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Autobusový terminál" sheetId="2" r:id="rId2"/>
    <sheet name="SO 102 - Úprava nábřeží" sheetId="3" r:id="rId3"/>
    <sheet name="SO 401 - Veřejné osvětlení" sheetId="4" r:id="rId4"/>
    <sheet name="SO 402 - Informační systém" sheetId="5" r:id="rId5"/>
    <sheet name="SO 801 - Terénní a sadové..." sheetId="6" r:id="rId6"/>
    <sheet name="SO 001 - Provizorní opatření" sheetId="7" r:id="rId7"/>
    <sheet name="SO 301 - Přeložka vodovodu" sheetId="8" r:id="rId8"/>
    <sheet name="SO 002 - Zařízení staveniště" sheetId="9" r:id="rId9"/>
    <sheet name="SO 101 - Autobusový terminál_01" sheetId="10" r:id="rId10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'SO 101 - Autobusový terminál'!$C$134:$K$778</definedName>
    <definedName name="_xlnm.Print_Area" localSheetId="1">'SO 101 - Autobusový terminál'!$C$4:$J$41,'SO 101 - Autobusový terminál'!$C$50:$J$76,'SO 101 - Autobusový terminál'!$C$82:$J$114,'SO 101 - Autobusový terminál'!$C$120:$K$778</definedName>
    <definedName name="_xlnm.Print_Titles" localSheetId="1">'SO 101 - Autobusový terminál'!$134:$134</definedName>
    <definedName name="_xlnm._FilterDatabase" localSheetId="2" hidden="1">'SO 102 - Úprava nábřeží'!$C$125:$K$226</definedName>
    <definedName name="_xlnm.Print_Area" localSheetId="2">'SO 102 - Úprava nábřeží'!$C$4:$J$41,'SO 102 - Úprava nábřeží'!$C$50:$J$76,'SO 102 - Úprava nábřeží'!$C$82:$J$105,'SO 102 - Úprava nábřeží'!$C$111:$K$226</definedName>
    <definedName name="_xlnm.Print_Titles" localSheetId="2">'SO 102 - Úprava nábřeží'!$125:$125</definedName>
    <definedName name="_xlnm._FilterDatabase" localSheetId="3" hidden="1">'SO 401 - Veřejné osvětlení'!$C$128:$K$249</definedName>
    <definedName name="_xlnm.Print_Area" localSheetId="3">'SO 401 - Veřejné osvětlení'!$C$4:$J$41,'SO 401 - Veřejné osvětlení'!$C$50:$J$76,'SO 401 - Veřejné osvětlení'!$C$82:$J$108,'SO 401 - Veřejné osvětlení'!$C$114:$K$249</definedName>
    <definedName name="_xlnm.Print_Titles" localSheetId="3">'SO 401 - Veřejné osvětlení'!$128:$128</definedName>
    <definedName name="_xlnm._FilterDatabase" localSheetId="4" hidden="1">'SO 402 - Informační systém'!$C$127:$K$190</definedName>
    <definedName name="_xlnm.Print_Area" localSheetId="4">'SO 402 - Informační systém'!$C$4:$J$41,'SO 402 - Informační systém'!$C$50:$J$76,'SO 402 - Informační systém'!$C$82:$J$107,'SO 402 - Informační systém'!$C$113:$K$190</definedName>
    <definedName name="_xlnm.Print_Titles" localSheetId="4">'SO 402 - Informační systém'!$127:$127</definedName>
    <definedName name="_xlnm._FilterDatabase" localSheetId="5" hidden="1">'SO 801 - Terénní a sadové...'!$C$122:$K$192</definedName>
    <definedName name="_xlnm.Print_Area" localSheetId="5">'SO 801 - Terénní a sadové...'!$C$4:$J$41,'SO 801 - Terénní a sadové...'!$C$50:$J$76,'SO 801 - Terénní a sadové...'!$C$82:$J$102,'SO 801 - Terénní a sadové...'!$C$108:$K$192</definedName>
    <definedName name="_xlnm.Print_Titles" localSheetId="5">'SO 801 - Terénní a sadové...'!$122:$122</definedName>
    <definedName name="_xlnm._FilterDatabase" localSheetId="6" hidden="1">'SO 001 - Provizorní opatření'!$C$121:$K$132</definedName>
    <definedName name="_xlnm.Print_Area" localSheetId="6">'SO 001 - Provizorní opatření'!$C$4:$J$41,'SO 001 - Provizorní opatření'!$C$50:$J$76,'SO 001 - Provizorní opatření'!$C$82:$J$101,'SO 001 - Provizorní opatření'!$C$107:$K$132</definedName>
    <definedName name="_xlnm.Print_Titles" localSheetId="6">'SO 001 - Provizorní opatření'!$121:$121</definedName>
    <definedName name="_xlnm._FilterDatabase" localSheetId="7" hidden="1">'SO 301 - Přeložka vodovodu'!$C$124:$K$196</definedName>
    <definedName name="_xlnm.Print_Area" localSheetId="7">'SO 301 - Přeložka vodovodu'!$C$4:$J$41,'SO 301 - Přeložka vodovodu'!$C$50:$J$76,'SO 301 - Přeložka vodovodu'!$C$82:$J$104,'SO 301 - Přeložka vodovodu'!$C$110:$K$196</definedName>
    <definedName name="_xlnm.Print_Titles" localSheetId="7">'SO 301 - Přeložka vodovodu'!$124:$124</definedName>
    <definedName name="_xlnm._FilterDatabase" localSheetId="8" hidden="1">'SO 002 - Zařízení staveniště'!$C$125:$K$225</definedName>
    <definedName name="_xlnm.Print_Area" localSheetId="8">'SO 002 - Zařízení staveniště'!$C$4:$J$41,'SO 002 - Zařízení staveniště'!$C$50:$J$76,'SO 002 - Zařízení staveniště'!$C$82:$J$105,'SO 002 - Zařízení staveniště'!$C$111:$K$225</definedName>
    <definedName name="_xlnm.Print_Titles" localSheetId="8">'SO 002 - Zařízení staveniště'!$125:$125</definedName>
    <definedName name="_xlnm._FilterDatabase" localSheetId="9" hidden="1">'SO 101 - Autobusový terminál_01'!$C$129:$K$277</definedName>
    <definedName name="_xlnm.Print_Area" localSheetId="9">'SO 101 - Autobusový terminál_01'!$C$4:$J$41,'SO 101 - Autobusový terminál_01'!$C$50:$J$76,'SO 101 - Autobusový terminál_01'!$C$82:$J$109,'SO 101 - Autobusový terminál_01'!$C$115:$K$277</definedName>
    <definedName name="_xlnm.Print_Titles" localSheetId="9">'SO 101 - Autobusový terminál_01'!$129:$129</definedName>
  </definedNames>
  <calcPr/>
</workbook>
</file>

<file path=xl/calcChain.xml><?xml version="1.0" encoding="utf-8"?>
<calcChain xmlns="http://schemas.openxmlformats.org/spreadsheetml/2006/main">
  <c i="10" l="1" r="J39"/>
  <c r="J38"/>
  <c i="1" r="AY106"/>
  <c i="10" r="J37"/>
  <c i="1" r="AX106"/>
  <c i="10" r="BI276"/>
  <c r="BH276"/>
  <c r="BG276"/>
  <c r="BF276"/>
  <c r="T276"/>
  <c r="R276"/>
  <c r="P276"/>
  <c r="BI273"/>
  <c r="BH273"/>
  <c r="BG273"/>
  <c r="BF273"/>
  <c r="T273"/>
  <c r="R273"/>
  <c r="P273"/>
  <c r="BI268"/>
  <c r="BH268"/>
  <c r="BG268"/>
  <c r="BF268"/>
  <c r="T268"/>
  <c r="R268"/>
  <c r="P268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2"/>
  <c r="BH232"/>
  <c r="BG232"/>
  <c r="BF232"/>
  <c r="T232"/>
  <c r="R232"/>
  <c r="P232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T181"/>
  <c r="R182"/>
  <c r="R181"/>
  <c r="P182"/>
  <c r="P181"/>
  <c r="BI178"/>
  <c r="BH178"/>
  <c r="BG178"/>
  <c r="BF178"/>
  <c r="T178"/>
  <c r="R178"/>
  <c r="P178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94"/>
  <c r="J19"/>
  <c r="J14"/>
  <c r="J124"/>
  <c r="E7"/>
  <c r="E118"/>
  <c i="9" r="J39"/>
  <c r="J38"/>
  <c i="1" r="AY105"/>
  <c i="9" r="J37"/>
  <c i="1" r="AX105"/>
  <c i="9" r="BI222"/>
  <c r="BH222"/>
  <c r="BG222"/>
  <c r="BF222"/>
  <c r="T222"/>
  <c r="T221"/>
  <c r="R222"/>
  <c r="R221"/>
  <c r="P222"/>
  <c r="P221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91"/>
  <c r="E7"/>
  <c r="E114"/>
  <c i="8" r="J39"/>
  <c r="J38"/>
  <c i="1" r="AY103"/>
  <c i="8" r="J37"/>
  <c i="1" r="AX103"/>
  <c i="8" r="BI194"/>
  <c r="BH194"/>
  <c r="BG194"/>
  <c r="BF194"/>
  <c r="T194"/>
  <c r="T193"/>
  <c r="R194"/>
  <c r="R193"/>
  <c r="P194"/>
  <c r="P193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119"/>
  <c r="E7"/>
  <c r="E113"/>
  <c i="7" r="J39"/>
  <c r="J38"/>
  <c i="1" r="AY102"/>
  <c i="7" r="J37"/>
  <c i="1" r="AX102"/>
  <c i="7" r="BI129"/>
  <c r="BH129"/>
  <c r="BG129"/>
  <c r="BF129"/>
  <c r="T129"/>
  <c r="R129"/>
  <c r="P129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6" r="J39"/>
  <c r="J38"/>
  <c i="1" r="AY100"/>
  <c i="6" r="J37"/>
  <c i="1" r="AX100"/>
  <c i="6"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5" r="J39"/>
  <c r="J38"/>
  <c i="1" r="AY99"/>
  <c i="5" r="J37"/>
  <c i="1" r="AX99"/>
  <c i="5"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T163"/>
  <c r="R164"/>
  <c r="R163"/>
  <c r="P164"/>
  <c r="P163"/>
  <c r="BI159"/>
  <c r="BH159"/>
  <c r="BG159"/>
  <c r="BF159"/>
  <c r="T159"/>
  <c r="T158"/>
  <c r="R159"/>
  <c r="R158"/>
  <c r="P159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94"/>
  <c r="J19"/>
  <c r="J14"/>
  <c r="J91"/>
  <c r="E7"/>
  <c r="E85"/>
  <c i="4" r="J39"/>
  <c r="J38"/>
  <c i="1" r="AY98"/>
  <c i="4" r="J37"/>
  <c i="1" r="AX98"/>
  <c i="4" r="BI247"/>
  <c r="BH247"/>
  <c r="BG247"/>
  <c r="BF247"/>
  <c r="T247"/>
  <c r="T246"/>
  <c r="R247"/>
  <c r="R246"/>
  <c r="P247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123"/>
  <c r="E7"/>
  <c r="E117"/>
  <c i="3" r="J39"/>
  <c r="J38"/>
  <c i="1" r="AY97"/>
  <c i="3" r="J37"/>
  <c i="1" r="AX97"/>
  <c i="3" r="BI224"/>
  <c r="BH224"/>
  <c r="BG224"/>
  <c r="BF224"/>
  <c r="T224"/>
  <c r="R224"/>
  <c r="P224"/>
  <c r="BI220"/>
  <c r="BH220"/>
  <c r="BG220"/>
  <c r="BF220"/>
  <c r="T220"/>
  <c r="R220"/>
  <c r="P220"/>
  <c r="BI214"/>
  <c r="BH214"/>
  <c r="BG214"/>
  <c r="BF214"/>
  <c r="T214"/>
  <c r="R214"/>
  <c r="P214"/>
  <c r="BI208"/>
  <c r="BH208"/>
  <c r="BG208"/>
  <c r="BF208"/>
  <c r="T208"/>
  <c r="R208"/>
  <c r="P208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2" r="J39"/>
  <c r="J38"/>
  <c i="1" r="AY96"/>
  <c i="2" r="J37"/>
  <c i="1" r="AX96"/>
  <c i="2" r="BI775"/>
  <c r="BH775"/>
  <c r="BG775"/>
  <c r="BF775"/>
  <c r="T775"/>
  <c r="T774"/>
  <c r="R775"/>
  <c r="R774"/>
  <c r="P775"/>
  <c r="P774"/>
  <c r="BI772"/>
  <c r="BH772"/>
  <c r="BG772"/>
  <c r="BF772"/>
  <c r="T772"/>
  <c r="R772"/>
  <c r="P772"/>
  <c r="BI768"/>
  <c r="BH768"/>
  <c r="BG768"/>
  <c r="BF768"/>
  <c r="T768"/>
  <c r="R768"/>
  <c r="P768"/>
  <c r="BI763"/>
  <c r="BH763"/>
  <c r="BG763"/>
  <c r="BF763"/>
  <c r="T763"/>
  <c r="R763"/>
  <c r="P763"/>
  <c r="BI759"/>
  <c r="BH759"/>
  <c r="BG759"/>
  <c r="BF759"/>
  <c r="T759"/>
  <c r="R759"/>
  <c r="P759"/>
  <c r="BI754"/>
  <c r="BH754"/>
  <c r="BG754"/>
  <c r="BF754"/>
  <c r="T754"/>
  <c r="T753"/>
  <c r="R754"/>
  <c r="R753"/>
  <c r="P754"/>
  <c r="P753"/>
  <c r="BI750"/>
  <c r="BH750"/>
  <c r="BG750"/>
  <c r="BF750"/>
  <c r="T750"/>
  <c r="R750"/>
  <c r="P750"/>
  <c r="BI747"/>
  <c r="BH747"/>
  <c r="BG747"/>
  <c r="BF747"/>
  <c r="T747"/>
  <c r="R747"/>
  <c r="P747"/>
  <c r="BI744"/>
  <c r="BH744"/>
  <c r="BG744"/>
  <c r="BF744"/>
  <c r="T744"/>
  <c r="R744"/>
  <c r="P744"/>
  <c r="BI739"/>
  <c r="BH739"/>
  <c r="BG739"/>
  <c r="BF739"/>
  <c r="T739"/>
  <c r="R739"/>
  <c r="P739"/>
  <c r="BI736"/>
  <c r="BH736"/>
  <c r="BG736"/>
  <c r="BF736"/>
  <c r="T736"/>
  <c r="R736"/>
  <c r="P736"/>
  <c r="BI731"/>
  <c r="BH731"/>
  <c r="BG731"/>
  <c r="BF731"/>
  <c r="T731"/>
  <c r="R731"/>
  <c r="P731"/>
  <c r="BI728"/>
  <c r="BH728"/>
  <c r="BG728"/>
  <c r="BF728"/>
  <c r="T728"/>
  <c r="R728"/>
  <c r="P728"/>
  <c r="BI724"/>
  <c r="BH724"/>
  <c r="BG724"/>
  <c r="BF724"/>
  <c r="T724"/>
  <c r="R724"/>
  <c r="P724"/>
  <c r="BI720"/>
  <c r="BH720"/>
  <c r="BG720"/>
  <c r="BF720"/>
  <c r="T720"/>
  <c r="R720"/>
  <c r="P720"/>
  <c r="BI716"/>
  <c r="BH716"/>
  <c r="BG716"/>
  <c r="BF716"/>
  <c r="T716"/>
  <c r="R716"/>
  <c r="P716"/>
  <c r="BI714"/>
  <c r="BH714"/>
  <c r="BG714"/>
  <c r="BF714"/>
  <c r="T714"/>
  <c r="R714"/>
  <c r="P714"/>
  <c r="BI711"/>
  <c r="BH711"/>
  <c r="BG711"/>
  <c r="BF711"/>
  <c r="T711"/>
  <c r="R711"/>
  <c r="P711"/>
  <c r="BI709"/>
  <c r="BH709"/>
  <c r="BG709"/>
  <c r="BF709"/>
  <c r="T709"/>
  <c r="R709"/>
  <c r="P709"/>
  <c r="BI706"/>
  <c r="BH706"/>
  <c r="BG706"/>
  <c r="BF706"/>
  <c r="T706"/>
  <c r="R706"/>
  <c r="P706"/>
  <c r="BI704"/>
  <c r="BH704"/>
  <c r="BG704"/>
  <c r="BF704"/>
  <c r="T704"/>
  <c r="R704"/>
  <c r="P704"/>
  <c r="BI701"/>
  <c r="BH701"/>
  <c r="BG701"/>
  <c r="BF701"/>
  <c r="T701"/>
  <c r="R701"/>
  <c r="P701"/>
  <c r="BI699"/>
  <c r="BH699"/>
  <c r="BG699"/>
  <c r="BF699"/>
  <c r="T699"/>
  <c r="R699"/>
  <c r="P699"/>
  <c r="BI696"/>
  <c r="BH696"/>
  <c r="BG696"/>
  <c r="BF696"/>
  <c r="T696"/>
  <c r="R696"/>
  <c r="P696"/>
  <c r="BI694"/>
  <c r="BH694"/>
  <c r="BG694"/>
  <c r="BF694"/>
  <c r="T694"/>
  <c r="R694"/>
  <c r="P694"/>
  <c r="BI691"/>
  <c r="BH691"/>
  <c r="BG691"/>
  <c r="BF691"/>
  <c r="T691"/>
  <c r="R691"/>
  <c r="P691"/>
  <c r="BI684"/>
  <c r="BH684"/>
  <c r="BG684"/>
  <c r="BF684"/>
  <c r="T684"/>
  <c r="R684"/>
  <c r="P684"/>
  <c r="BI674"/>
  <c r="BH674"/>
  <c r="BG674"/>
  <c r="BF674"/>
  <c r="T674"/>
  <c r="R674"/>
  <c r="P674"/>
  <c r="BI668"/>
  <c r="BH668"/>
  <c r="BG668"/>
  <c r="BF668"/>
  <c r="T668"/>
  <c r="R668"/>
  <c r="P668"/>
  <c r="BI662"/>
  <c r="BH662"/>
  <c r="BG662"/>
  <c r="BF662"/>
  <c r="T662"/>
  <c r="R662"/>
  <c r="P662"/>
  <c r="BI656"/>
  <c r="BH656"/>
  <c r="BG656"/>
  <c r="BF656"/>
  <c r="T656"/>
  <c r="R656"/>
  <c r="P656"/>
  <c r="BI646"/>
  <c r="BH646"/>
  <c r="BG646"/>
  <c r="BF646"/>
  <c r="T646"/>
  <c r="R646"/>
  <c r="P646"/>
  <c r="BI640"/>
  <c r="BH640"/>
  <c r="BG640"/>
  <c r="BF640"/>
  <c r="T640"/>
  <c r="R640"/>
  <c r="P640"/>
  <c r="BI635"/>
  <c r="BH635"/>
  <c r="BG635"/>
  <c r="BF635"/>
  <c r="T635"/>
  <c r="R635"/>
  <c r="P635"/>
  <c r="BI632"/>
  <c r="BH632"/>
  <c r="BG632"/>
  <c r="BF632"/>
  <c r="T632"/>
  <c r="R632"/>
  <c r="P632"/>
  <c r="BI628"/>
  <c r="BH628"/>
  <c r="BG628"/>
  <c r="BF628"/>
  <c r="T628"/>
  <c r="R628"/>
  <c r="P628"/>
  <c r="BI624"/>
  <c r="BH624"/>
  <c r="BG624"/>
  <c r="BF624"/>
  <c r="T624"/>
  <c r="R624"/>
  <c r="P624"/>
  <c r="BI619"/>
  <c r="BH619"/>
  <c r="BG619"/>
  <c r="BF619"/>
  <c r="T619"/>
  <c r="R619"/>
  <c r="P619"/>
  <c r="BI615"/>
  <c r="BH615"/>
  <c r="BG615"/>
  <c r="BF615"/>
  <c r="T615"/>
  <c r="R615"/>
  <c r="P615"/>
  <c r="BI610"/>
  <c r="BH610"/>
  <c r="BG610"/>
  <c r="BF610"/>
  <c r="T610"/>
  <c r="R610"/>
  <c r="P610"/>
  <c r="BI606"/>
  <c r="BH606"/>
  <c r="BG606"/>
  <c r="BF606"/>
  <c r="T606"/>
  <c r="R606"/>
  <c r="P606"/>
  <c r="BI601"/>
  <c r="BH601"/>
  <c r="BG601"/>
  <c r="BF601"/>
  <c r="T601"/>
  <c r="R601"/>
  <c r="P601"/>
  <c r="BI599"/>
  <c r="BH599"/>
  <c r="BG599"/>
  <c r="BF599"/>
  <c r="T599"/>
  <c r="R599"/>
  <c r="P599"/>
  <c r="BI595"/>
  <c r="BH595"/>
  <c r="BG595"/>
  <c r="BF595"/>
  <c r="T595"/>
  <c r="R595"/>
  <c r="P595"/>
  <c r="BI590"/>
  <c r="BH590"/>
  <c r="BG590"/>
  <c r="BF590"/>
  <c r="T590"/>
  <c r="R590"/>
  <c r="P590"/>
  <c r="BI585"/>
  <c r="BH585"/>
  <c r="BG585"/>
  <c r="BF585"/>
  <c r="T585"/>
  <c r="R585"/>
  <c r="P585"/>
  <c r="BI580"/>
  <c r="BH580"/>
  <c r="BG580"/>
  <c r="BF580"/>
  <c r="T580"/>
  <c r="R580"/>
  <c r="P580"/>
  <c r="BI575"/>
  <c r="BH575"/>
  <c r="BG575"/>
  <c r="BF575"/>
  <c r="T575"/>
  <c r="R575"/>
  <c r="P575"/>
  <c r="BI571"/>
  <c r="BH571"/>
  <c r="BG571"/>
  <c r="BF571"/>
  <c r="T571"/>
  <c r="R571"/>
  <c r="P571"/>
  <c r="BI568"/>
  <c r="BH568"/>
  <c r="BG568"/>
  <c r="BF568"/>
  <c r="T568"/>
  <c r="R568"/>
  <c r="P568"/>
  <c r="BI565"/>
  <c r="BH565"/>
  <c r="BG565"/>
  <c r="BF565"/>
  <c r="T565"/>
  <c r="R565"/>
  <c r="P565"/>
  <c r="BI562"/>
  <c r="BH562"/>
  <c r="BG562"/>
  <c r="BF562"/>
  <c r="T562"/>
  <c r="R562"/>
  <c r="P562"/>
  <c r="BI559"/>
  <c r="BH559"/>
  <c r="BG559"/>
  <c r="BF559"/>
  <c r="T559"/>
  <c r="R559"/>
  <c r="P559"/>
  <c r="BI554"/>
  <c r="BH554"/>
  <c r="BG554"/>
  <c r="BF554"/>
  <c r="T554"/>
  <c r="R554"/>
  <c r="P554"/>
  <c r="BI549"/>
  <c r="BH549"/>
  <c r="BG549"/>
  <c r="BF549"/>
  <c r="T549"/>
  <c r="R549"/>
  <c r="P549"/>
  <c r="BI546"/>
  <c r="BH546"/>
  <c r="BG546"/>
  <c r="BF546"/>
  <c r="T546"/>
  <c r="R546"/>
  <c r="P546"/>
  <c r="BI541"/>
  <c r="BH541"/>
  <c r="BG541"/>
  <c r="BF541"/>
  <c r="T541"/>
  <c r="R541"/>
  <c r="P541"/>
  <c r="BI538"/>
  <c r="BH538"/>
  <c r="BG538"/>
  <c r="BF538"/>
  <c r="T538"/>
  <c r="R538"/>
  <c r="P538"/>
  <c r="BI534"/>
  <c r="BH534"/>
  <c r="BG534"/>
  <c r="BF534"/>
  <c r="T534"/>
  <c r="R534"/>
  <c r="P534"/>
  <c r="BI530"/>
  <c r="BH530"/>
  <c r="BG530"/>
  <c r="BF530"/>
  <c r="T530"/>
  <c r="R530"/>
  <c r="P530"/>
  <c r="BI526"/>
  <c r="BH526"/>
  <c r="BG526"/>
  <c r="BF526"/>
  <c r="T526"/>
  <c r="R526"/>
  <c r="P526"/>
  <c r="BI521"/>
  <c r="BH521"/>
  <c r="BG521"/>
  <c r="BF521"/>
  <c r="T521"/>
  <c r="R521"/>
  <c r="P521"/>
  <c r="BI516"/>
  <c r="BH516"/>
  <c r="BG516"/>
  <c r="BF516"/>
  <c r="T516"/>
  <c r="R516"/>
  <c r="P516"/>
  <c r="BI511"/>
  <c r="BH511"/>
  <c r="BG511"/>
  <c r="BF511"/>
  <c r="T511"/>
  <c r="R511"/>
  <c r="P511"/>
  <c r="BI509"/>
  <c r="BH509"/>
  <c r="BG509"/>
  <c r="BF509"/>
  <c r="T509"/>
  <c r="R509"/>
  <c r="P509"/>
  <c r="BI505"/>
  <c r="BH505"/>
  <c r="BG505"/>
  <c r="BF505"/>
  <c r="T505"/>
  <c r="R505"/>
  <c r="P505"/>
  <c r="BI503"/>
  <c r="BH503"/>
  <c r="BG503"/>
  <c r="BF503"/>
  <c r="T503"/>
  <c r="R503"/>
  <c r="P503"/>
  <c r="BI498"/>
  <c r="BH498"/>
  <c r="BG498"/>
  <c r="BF498"/>
  <c r="T498"/>
  <c r="R498"/>
  <c r="P498"/>
  <c r="BI496"/>
  <c r="BH496"/>
  <c r="BG496"/>
  <c r="BF496"/>
  <c r="T496"/>
  <c r="R496"/>
  <c r="P496"/>
  <c r="BI492"/>
  <c r="BH492"/>
  <c r="BG492"/>
  <c r="BF492"/>
  <c r="T492"/>
  <c r="R492"/>
  <c r="P492"/>
  <c r="BI490"/>
  <c r="BH490"/>
  <c r="BG490"/>
  <c r="BF490"/>
  <c r="T490"/>
  <c r="R490"/>
  <c r="P490"/>
  <c r="BI486"/>
  <c r="BH486"/>
  <c r="BG486"/>
  <c r="BF486"/>
  <c r="T486"/>
  <c r="R486"/>
  <c r="P486"/>
  <c r="BI482"/>
  <c r="BH482"/>
  <c r="BG482"/>
  <c r="BF482"/>
  <c r="T482"/>
  <c r="R482"/>
  <c r="P482"/>
  <c r="BI478"/>
  <c r="BH478"/>
  <c r="BG478"/>
  <c r="BF478"/>
  <c r="T478"/>
  <c r="R478"/>
  <c r="P478"/>
  <c r="BI474"/>
  <c r="BH474"/>
  <c r="BG474"/>
  <c r="BF474"/>
  <c r="T474"/>
  <c r="R474"/>
  <c r="P474"/>
  <c r="BI470"/>
  <c r="BH470"/>
  <c r="BG470"/>
  <c r="BF470"/>
  <c r="T470"/>
  <c r="R470"/>
  <c r="P470"/>
  <c r="BI465"/>
  <c r="BH465"/>
  <c r="BG465"/>
  <c r="BF465"/>
  <c r="T465"/>
  <c r="R465"/>
  <c r="P465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49"/>
  <c r="BH449"/>
  <c r="BG449"/>
  <c r="BF449"/>
  <c r="T449"/>
  <c r="R449"/>
  <c r="P449"/>
  <c r="BI445"/>
  <c r="BH445"/>
  <c r="BG445"/>
  <c r="BF445"/>
  <c r="T445"/>
  <c r="R445"/>
  <c r="P445"/>
  <c r="BI439"/>
  <c r="BH439"/>
  <c r="BG439"/>
  <c r="BF439"/>
  <c r="T439"/>
  <c r="R439"/>
  <c r="P439"/>
  <c r="BI433"/>
  <c r="BH433"/>
  <c r="BG433"/>
  <c r="BF433"/>
  <c r="T433"/>
  <c r="T432"/>
  <c r="R433"/>
  <c r="R432"/>
  <c r="P433"/>
  <c r="P432"/>
  <c r="BI427"/>
  <c r="BH427"/>
  <c r="BG427"/>
  <c r="BF427"/>
  <c r="T427"/>
  <c r="R427"/>
  <c r="P427"/>
  <c r="BI423"/>
  <c r="BH423"/>
  <c r="BG423"/>
  <c r="BF423"/>
  <c r="T423"/>
  <c r="R423"/>
  <c r="P423"/>
  <c r="BI416"/>
  <c r="BH416"/>
  <c r="BG416"/>
  <c r="BF416"/>
  <c r="T416"/>
  <c r="R416"/>
  <c r="P416"/>
  <c r="BI411"/>
  <c r="BH411"/>
  <c r="BG411"/>
  <c r="BF411"/>
  <c r="T411"/>
  <c r="R411"/>
  <c r="P411"/>
  <c r="BI406"/>
  <c r="BH406"/>
  <c r="BG406"/>
  <c r="BF406"/>
  <c r="T406"/>
  <c r="R406"/>
  <c r="P406"/>
  <c r="BI401"/>
  <c r="BH401"/>
  <c r="BG401"/>
  <c r="BF401"/>
  <c r="T401"/>
  <c r="R401"/>
  <c r="P401"/>
  <c r="BI397"/>
  <c r="BH397"/>
  <c r="BG397"/>
  <c r="BF397"/>
  <c r="T397"/>
  <c r="R397"/>
  <c r="P397"/>
  <c r="BI394"/>
  <c r="BH394"/>
  <c r="BG394"/>
  <c r="BF394"/>
  <c r="T394"/>
  <c r="R394"/>
  <c r="P394"/>
  <c r="BI389"/>
  <c r="BH389"/>
  <c r="BG389"/>
  <c r="BF389"/>
  <c r="T389"/>
  <c r="R389"/>
  <c r="P389"/>
  <c r="BI384"/>
  <c r="BH384"/>
  <c r="BG384"/>
  <c r="BF384"/>
  <c r="T384"/>
  <c r="R384"/>
  <c r="P384"/>
  <c r="BI380"/>
  <c r="BH380"/>
  <c r="BG380"/>
  <c r="BF380"/>
  <c r="T380"/>
  <c r="R380"/>
  <c r="P380"/>
  <c r="BI378"/>
  <c r="BH378"/>
  <c r="BG378"/>
  <c r="BF378"/>
  <c r="T378"/>
  <c r="R378"/>
  <c r="P378"/>
  <c r="BI373"/>
  <c r="BH373"/>
  <c r="BG373"/>
  <c r="BF373"/>
  <c r="T373"/>
  <c r="R373"/>
  <c r="P373"/>
  <c r="BI369"/>
  <c r="BH369"/>
  <c r="BG369"/>
  <c r="BF369"/>
  <c r="T369"/>
  <c r="R369"/>
  <c r="P369"/>
  <c r="BI365"/>
  <c r="BH365"/>
  <c r="BG365"/>
  <c r="BF365"/>
  <c r="T365"/>
  <c r="R365"/>
  <c r="P365"/>
  <c r="BI360"/>
  <c r="BH360"/>
  <c r="BG360"/>
  <c r="BF360"/>
  <c r="T360"/>
  <c r="R360"/>
  <c r="P360"/>
  <c r="BI354"/>
  <c r="BH354"/>
  <c r="BG354"/>
  <c r="BF354"/>
  <c r="T354"/>
  <c r="R354"/>
  <c r="P354"/>
  <c r="BI350"/>
  <c r="BH350"/>
  <c r="BG350"/>
  <c r="BF350"/>
  <c r="T350"/>
  <c r="R350"/>
  <c r="P350"/>
  <c r="BI345"/>
  <c r="BH345"/>
  <c r="BG345"/>
  <c r="BF345"/>
  <c r="T345"/>
  <c r="R345"/>
  <c r="P345"/>
  <c r="BI341"/>
  <c r="BH341"/>
  <c r="BG341"/>
  <c r="BF341"/>
  <c r="T341"/>
  <c r="R341"/>
  <c r="P341"/>
  <c r="BI338"/>
  <c r="BH338"/>
  <c r="BG338"/>
  <c r="BF338"/>
  <c r="T338"/>
  <c r="R338"/>
  <c r="P338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0"/>
  <c r="BH280"/>
  <c r="BG280"/>
  <c r="BF280"/>
  <c r="T280"/>
  <c r="R280"/>
  <c r="P280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46"/>
  <c r="BH246"/>
  <c r="BG246"/>
  <c r="BF246"/>
  <c r="T246"/>
  <c r="R246"/>
  <c r="P246"/>
  <c r="BI242"/>
  <c r="BH242"/>
  <c r="BG242"/>
  <c r="BF242"/>
  <c r="T242"/>
  <c r="R242"/>
  <c r="P242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1"/>
  <c r="BH201"/>
  <c r="BG201"/>
  <c r="BF201"/>
  <c r="T201"/>
  <c r="R201"/>
  <c r="P201"/>
  <c r="BI197"/>
  <c r="BH197"/>
  <c r="BG197"/>
  <c r="BF197"/>
  <c r="T197"/>
  <c r="R197"/>
  <c r="P197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J132"/>
  <c r="J131"/>
  <c r="F131"/>
  <c r="F129"/>
  <c r="E127"/>
  <c r="J94"/>
  <c r="J93"/>
  <c r="F93"/>
  <c r="F91"/>
  <c r="E89"/>
  <c r="J20"/>
  <c r="E20"/>
  <c r="F132"/>
  <c r="J19"/>
  <c r="J14"/>
  <c r="J129"/>
  <c r="E7"/>
  <c r="E123"/>
  <c i="1" r="L90"/>
  <c r="AM90"/>
  <c r="AM89"/>
  <c r="L89"/>
  <c r="AM87"/>
  <c r="L87"/>
  <c r="L85"/>
  <c r="L84"/>
  <c i="2" r="BK684"/>
  <c r="BK619"/>
  <c r="BK530"/>
  <c r="J280"/>
  <c r="J759"/>
  <c r="BK739"/>
  <c r="J704"/>
  <c r="J662"/>
  <c r="J460"/>
  <c r="J360"/>
  <c r="J329"/>
  <c r="J276"/>
  <c r="J456"/>
  <c r="J369"/>
  <c r="BK166"/>
  <c r="BK231"/>
  <c r="J646"/>
  <c r="BK401"/>
  <c r="J186"/>
  <c r="BK744"/>
  <c r="J271"/>
  <c r="J394"/>
  <c r="BK656"/>
  <c r="J325"/>
  <c r="J696"/>
  <c r="J505"/>
  <c r="BK307"/>
  <c r="J668"/>
  <c r="J378"/>
  <c r="J635"/>
  <c r="J534"/>
  <c r="J465"/>
  <c r="J341"/>
  <c r="BK265"/>
  <c r="BK174"/>
  <c r="J731"/>
  <c r="BK171"/>
  <c r="J541"/>
  <c r="J254"/>
  <c i="3" r="BK169"/>
  <c r="BK200"/>
  <c r="J160"/>
  <c r="BK192"/>
  <c r="BK220"/>
  <c r="J173"/>
  <c r="BK173"/>
  <c r="BK151"/>
  <c r="BK133"/>
  <c i="4" r="J232"/>
  <c r="J167"/>
  <c r="BK198"/>
  <c r="J240"/>
  <c r="J202"/>
  <c r="J212"/>
  <c r="J223"/>
  <c r="J162"/>
  <c r="J171"/>
  <c r="BK142"/>
  <c r="J136"/>
  <c i="5" r="J164"/>
  <c r="BK183"/>
  <c r="BK131"/>
  <c r="BK135"/>
  <c i="6" r="BK187"/>
  <c r="J190"/>
  <c r="J174"/>
  <c r="BK185"/>
  <c r="J129"/>
  <c r="BK180"/>
  <c r="BK129"/>
  <c i="7" r="J129"/>
  <c i="8" r="J170"/>
  <c r="J190"/>
  <c r="BK175"/>
  <c r="J155"/>
  <c r="BK145"/>
  <c r="J151"/>
  <c i="9" r="J169"/>
  <c r="BK211"/>
  <c r="BK135"/>
  <c r="J172"/>
  <c r="J192"/>
  <c r="J151"/>
  <c i="10" r="J268"/>
  <c r="J173"/>
  <c r="BK273"/>
  <c r="J211"/>
  <c r="J227"/>
  <c r="BK211"/>
  <c r="J214"/>
  <c r="BK161"/>
  <c r="BK170"/>
  <c r="J142"/>
  <c i="2" r="J674"/>
  <c r="J449"/>
  <c r="J315"/>
  <c r="J178"/>
  <c r="J739"/>
  <c r="J619"/>
  <c r="BK369"/>
  <c r="BK311"/>
  <c r="J496"/>
  <c r="J234"/>
  <c r="BK315"/>
  <c r="BK490"/>
  <c r="BK296"/>
  <c r="BK772"/>
  <c r="J303"/>
  <c r="BK538"/>
  <c r="BK599"/>
  <c r="J750"/>
  <c r="BK474"/>
  <c r="J628"/>
  <c r="BK565"/>
  <c r="BK470"/>
  <c i="3" r="BK157"/>
  <c r="BK142"/>
  <c i="4" r="BK240"/>
  <c r="J181"/>
  <c r="BK229"/>
  <c r="J208"/>
  <c r="BK208"/>
  <c i="5" r="J177"/>
  <c i="6" r="J185"/>
  <c r="BK162"/>
  <c r="J150"/>
  <c r="BK147"/>
  <c i="8" r="BK170"/>
  <c r="J141"/>
  <c r="J128"/>
  <c i="9" r="J196"/>
  <c r="BK214"/>
  <c i="2" r="J562"/>
  <c r="J401"/>
  <c r="J311"/>
  <c r="J208"/>
  <c r="J768"/>
  <c r="F39"/>
  <c r="J599"/>
  <c r="BK546"/>
  <c r="J482"/>
  <c r="BK224"/>
  <c r="BK138"/>
  <c r="J201"/>
  <c r="BK585"/>
  <c r="BK496"/>
  <c r="BK162"/>
  <c i="3" r="J183"/>
  <c r="J148"/>
  <c r="J196"/>
  <c r="BK139"/>
  <c r="BK154"/>
  <c r="J133"/>
  <c r="J136"/>
  <c i="4" r="BK237"/>
  <c r="J187"/>
  <c r="J149"/>
  <c r="J210"/>
  <c r="BK232"/>
  <c r="J220"/>
  <c r="J226"/>
  <c r="BK181"/>
  <c r="J193"/>
  <c r="BK139"/>
  <c r="BK158"/>
  <c i="5" r="BK177"/>
  <c r="BK180"/>
  <c r="J141"/>
  <c i="6" r="J187"/>
  <c r="J177"/>
  <c r="J162"/>
  <c r="BK156"/>
  <c r="J169"/>
  <c r="BK169"/>
  <c r="J126"/>
  <c i="8" r="J180"/>
  <c r="BK180"/>
  <c r="J175"/>
  <c r="J173"/>
  <c r="BK132"/>
  <c r="J145"/>
  <c i="9" r="J146"/>
  <c r="BK180"/>
  <c r="J132"/>
  <c r="BK129"/>
  <c r="BK169"/>
  <c r="BK138"/>
  <c r="J176"/>
  <c i="10" r="BK188"/>
  <c r="J156"/>
  <c r="BK247"/>
  <c r="J253"/>
  <c r="J206"/>
  <c r="J217"/>
  <c r="BK182"/>
  <c r="BK166"/>
  <c i="2" r="BK754"/>
  <c r="BK711"/>
  <c r="BK601"/>
  <c r="J397"/>
  <c r="BK341"/>
  <c r="BK303"/>
  <c r="J470"/>
  <c r="BK201"/>
  <c r="BK242"/>
  <c r="BK433"/>
  <c r="J197"/>
  <c r="J478"/>
  <c r="BK411"/>
  <c r="BK458"/>
  <c r="BK197"/>
  <c r="BK691"/>
  <c r="J416"/>
  <c r="J691"/>
  <c r="BK338"/>
  <c r="BK696"/>
  <c r="BK394"/>
  <c r="BK747"/>
  <c r="J549"/>
  <c r="J406"/>
  <c r="J319"/>
  <c r="J632"/>
  <c r="BK590"/>
  <c r="BK568"/>
  <c r="J511"/>
  <c r="BK465"/>
  <c r="BK333"/>
  <c r="BK271"/>
  <c r="BK254"/>
  <c r="BK148"/>
  <c r="F36"/>
  <c i="5" r="BK164"/>
  <c r="BK138"/>
  <c r="J135"/>
  <c i="6" r="BK135"/>
  <c r="BK177"/>
  <c r="BK166"/>
  <c r="J182"/>
  <c r="BK138"/>
  <c r="J132"/>
  <c i="7" r="J125"/>
  <c i="8" r="BK141"/>
  <c i="10" r="BK178"/>
  <c r="BK276"/>
  <c r="BK206"/>
  <c r="J238"/>
  <c r="BK194"/>
  <c r="J223"/>
  <c r="J147"/>
  <c r="BK173"/>
  <c r="BK133"/>
  <c i="2" r="J716"/>
  <c r="BK580"/>
  <c r="BK439"/>
  <c r="BK216"/>
  <c i="1" r="AS95"/>
  <c i="2" r="J293"/>
  <c r="BK406"/>
  <c r="BK378"/>
  <c r="BK354"/>
  <c r="J772"/>
  <c r="BK449"/>
  <c r="BK674"/>
  <c r="BK714"/>
  <c r="BK610"/>
  <c r="J709"/>
  <c r="J365"/>
  <c r="J554"/>
  <c r="BK325"/>
  <c r="J580"/>
  <c r="BK509"/>
  <c r="J307"/>
  <c r="BK156"/>
  <c r="BK706"/>
  <c r="BK628"/>
  <c r="BK516"/>
  <c r="BK293"/>
  <c r="BK208"/>
  <c r="BK234"/>
  <c r="J492"/>
  <c i="8" r="BK155"/>
  <c r="J135"/>
  <c r="J159"/>
  <c i="9" r="J222"/>
  <c r="BK146"/>
  <c r="J211"/>
  <c r="J163"/>
  <c i="10" r="J259"/>
  <c r="BK223"/>
  <c r="J203"/>
  <c r="J170"/>
  <c i="2" r="BK646"/>
  <c r="J427"/>
  <c r="BK775"/>
  <c r="J720"/>
  <c r="J694"/>
  <c r="BK423"/>
  <c r="J338"/>
  <c r="J220"/>
  <c r="J286"/>
  <c r="BK384"/>
  <c r="J656"/>
  <c r="J159"/>
  <c r="BK389"/>
  <c r="BK280"/>
  <c r="J474"/>
  <c r="BK511"/>
  <c i="3" r="J220"/>
  <c r="BK224"/>
  <c r="J142"/>
  <c r="BK166"/>
  <c r="J129"/>
  <c i="4" r="BK162"/>
  <c r="BK205"/>
  <c r="BK247"/>
  <c r="BK190"/>
  <c r="BK196"/>
  <c r="BK184"/>
  <c r="J139"/>
  <c i="5" r="BK141"/>
  <c r="J138"/>
  <c i="9" r="BK166"/>
  <c i="10" r="J276"/>
  <c r="BK142"/>
  <c r="BK264"/>
  <c r="BK238"/>
  <c r="J188"/>
  <c r="BK156"/>
  <c i="2" r="BK699"/>
  <c r="BK445"/>
  <c r="BK273"/>
  <c r="BK768"/>
  <c r="BK716"/>
  <c r="BK575"/>
  <c r="J333"/>
  <c r="BK482"/>
  <c r="J171"/>
  <c r="BK182"/>
  <c r="J273"/>
  <c r="J433"/>
  <c r="J728"/>
  <c r="J711"/>
  <c r="BK258"/>
  <c r="J490"/>
  <c r="BK704"/>
  <c r="BK373"/>
  <c r="J530"/>
  <c r="J258"/>
  <c r="BK595"/>
  <c r="BK521"/>
  <c r="J458"/>
  <c r="BK300"/>
  <c r="J246"/>
  <c r="J36"/>
  <c i="6" r="BK159"/>
  <c r="BK132"/>
  <c i="8" r="J187"/>
  <c r="BK185"/>
  <c r="BK159"/>
  <c i="9" r="BK151"/>
  <c r="J202"/>
  <c r="BK192"/>
  <c i="10" r="BK232"/>
  <c i="2" r="BK694"/>
  <c r="J585"/>
  <c r="J521"/>
  <c r="BK360"/>
  <c r="BK276"/>
  <c r="BK186"/>
  <c r="J138"/>
  <c r="J606"/>
  <c r="BK397"/>
  <c r="J148"/>
  <c r="BK624"/>
  <c r="J571"/>
  <c r="BK534"/>
  <c r="J503"/>
  <c r="J454"/>
  <c r="BK319"/>
  <c r="J269"/>
  <c r="J162"/>
  <c r="J143"/>
  <c r="BK709"/>
  <c r="J699"/>
  <c r="BK640"/>
  <c r="J595"/>
  <c r="BK571"/>
  <c r="BK541"/>
  <c r="J498"/>
  <c r="BK460"/>
  <c r="BK416"/>
  <c r="J242"/>
  <c r="BK212"/>
  <c r="BK736"/>
  <c r="J265"/>
  <c r="J763"/>
  <c r="J559"/>
  <c r="J389"/>
  <c r="BK329"/>
  <c r="J156"/>
  <c i="3" r="J224"/>
  <c r="J188"/>
  <c r="BK160"/>
  <c r="BK214"/>
  <c r="J200"/>
  <c r="J179"/>
  <c r="J176"/>
  <c r="BK163"/>
  <c r="J151"/>
  <c r="J166"/>
  <c r="BK145"/>
  <c i="4" r="J243"/>
  <c r="J229"/>
  <c r="J178"/>
  <c r="J145"/>
  <c r="BK234"/>
  <c r="J198"/>
  <c r="BK243"/>
  <c r="BK226"/>
  <c r="BK187"/>
  <c r="J152"/>
  <c r="BK217"/>
  <c r="BK145"/>
  <c r="BK178"/>
  <c r="J132"/>
  <c r="J142"/>
  <c i="5" r="J187"/>
  <c r="J148"/>
  <c r="BK187"/>
  <c r="BK159"/>
  <c i="6" r="J135"/>
  <c r="J144"/>
  <c i="7" r="BK125"/>
  <c i="8" r="BK187"/>
  <c r="J185"/>
  <c r="BK167"/>
  <c r="J147"/>
  <c r="BK138"/>
  <c r="J132"/>
  <c i="9" r="BK202"/>
  <c r="J214"/>
  <c r="BK196"/>
  <c r="J138"/>
  <c r="BK157"/>
  <c r="J154"/>
  <c r="BK132"/>
  <c r="J160"/>
  <c r="J166"/>
  <c r="J129"/>
  <c i="10" r="J256"/>
  <c r="J161"/>
  <c r="J264"/>
  <c r="BK198"/>
  <c r="J232"/>
  <c r="J250"/>
  <c r="J198"/>
  <c r="BK138"/>
  <c r="BK152"/>
  <c i="2" r="BK454"/>
  <c r="J384"/>
  <c r="J227"/>
  <c r="J290"/>
  <c r="J486"/>
  <c i="1" r="AS101"/>
  <c i="2" r="BK759"/>
  <c r="J546"/>
  <c r="BK350"/>
  <c i="1" r="AS104"/>
  <c i="3" r="BK196"/>
  <c r="J169"/>
  <c r="BK136"/>
  <c r="BK188"/>
  <c r="J145"/>
  <c r="BK148"/>
  <c r="J139"/>
  <c i="4" r="J234"/>
  <c r="BK152"/>
  <c r="BK220"/>
  <c r="BK173"/>
  <c r="J217"/>
  <c r="BK223"/>
  <c r="BK171"/>
  <c r="BK210"/>
  <c r="BK202"/>
  <c r="J158"/>
  <c r="BK136"/>
  <c r="BK132"/>
  <c i="5" r="BK169"/>
  <c r="J172"/>
  <c r="J159"/>
  <c r="J151"/>
  <c r="J144"/>
  <c i="6" r="J180"/>
  <c r="J147"/>
  <c r="BK182"/>
  <c r="BK126"/>
  <c r="BK150"/>
  <c i="8" r="J178"/>
  <c r="BK190"/>
  <c i="10" r="BK203"/>
  <c r="BK256"/>
  <c r="BK220"/>
  <c r="J133"/>
  <c r="J138"/>
  <c i="2" r="J706"/>
  <c r="BK635"/>
  <c r="J568"/>
  <c r="J354"/>
  <c r="J224"/>
  <c r="J775"/>
  <c r="J590"/>
  <c r="BK763"/>
  <c r="J212"/>
  <c r="J411"/>
  <c r="J262"/>
  <c r="J601"/>
  <c r="BK456"/>
  <c r="BK178"/>
  <c r="BK724"/>
  <c r="J640"/>
  <c r="J701"/>
  <c r="BK606"/>
  <c r="BK492"/>
  <c r="BK152"/>
  <c r="J610"/>
  <c r="BK662"/>
  <c r="BK549"/>
  <c r="BK486"/>
  <c r="J423"/>
  <c r="BK269"/>
  <c r="J182"/>
  <c r="BK731"/>
  <c r="J231"/>
  <c r="J754"/>
  <c r="J516"/>
  <c r="J190"/>
  <c i="3" r="J192"/>
  <c r="BK208"/>
  <c r="BK179"/>
  <c r="J208"/>
  <c r="J154"/>
  <c r="BK183"/>
  <c r="J163"/>
  <c r="J157"/>
  <c r="BK129"/>
  <c i="4" r="BK193"/>
  <c r="J173"/>
  <c r="J247"/>
  <c r="J196"/>
  <c r="J237"/>
  <c r="J205"/>
  <c r="BK212"/>
  <c r="BK167"/>
  <c r="J190"/>
  <c r="J184"/>
  <c r="BK149"/>
  <c i="5" r="J183"/>
  <c r="BK155"/>
  <c r="J169"/>
  <c r="J131"/>
  <c r="J155"/>
  <c r="BK148"/>
  <c i="6" r="BK190"/>
  <c r="BK171"/>
  <c r="BK174"/>
  <c r="J153"/>
  <c r="J171"/>
  <c r="J159"/>
  <c r="BK144"/>
  <c i="7" r="BK129"/>
  <c i="8" r="J194"/>
  <c r="J182"/>
  <c r="BK135"/>
  <c r="BK164"/>
  <c i="9" r="J206"/>
  <c r="BK218"/>
  <c r="BK206"/>
  <c r="J199"/>
  <c r="J135"/>
  <c r="J184"/>
  <c r="J157"/>
  <c r="J142"/>
  <c i="10" r="BK253"/>
  <c r="J152"/>
  <c r="BK259"/>
  <c r="BK268"/>
  <c r="J273"/>
  <c r="BK217"/>
  <c r="J166"/>
  <c i="2" r="BK505"/>
  <c r="BK220"/>
  <c r="BK750"/>
  <c r="J714"/>
  <c r="BK503"/>
  <c r="J350"/>
  <c r="BK246"/>
  <c r="J216"/>
  <c r="J724"/>
  <c r="J747"/>
  <c r="J300"/>
  <c r="BK143"/>
  <c r="J152"/>
  <c r="J575"/>
  <c r="J373"/>
  <c r="J615"/>
  <c r="J744"/>
  <c r="J509"/>
  <c r="BK728"/>
  <c r="J538"/>
  <c r="BK478"/>
  <c r="BK286"/>
  <c r="J736"/>
  <c r="J684"/>
  <c r="BK554"/>
  <c r="BK427"/>
  <c r="BK262"/>
  <c r="BK345"/>
  <c r="J565"/>
  <c r="BK290"/>
  <c i="3" r="J214"/>
  <c r="BK176"/>
  <c i="5" r="J180"/>
  <c i="8" r="J164"/>
  <c r="BK182"/>
  <c r="BK178"/>
  <c r="J167"/>
  <c r="BK128"/>
  <c i="9" r="BK199"/>
  <c r="BK172"/>
  <c r="J180"/>
  <c r="J218"/>
  <c r="BK163"/>
  <c r="J188"/>
  <c r="BK154"/>
  <c i="10" r="BK227"/>
  <c r="BK214"/>
  <c r="J247"/>
  <c i="2" r="BK720"/>
  <c r="BK632"/>
  <c r="J526"/>
  <c r="BK159"/>
  <c r="BK190"/>
  <c r="J439"/>
  <c r="J345"/>
  <c r="J445"/>
  <c r="BK701"/>
  <c r="BK227"/>
  <c r="BK668"/>
  <c r="BK559"/>
  <c r="BK365"/>
  <c r="J380"/>
  <c r="J624"/>
  <c r="BK526"/>
  <c r="J174"/>
  <c r="BK615"/>
  <c r="BK562"/>
  <c r="BK498"/>
  <c r="BK380"/>
  <c r="J296"/>
  <c r="J166"/>
  <c i="5" r="BK172"/>
  <c r="BK151"/>
  <c r="BK144"/>
  <c i="6" r="J156"/>
  <c r="J166"/>
  <c r="J141"/>
  <c r="BK141"/>
  <c r="BK153"/>
  <c r="J138"/>
  <c i="8" r="BK194"/>
  <c r="BK173"/>
  <c r="J138"/>
  <c r="BK151"/>
  <c r="BK147"/>
  <c i="9" r="BK142"/>
  <c r="BK188"/>
  <c r="BK222"/>
  <c r="BK184"/>
  <c r="BK176"/>
  <c r="BK160"/>
  <c i="10" r="J182"/>
  <c r="BK243"/>
  <c r="J243"/>
  <c r="BK250"/>
  <c r="J220"/>
  <c r="J194"/>
  <c r="J178"/>
  <c r="BK147"/>
  <c i="2" r="F37"/>
  <c r="F38"/>
  <c i="1" r="BC96"/>
  <c i="2" l="1" r="BK257"/>
  <c r="J257"/>
  <c r="J101"/>
  <c r="P275"/>
  <c r="T438"/>
  <c i="3" r="R128"/>
  <c i="9" r="R210"/>
  <c i="8" r="P163"/>
  <c i="9" r="R150"/>
  <c i="2" r="R137"/>
  <c r="R257"/>
  <c r="BK275"/>
  <c r="J275"/>
  <c r="J102"/>
  <c r="T292"/>
  <c r="P727"/>
  <c r="T758"/>
  <c r="T757"/>
  <c i="4" r="P131"/>
  <c r="T216"/>
  <c r="T215"/>
  <c i="5" r="BK130"/>
  <c r="J130"/>
  <c r="J100"/>
  <c r="P168"/>
  <c r="P167"/>
  <c i="6" r="BK165"/>
  <c r="J165"/>
  <c r="J101"/>
  <c i="7" r="T124"/>
  <c r="T123"/>
  <c r="T122"/>
  <c i="8" r="BK127"/>
  <c r="P154"/>
  <c r="T154"/>
  <c i="9" r="BK179"/>
  <c r="J179"/>
  <c r="J102"/>
  <c i="2" r="T137"/>
  <c r="BK533"/>
  <c r="J533"/>
  <c r="J106"/>
  <c i="3" r="P172"/>
  <c i="9" r="P179"/>
  <c i="2" r="P137"/>
  <c r="T533"/>
  <c i="3" r="BK172"/>
  <c r="J172"/>
  <c r="J101"/>
  <c r="T182"/>
  <c i="5" r="P130"/>
  <c r="P129"/>
  <c r="R168"/>
  <c r="R167"/>
  <c i="6" r="T165"/>
  <c i="8" r="BK163"/>
  <c r="J163"/>
  <c r="J102"/>
  <c i="9" r="R128"/>
  <c r="BK210"/>
  <c r="J210"/>
  <c r="J103"/>
  <c i="2" r="R533"/>
  <c r="R758"/>
  <c r="R757"/>
  <c r="R767"/>
  <c r="R766"/>
  <c i="3" r="BK182"/>
  <c r="J182"/>
  <c r="J102"/>
  <c r="T207"/>
  <c r="T206"/>
  <c i="4" r="R166"/>
  <c r="R216"/>
  <c r="R215"/>
  <c i="5" r="R130"/>
  <c r="R129"/>
  <c r="R176"/>
  <c r="R175"/>
  <c i="6" r="P165"/>
  <c i="7" r="R124"/>
  <c r="R123"/>
  <c r="R122"/>
  <c i="8" r="BK154"/>
  <c r="J154"/>
  <c r="J101"/>
  <c r="R154"/>
  <c i="2" r="P533"/>
  <c r="T767"/>
  <c r="T766"/>
  <c i="3" r="R182"/>
  <c i="4" r="P177"/>
  <c r="P176"/>
  <c i="6" r="R125"/>
  <c i="7" r="BK124"/>
  <c r="J124"/>
  <c r="J100"/>
  <c i="9" r="T179"/>
  <c r="BK128"/>
  <c r="J128"/>
  <c r="J100"/>
  <c r="T210"/>
  <c r="P128"/>
  <c i="2" r="BK137"/>
  <c r="P257"/>
  <c r="T257"/>
  <c r="R275"/>
  <c r="T275"/>
  <c r="BK438"/>
  <c r="J438"/>
  <c r="J105"/>
  <c r="BK727"/>
  <c r="J727"/>
  <c r="J107"/>
  <c r="P758"/>
  <c r="P757"/>
  <c r="P767"/>
  <c r="P766"/>
  <c i="3" r="BK128"/>
  <c r="BK127"/>
  <c r="J127"/>
  <c r="J99"/>
  <c r="R172"/>
  <c r="BK207"/>
  <c r="BK206"/>
  <c r="J206"/>
  <c r="J103"/>
  <c i="4" r="T131"/>
  <c r="P166"/>
  <c r="R177"/>
  <c r="R176"/>
  <c i="5" r="P176"/>
  <c r="P175"/>
  <c i="6" r="T125"/>
  <c r="T124"/>
  <c r="T123"/>
  <c i="9" r="BK150"/>
  <c r="J150"/>
  <c r="J101"/>
  <c i="10" r="T237"/>
  <c r="R132"/>
  <c r="BK246"/>
  <c r="J246"/>
  <c r="J104"/>
  <c i="9" r="P210"/>
  <c i="10" r="P246"/>
  <c i="9" r="P150"/>
  <c i="10" r="BK187"/>
  <c r="J187"/>
  <c r="J102"/>
  <c i="2" r="BK292"/>
  <c r="J292"/>
  <c r="J103"/>
  <c r="P438"/>
  <c r="R727"/>
  <c r="BK767"/>
  <c r="J767"/>
  <c r="J112"/>
  <c i="3" r="T128"/>
  <c r="P182"/>
  <c r="P207"/>
  <c r="P206"/>
  <c i="4" r="BK131"/>
  <c r="BK177"/>
  <c r="BK176"/>
  <c r="J176"/>
  <c r="J103"/>
  <c r="P216"/>
  <c r="P215"/>
  <c i="5" r="T130"/>
  <c r="T129"/>
  <c r="T128"/>
  <c r="BK168"/>
  <c r="J168"/>
  <c r="J104"/>
  <c r="T168"/>
  <c r="T167"/>
  <c i="6" r="BK125"/>
  <c r="BK124"/>
  <c r="BK123"/>
  <c r="J123"/>
  <c r="J98"/>
  <c r="R165"/>
  <c i="8" r="R127"/>
  <c r="T163"/>
  <c i="9" r="T150"/>
  <c i="10" r="T132"/>
  <c r="T187"/>
  <c r="R263"/>
  <c r="R262"/>
  <c i="2" r="P292"/>
  <c r="R438"/>
  <c r="T727"/>
  <c r="BK758"/>
  <c r="J758"/>
  <c r="J110"/>
  <c i="4" r="R131"/>
  <c r="R130"/>
  <c r="T166"/>
  <c r="BK216"/>
  <c r="J216"/>
  <c r="J106"/>
  <c i="5" r="BK176"/>
  <c r="BK175"/>
  <c r="J175"/>
  <c r="J105"/>
  <c i="7" r="P124"/>
  <c r="P123"/>
  <c r="P122"/>
  <c i="1" r="AU102"/>
  <c i="8" r="P127"/>
  <c r="P126"/>
  <c r="P125"/>
  <c i="1" r="AU103"/>
  <c i="8" r="R163"/>
  <c i="9" r="T128"/>
  <c r="T127"/>
  <c r="T126"/>
  <c i="10" r="BK132"/>
  <c r="R187"/>
  <c r="P237"/>
  <c r="R246"/>
  <c r="P263"/>
  <c r="P262"/>
  <c r="BK272"/>
  <c r="J272"/>
  <c r="J108"/>
  <c r="P272"/>
  <c r="P271"/>
  <c r="R272"/>
  <c r="R271"/>
  <c i="2" r="R292"/>
  <c i="3" r="P128"/>
  <c r="P127"/>
  <c r="T172"/>
  <c r="R207"/>
  <c r="R206"/>
  <c i="4" r="BK166"/>
  <c r="J166"/>
  <c r="J102"/>
  <c r="T177"/>
  <c r="T176"/>
  <c i="5" r="T176"/>
  <c r="T175"/>
  <c i="6" r="P125"/>
  <c r="P124"/>
  <c r="P123"/>
  <c i="1" r="AU100"/>
  <c i="8" r="T127"/>
  <c r="T126"/>
  <c r="T125"/>
  <c i="9" r="R179"/>
  <c i="10" r="P132"/>
  <c r="P131"/>
  <c r="P130"/>
  <c i="1" r="AU106"/>
  <c i="10" r="P187"/>
  <c r="BK237"/>
  <c r="J237"/>
  <c r="J103"/>
  <c r="R237"/>
  <c r="T246"/>
  <c r="BK263"/>
  <c r="J263"/>
  <c r="J106"/>
  <c r="T263"/>
  <c r="T262"/>
  <c r="T272"/>
  <c r="T271"/>
  <c i="2" r="BK432"/>
  <c r="J432"/>
  <c r="J104"/>
  <c r="BK774"/>
  <c r="J774"/>
  <c r="J113"/>
  <c i="4" r="BK161"/>
  <c r="J161"/>
  <c r="J101"/>
  <c i="2" r="BK753"/>
  <c r="J753"/>
  <c r="J108"/>
  <c i="5" r="BK163"/>
  <c r="J163"/>
  <c r="J102"/>
  <c i="8" r="BK193"/>
  <c r="J193"/>
  <c r="J103"/>
  <c i="4" r="BK246"/>
  <c r="J246"/>
  <c r="J107"/>
  <c i="5" r="BK158"/>
  <c r="J158"/>
  <c r="J101"/>
  <c i="3" r="J91"/>
  <c i="9" r="BK221"/>
  <c r="J221"/>
  <c r="J104"/>
  <c i="10" r="BK181"/>
  <c r="J181"/>
  <c r="J101"/>
  <c r="E85"/>
  <c r="F127"/>
  <c r="BE138"/>
  <c r="BE133"/>
  <c r="BE206"/>
  <c r="BE203"/>
  <c r="BE152"/>
  <c r="BE166"/>
  <c r="BE173"/>
  <c r="BE178"/>
  <c r="J91"/>
  <c r="BE142"/>
  <c r="BE156"/>
  <c r="BE161"/>
  <c r="BE170"/>
  <c r="BE182"/>
  <c r="BE188"/>
  <c r="BE198"/>
  <c r="BE211"/>
  <c r="BE223"/>
  <c r="BE214"/>
  <c r="BE217"/>
  <c r="BE227"/>
  <c r="BE259"/>
  <c r="BE268"/>
  <c r="BE273"/>
  <c r="BE247"/>
  <c r="BE253"/>
  <c r="BE276"/>
  <c i="9" r="BK127"/>
  <c r="BK126"/>
  <c r="J126"/>
  <c r="J98"/>
  <c i="10" r="BE220"/>
  <c r="BE194"/>
  <c r="BE232"/>
  <c r="BE238"/>
  <c r="BE250"/>
  <c r="BE147"/>
  <c r="BE243"/>
  <c r="BE256"/>
  <c r="BE264"/>
  <c i="9" r="BE129"/>
  <c r="BE163"/>
  <c i="8" r="J127"/>
  <c r="J100"/>
  <c i="9" r="F94"/>
  <c r="BE146"/>
  <c r="BE151"/>
  <c r="BE142"/>
  <c r="J120"/>
  <c r="BE157"/>
  <c r="BE166"/>
  <c r="BE206"/>
  <c r="BE176"/>
  <c r="BE184"/>
  <c r="BE132"/>
  <c r="BE196"/>
  <c r="BE222"/>
  <c r="BE160"/>
  <c r="BE188"/>
  <c r="BE211"/>
  <c r="BE154"/>
  <c r="BE180"/>
  <c r="BE214"/>
  <c r="BE169"/>
  <c r="BE199"/>
  <c r="BE202"/>
  <c r="E85"/>
  <c r="BE135"/>
  <c r="BE138"/>
  <c r="BE192"/>
  <c r="BE172"/>
  <c r="BE218"/>
  <c i="7" r="BK123"/>
  <c r="J123"/>
  <c r="J99"/>
  <c i="8" r="J91"/>
  <c r="BE132"/>
  <c r="BE138"/>
  <c r="E85"/>
  <c r="BE135"/>
  <c r="BE145"/>
  <c r="BE147"/>
  <c r="BE164"/>
  <c r="BE175"/>
  <c r="BE178"/>
  <c r="BE182"/>
  <c r="F122"/>
  <c r="BE128"/>
  <c r="BE170"/>
  <c r="BE187"/>
  <c r="BE190"/>
  <c r="BE194"/>
  <c r="BE151"/>
  <c r="BE155"/>
  <c r="BE159"/>
  <c r="BE173"/>
  <c r="BE180"/>
  <c r="BE185"/>
  <c r="BE141"/>
  <c r="BE167"/>
  <c i="6" r="J124"/>
  <c r="J99"/>
  <c r="J125"/>
  <c r="J100"/>
  <c i="7" r="J91"/>
  <c r="E85"/>
  <c r="F94"/>
  <c r="BE125"/>
  <c r="BE129"/>
  <c i="6" r="F94"/>
  <c i="5" r="BK129"/>
  <c r="J129"/>
  <c r="J99"/>
  <c i="6" r="E85"/>
  <c i="5" r="J176"/>
  <c r="J106"/>
  <c i="6" r="BE126"/>
  <c r="BE129"/>
  <c r="BE153"/>
  <c r="BE135"/>
  <c r="BE156"/>
  <c r="BE174"/>
  <c r="J91"/>
  <c r="BE141"/>
  <c r="BE166"/>
  <c r="BE138"/>
  <c r="BE162"/>
  <c r="BE169"/>
  <c r="BE144"/>
  <c r="BE147"/>
  <c r="BE177"/>
  <c r="BE185"/>
  <c r="BE159"/>
  <c r="BE171"/>
  <c r="BE132"/>
  <c r="BE150"/>
  <c r="BE180"/>
  <c r="BE182"/>
  <c r="BE187"/>
  <c r="BE190"/>
  <c i="4" r="J131"/>
  <c r="J100"/>
  <c r="J177"/>
  <c r="J104"/>
  <c i="5" r="BE138"/>
  <c r="E116"/>
  <c r="F125"/>
  <c r="BE135"/>
  <c r="BE144"/>
  <c i="4" r="BK215"/>
  <c r="J215"/>
  <c r="J105"/>
  <c i="5" r="J122"/>
  <c r="BE155"/>
  <c r="BE141"/>
  <c r="BE164"/>
  <c r="BE183"/>
  <c r="BE169"/>
  <c r="BE148"/>
  <c r="BE177"/>
  <c r="BE187"/>
  <c r="BE131"/>
  <c r="BE151"/>
  <c r="BE159"/>
  <c r="BE172"/>
  <c r="BE180"/>
  <c i="3" r="J128"/>
  <c r="J100"/>
  <c r="J207"/>
  <c r="J104"/>
  <c i="4" r="E85"/>
  <c r="BE132"/>
  <c r="BE145"/>
  <c r="F126"/>
  <c r="BE162"/>
  <c r="J91"/>
  <c i="3" r="BK126"/>
  <c r="J126"/>
  <c r="J98"/>
  <c i="4" r="BE167"/>
  <c r="BE142"/>
  <c r="BE158"/>
  <c r="BE173"/>
  <c r="BE181"/>
  <c r="BE196"/>
  <c r="BE198"/>
  <c r="BE149"/>
  <c r="BE152"/>
  <c r="BE184"/>
  <c r="BE193"/>
  <c r="BE205"/>
  <c r="BE202"/>
  <c r="BE210"/>
  <c r="BE212"/>
  <c r="BE223"/>
  <c r="BE240"/>
  <c r="BE171"/>
  <c r="BE208"/>
  <c r="BE220"/>
  <c r="BE234"/>
  <c r="BE217"/>
  <c r="BE229"/>
  <c r="BE237"/>
  <c r="BE243"/>
  <c r="BE136"/>
  <c r="BE139"/>
  <c r="BE178"/>
  <c r="BE187"/>
  <c r="BE190"/>
  <c r="BE226"/>
  <c r="BE232"/>
  <c r="BE247"/>
  <c i="3" r="E85"/>
  <c r="F94"/>
  <c r="BE129"/>
  <c r="BE136"/>
  <c r="BE133"/>
  <c r="BE142"/>
  <c r="BE139"/>
  <c r="BE145"/>
  <c r="BE151"/>
  <c r="BE148"/>
  <c r="BE160"/>
  <c r="BE157"/>
  <c r="BE166"/>
  <c r="BE173"/>
  <c i="2" r="J137"/>
  <c r="J100"/>
  <c i="3" r="BE176"/>
  <c r="BE179"/>
  <c r="BE224"/>
  <c r="BE154"/>
  <c r="BE163"/>
  <c r="BE169"/>
  <c r="BE183"/>
  <c r="BE192"/>
  <c r="BE196"/>
  <c r="BE208"/>
  <c r="BE220"/>
  <c r="BE188"/>
  <c r="BE200"/>
  <c r="BE214"/>
  <c i="2" r="BE143"/>
  <c r="BE231"/>
  <c r="BE258"/>
  <c r="BE315"/>
  <c r="BE354"/>
  <c r="BE360"/>
  <c r="BE369"/>
  <c r="BE373"/>
  <c r="BE505"/>
  <c r="BE549"/>
  <c r="BE628"/>
  <c r="BE662"/>
  <c r="BE684"/>
  <c r="BE750"/>
  <c r="BE754"/>
  <c r="BE775"/>
  <c r="BE148"/>
  <c r="BE242"/>
  <c r="BE269"/>
  <c r="BE427"/>
  <c r="BE433"/>
  <c r="BE456"/>
  <c r="BE490"/>
  <c r="BE521"/>
  <c r="BE538"/>
  <c r="BE541"/>
  <c r="BE565"/>
  <c r="BE728"/>
  <c r="BE736"/>
  <c r="BE744"/>
  <c r="BE178"/>
  <c r="BE271"/>
  <c r="BE286"/>
  <c r="BE397"/>
  <c r="BE401"/>
  <c r="BE411"/>
  <c r="BE458"/>
  <c r="BE474"/>
  <c r="BE503"/>
  <c r="BE526"/>
  <c r="BE562"/>
  <c r="BE624"/>
  <c r="BE704"/>
  <c r="BE731"/>
  <c r="E85"/>
  <c r="BE201"/>
  <c r="BE338"/>
  <c r="BE482"/>
  <c r="BE559"/>
  <c r="BE575"/>
  <c r="BE599"/>
  <c r="BE606"/>
  <c r="F94"/>
  <c r="BE162"/>
  <c r="BE220"/>
  <c r="BE227"/>
  <c r="BE234"/>
  <c r="BE311"/>
  <c r="BE511"/>
  <c r="BE580"/>
  <c r="BE325"/>
  <c r="BE465"/>
  <c r="BE635"/>
  <c r="BE759"/>
  <c i="1" r="BB96"/>
  <c i="2" r="BE138"/>
  <c r="BE208"/>
  <c r="BE378"/>
  <c r="BE439"/>
  <c r="BE478"/>
  <c r="BE496"/>
  <c r="BE530"/>
  <c r="BE534"/>
  <c r="BE568"/>
  <c r="BE590"/>
  <c r="BE674"/>
  <c r="BE772"/>
  <c r="BE296"/>
  <c r="BE632"/>
  <c r="BE694"/>
  <c r="BE706"/>
  <c r="BE724"/>
  <c r="BE152"/>
  <c r="BE174"/>
  <c r="BE212"/>
  <c r="BE273"/>
  <c r="BE454"/>
  <c r="BE197"/>
  <c r="BE276"/>
  <c r="BE333"/>
  <c r="BE380"/>
  <c r="BE423"/>
  <c r="BE449"/>
  <c i="1" r="AW96"/>
  <c i="2" r="BE445"/>
  <c r="BE492"/>
  <c r="BE498"/>
  <c r="BE554"/>
  <c r="BE585"/>
  <c r="BE610"/>
  <c r="BE224"/>
  <c r="BE280"/>
  <c r="BE293"/>
  <c r="BE300"/>
  <c r="BE329"/>
  <c r="BE747"/>
  <c r="J91"/>
  <c r="BE303"/>
  <c r="BE389"/>
  <c r="BE166"/>
  <c r="BE171"/>
  <c r="BE186"/>
  <c r="BE216"/>
  <c r="BE254"/>
  <c r="BE290"/>
  <c r="BE619"/>
  <c i="1" r="BA96"/>
  <c i="2" r="BE156"/>
  <c r="BE159"/>
  <c r="BE182"/>
  <c r="BE246"/>
  <c r="BE307"/>
  <c r="BE345"/>
  <c r="BE350"/>
  <c r="BE384"/>
  <c r="BE394"/>
  <c r="BE486"/>
  <c r="BE595"/>
  <c r="BE601"/>
  <c r="BE615"/>
  <c r="BE656"/>
  <c r="BE768"/>
  <c r="BE262"/>
  <c r="BE265"/>
  <c r="BE319"/>
  <c r="BE365"/>
  <c r="BE406"/>
  <c r="BE416"/>
  <c r="BE460"/>
  <c r="BE470"/>
  <c r="BE571"/>
  <c r="BE640"/>
  <c r="BE646"/>
  <c r="BE696"/>
  <c r="BE699"/>
  <c r="BE711"/>
  <c r="BE714"/>
  <c r="BE739"/>
  <c r="BE190"/>
  <c r="BE341"/>
  <c r="BE509"/>
  <c r="BE516"/>
  <c r="BE546"/>
  <c r="BE668"/>
  <c r="BE691"/>
  <c r="BE701"/>
  <c r="BE709"/>
  <c r="BE716"/>
  <c r="BE720"/>
  <c r="BE763"/>
  <c i="1" r="BD96"/>
  <c i="6" r="F37"/>
  <c i="1" r="BB100"/>
  <c i="4" r="F37"/>
  <c i="1" r="BB98"/>
  <c i="9" r="F36"/>
  <c i="1" r="BA105"/>
  <c i="4" r="F36"/>
  <c i="1" r="BA98"/>
  <c i="10" r="F38"/>
  <c i="1" r="BC106"/>
  <c i="4" r="J36"/>
  <c i="1" r="AW98"/>
  <c i="10" r="F39"/>
  <c i="1" r="BD106"/>
  <c i="3" r="F38"/>
  <c i="1" r="BC97"/>
  <c i="7" r="F37"/>
  <c i="1" r="BB102"/>
  <c i="8" r="F37"/>
  <c i="1" r="BB103"/>
  <c i="5" r="F38"/>
  <c i="1" r="BC99"/>
  <c i="8" r="F39"/>
  <c i="1" r="BD103"/>
  <c i="5" r="F39"/>
  <c i="1" r="BD99"/>
  <c i="6" r="J36"/>
  <c i="1" r="AW100"/>
  <c i="7" r="F36"/>
  <c i="1" r="BA102"/>
  <c i="8" r="F36"/>
  <c i="1" r="BA103"/>
  <c i="6" r="F36"/>
  <c i="1" r="BA100"/>
  <c i="3" r="F36"/>
  <c i="1" r="BA97"/>
  <c i="10" r="F36"/>
  <c i="1" r="BA106"/>
  <c r="AS94"/>
  <c i="4" r="F39"/>
  <c i="1" r="BD98"/>
  <c i="9" r="F39"/>
  <c i="1" r="BD105"/>
  <c i="3" r="F37"/>
  <c i="1" r="BB97"/>
  <c i="8" r="F38"/>
  <c i="1" r="BC103"/>
  <c i="4" r="F38"/>
  <c i="1" r="BC98"/>
  <c i="9" r="F38"/>
  <c i="1" r="BC105"/>
  <c i="7" r="F38"/>
  <c i="1" r="BC102"/>
  <c i="10" r="J36"/>
  <c i="1" r="AW106"/>
  <c i="5" r="J36"/>
  <c i="1" r="AW99"/>
  <c i="6" r="F39"/>
  <c i="1" r="BD100"/>
  <c i="5" r="F36"/>
  <c i="1" r="BA99"/>
  <c i="6" r="J32"/>
  <c i="8" r="J36"/>
  <c i="1" r="AW103"/>
  <c i="3" r="F39"/>
  <c i="1" r="BD97"/>
  <c i="7" r="J36"/>
  <c i="1" r="AW102"/>
  <c i="9" r="F37"/>
  <c i="1" r="BB105"/>
  <c i="5" r="F37"/>
  <c i="1" r="BB99"/>
  <c i="10" r="F37"/>
  <c i="1" r="BB106"/>
  <c i="3" r="J36"/>
  <c i="1" r="AW97"/>
  <c i="7" r="F39"/>
  <c i="1" r="BD102"/>
  <c i="9" r="J36"/>
  <c i="1" r="AW105"/>
  <c i="6" r="F38"/>
  <c i="1" r="BC100"/>
  <c i="8" l="1" r="R126"/>
  <c r="R125"/>
  <c i="3" r="P126"/>
  <c i="1" r="AU97"/>
  <c i="10" r="BK131"/>
  <c i="3" r="T127"/>
  <c r="T126"/>
  <c i="4" r="R129"/>
  <c i="10" r="R131"/>
  <c r="R130"/>
  <c i="9" r="P127"/>
  <c r="P126"/>
  <c i="1" r="AU105"/>
  <c i="4" r="T130"/>
  <c r="T129"/>
  <c i="2" r="BK136"/>
  <c r="J136"/>
  <c r="J99"/>
  <c i="4" r="BK130"/>
  <c r="J130"/>
  <c r="J99"/>
  <c i="5" r="P128"/>
  <c i="1" r="AU99"/>
  <c i="10" r="T131"/>
  <c r="T130"/>
  <c i="5" r="R128"/>
  <c i="2" r="P136"/>
  <c r="P135"/>
  <c i="1" r="AU96"/>
  <c i="8" r="BK126"/>
  <c r="J126"/>
  <c r="J99"/>
  <c i="6" r="R124"/>
  <c r="R123"/>
  <c i="9" r="R127"/>
  <c r="R126"/>
  <c i="2" r="T136"/>
  <c r="T135"/>
  <c i="4" r="P130"/>
  <c r="P129"/>
  <c i="1" r="AU98"/>
  <c i="2" r="R136"/>
  <c r="R135"/>
  <c i="3" r="R127"/>
  <c r="R126"/>
  <c i="5" r="BK167"/>
  <c r="J167"/>
  <c r="J103"/>
  <c i="2" r="BK757"/>
  <c r="J757"/>
  <c r="J109"/>
  <c r="BK766"/>
  <c r="J766"/>
  <c r="J111"/>
  <c i="10" r="J132"/>
  <c r="J100"/>
  <c r="BK262"/>
  <c r="J262"/>
  <c r="J105"/>
  <c r="BK271"/>
  <c r="J271"/>
  <c r="J107"/>
  <c i="9" r="J127"/>
  <c r="J99"/>
  <c i="7" r="BK122"/>
  <c r="J122"/>
  <c r="J98"/>
  <c i="1" r="AG100"/>
  <c i="5" r="BK128"/>
  <c r="J128"/>
  <c r="J98"/>
  <c i="4" r="BK129"/>
  <c r="J129"/>
  <c i="1" r="AU104"/>
  <c r="AU101"/>
  <c i="3" r="F35"/>
  <c i="1" r="AZ97"/>
  <c i="4" r="J32"/>
  <c i="1" r="AG98"/>
  <c i="5" r="J35"/>
  <c i="1" r="AV99"/>
  <c r="AT99"/>
  <c i="7" r="J35"/>
  <c i="1" r="AV102"/>
  <c r="AT102"/>
  <c r="BA101"/>
  <c r="AW101"/>
  <c r="BB101"/>
  <c r="AX101"/>
  <c i="9" r="J32"/>
  <c i="1" r="AG105"/>
  <c i="2" r="F35"/>
  <c i="1" r="AZ96"/>
  <c i="2" r="J35"/>
  <c i="1" r="AV96"/>
  <c r="AT96"/>
  <c i="3" r="J32"/>
  <c i="1" r="AG97"/>
  <c r="BC95"/>
  <c r="AY95"/>
  <c r="BB95"/>
  <c r="AX95"/>
  <c i="7" r="F35"/>
  <c i="1" r="AZ102"/>
  <c r="BC101"/>
  <c r="AY101"/>
  <c i="9" r="J35"/>
  <c i="1" r="AV105"/>
  <c r="AT105"/>
  <c i="3" r="J35"/>
  <c i="1" r="AV97"/>
  <c r="AT97"/>
  <c i="6" r="J35"/>
  <c i="1" r="AV100"/>
  <c r="AT100"/>
  <c r="AN100"/>
  <c r="BD104"/>
  <c i="10" r="F35"/>
  <c i="1" r="AZ106"/>
  <c i="5" r="F35"/>
  <c i="1" r="AZ99"/>
  <c i="10" r="J35"/>
  <c i="1" r="AV106"/>
  <c r="AT106"/>
  <c i="4" r="F35"/>
  <c i="1" r="AZ98"/>
  <c r="BC104"/>
  <c r="AY104"/>
  <c i="4" r="J35"/>
  <c i="1" r="AV98"/>
  <c r="AT98"/>
  <c r="BA104"/>
  <c r="AW104"/>
  <c i="6" r="F35"/>
  <c i="1" r="AZ100"/>
  <c i="8" r="J35"/>
  <c i="1" r="AV103"/>
  <c r="AT103"/>
  <c r="BA95"/>
  <c r="AW95"/>
  <c r="BB104"/>
  <c r="AX104"/>
  <c r="BD95"/>
  <c r="BD101"/>
  <c i="8" r="F35"/>
  <c i="1" r="AZ103"/>
  <c i="9" r="F35"/>
  <c i="1" r="AZ105"/>
  <c i="10" l="1" r="BK130"/>
  <c r="J130"/>
  <c r="J98"/>
  <c i="8" r="BK125"/>
  <c r="J125"/>
  <c i="2" r="BK135"/>
  <c r="J135"/>
  <c r="J98"/>
  <c i="10" r="J131"/>
  <c r="J99"/>
  <c i="1" r="AN105"/>
  <c i="9" r="J41"/>
  <c i="6" r="J41"/>
  <c i="1" r="AN98"/>
  <c i="4" r="J98"/>
  <c i="1" r="AN97"/>
  <c i="4" r="J41"/>
  <c i="3" r="J41"/>
  <c i="8" r="J32"/>
  <c i="1" r="AG103"/>
  <c i="5" r="J32"/>
  <c i="1" r="AG99"/>
  <c r="AN99"/>
  <c r="AZ95"/>
  <c r="AV95"/>
  <c r="AT95"/>
  <c i="7" r="J32"/>
  <c i="1" r="AG102"/>
  <c r="AZ104"/>
  <c r="AV104"/>
  <c r="AT104"/>
  <c r="BB94"/>
  <c r="W31"/>
  <c r="AU95"/>
  <c r="AU94"/>
  <c r="AZ101"/>
  <c r="AV101"/>
  <c r="AT101"/>
  <c r="BD94"/>
  <c r="W33"/>
  <c r="BC94"/>
  <c r="W32"/>
  <c r="BA94"/>
  <c r="W30"/>
  <c i="8" l="1" r="J41"/>
  <c r="J98"/>
  <c i="7" r="J41"/>
  <c i="1" r="AN102"/>
  <c i="5" r="J41"/>
  <c i="1" r="AN103"/>
  <c r="AG101"/>
  <c r="AW94"/>
  <c r="AK30"/>
  <c i="2" r="J32"/>
  <c i="1" r="AG96"/>
  <c r="AN96"/>
  <c r="AZ94"/>
  <c r="W29"/>
  <c r="AY94"/>
  <c i="10" r="J32"/>
  <c i="1" r="AG106"/>
  <c r="AX94"/>
  <c l="1" r="AN101"/>
  <c i="10" r="J41"/>
  <c i="2" r="J41"/>
  <c i="1" r="AG104"/>
  <c r="AN106"/>
  <c r="AN104"/>
  <c r="AG95"/>
  <c r="AV94"/>
  <c r="AK29"/>
  <c l="1" r="AN95"/>
  <c r="AG94"/>
  <c r="AT94"/>
  <c l="1" r="AN94"/>
  <c r="AK26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<sst xmlns="http://schemas.openxmlformats.org/spreadsheetml/2006/main">
  <si>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</si>
  <si>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</si>
  <si>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</si>
  <si>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</si>
  <si>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{c3119cd6-c2d4-44a1-853c-4a9753d9e359}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</si>
  <si>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</si>
  <si>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</si>
  <si>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</si>
  <si>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</si>
  <si>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</si>
  <si>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</si>
  <si>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</si>
  <si>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</si>
  <si>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</si>
  <si>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16051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</si>
  <si>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</si>
  <si>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</si>
  <si>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aut. nádraží Choceň - Herzánka (Stavba)</t>
  </si>
  <si>
    <t>KSO:</t>
  </si>
  <si>
    <t>CC-CZ:</t>
  </si>
  <si>
    <t>Místo:</t>
  </si>
  <si>
    <t>Choceň</t>
  </si>
  <si>
    <t>Datum:</t>
  </si>
  <si>
    <t>25. 8. 2025</t>
  </si>
  <si>
    <t>Zadavatel:</t>
  </si>
  <si>
    <t>IČ:</t>
  </si>
  <si>
    <t>Město Choceň</t>
  </si>
  <si>
    <t>DIČ:</t>
  </si>
  <si>
    <t>Uchazeč:</t>
  </si>
  <si>
    <t>Vyplň údaj</t>
  </si>
  <si>
    <t>Projektant:</t>
  </si>
  <si>
    <t>Laboro ateliér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</si>
  <si>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</si>
  <si>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</si>
  <si>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</si>
  <si>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</si>
  <si>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</si>
  <si>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</si>
  <si>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</si>
  <si>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</si>
  <si>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</si>
  <si>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</si>
  <si>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</si>
  <si>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</si>
  <si>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</si>
  <si>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</si>
  <si>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</si>
  <si>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</si>
  <si>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</si>
  <si>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</si>
  <si>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</si>
  <si>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</si>
  <si>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</si>
  <si>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</si>
  <si>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</si>
  <si>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</si>
  <si>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</si>
  <si>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</si>
  <si>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</si>
  <si>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</si>
  <si>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</si>
  <si>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</si>
  <si>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</si>
  <si>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</si>
  <si>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</si>
  <si>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</si>
  <si>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</si>
  <si>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</si>
  <si>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</si>
  <si>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</si>
  <si>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</si>
  <si>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</si>
  <si>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</si>
  <si>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</si>
  <si>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</si>
  <si>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</si>
  <si>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</si>
  <si>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</si>
  <si>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</si>
  <si>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Část Ia</t>
  </si>
  <si>
    <t>Způsobilé výdaje - hlavní část projektu</t>
  </si>
  <si>
    <t>STA</t>
  </si>
  <si>
    <t>1</t>
  </si>
  <si>
    <t>{36763952-e7f3-4227-8049-6227bcbb373e}</t>
  </si>
  <si>
    <t>2</t>
  </si>
  <si>
    <t>/</t>
  </si>
  <si>
    <t>SO 101</t>
  </si>
  <si>
    <t>Autobusový terminál</t>
  </si>
  <si>
    <t>Soupis</t>
  </si>
  <si>
    <t>{dc93e2b5-5e55-49a0-9cec-63b30bd29c5c}</t>
  </si>
  <si>
    <t>SO 102</t>
  </si>
  <si>
    <t>Úprava nábřeží</t>
  </si>
  <si>
    <t>{622c03fb-13df-4c6a-ab15-6a14462ccde1}</t>
  </si>
  <si>
    <t>SO 401</t>
  </si>
  <si>
    <t>Veřejné osvětlení</t>
  </si>
  <si>
    <t>{62ede259-eaa1-49ce-a150-3d5543205175}</t>
  </si>
  <si>
    <t>SO 402</t>
  </si>
  <si>
    <t>Informační systém</t>
  </si>
  <si>
    <t>{acf69b4d-b597-4950-964f-a2ecb3165ea1}</t>
  </si>
  <si>
    <t>SO 801</t>
  </si>
  <si>
    <t>Terénní a sadové úpravy a mobiliář</t>
  </si>
  <si>
    <t>{fdb9f076-0ba7-474d-ae95-caae2fe9207e}</t>
  </si>
  <si>
    <t>Část Ib</t>
  </si>
  <si>
    <t>Způsobilé výdaje - doprovodná část projektu</t>
  </si>
  <si>
    <t>{84b6fb07-1b4e-4399-be0c-fbceb775a151}</t>
  </si>
  <si>
    <t>SO 001</t>
  </si>
  <si>
    <t>Provizorní opatření</t>
  </si>
  <si>
    <t>{6baac136-1c0e-4730-aac2-bb347aa70f66}</t>
  </si>
  <si>
    <t>SO 301</t>
  </si>
  <si>
    <t>Přeložka vodovodu</t>
  </si>
  <si>
    <t>{c51d7941-2485-4975-b8a5-41774ec04ee6}</t>
  </si>
  <si>
    <t>Část II</t>
  </si>
  <si>
    <t>Nezpůsobilé výdaje</t>
  </si>
  <si>
    <t>{263408d9-5b5f-4e3d-897a-94436bc86654}</t>
  </si>
  <si>
    <t>SO 002</t>
  </si>
  <si>
    <t>Zařízení staveniště</t>
  </si>
  <si>
    <t>{b24c2fdd-406a-443a-a4ae-0103aab4d68d}</t>
  </si>
  <si>
    <t>{488e38fa-02fe-43fb-97f1-a364631f4950}</t>
  </si>
  <si>
    <t>KRYCÍ LIST SOUPISU PRACÍ</t>
  </si>
  <si>
    <t>Objekt:</t>
  </si>
  <si>
    <t>Část Ia - Způsobilé výdaje - hlavní část projektu</t>
  </si>
  <si>
    <t>Soupis:</t>
  </si>
  <si>
    <t>SO 101 - Autobusový terminál</t>
  </si>
  <si>
    <t>03706940</t>
  </si>
  <si>
    <t>CZ03706940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</si>
  <si>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</si>
  <si>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</si>
  <si>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</si>
  <si>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</si>
  <si>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</si>
  <si>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</si>
  <si>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</si>
  <si>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</si>
  <si>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</si>
  <si>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</si>
  <si>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</si>
  <si>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</si>
  <si>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</si>
  <si>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</si>
  <si>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</si>
  <si>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</si>
  <si>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</si>
  <si>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M - Práce a dodávky M</t>
  </si>
  <si>
    <t xml:space="preserve">    22-M - Montáže technologických zařízení pro dopravní stavby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</si>
  <si>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</si>
  <si>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</si>
  <si>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</si>
  <si>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</si>
  <si>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</si>
  <si>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</si>
  <si>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</si>
  <si>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</si>
  <si>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</si>
  <si>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</si>
  <si>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</si>
  <si>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</si>
  <si>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</si>
  <si>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</si>
  <si>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</si>
  <si>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</si>
  <si>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</si>
  <si>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</si>
  <si>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</si>
  <si>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</si>
  <si>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</si>
  <si>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</si>
  <si>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CS ÚRS 2025 02</t>
  </si>
  <si>
    <t>4</t>
  </si>
  <si>
    <t>1320956502</t>
  </si>
  <si>
    <t>PP</t>
  </si>
  <si>
    <t>Sejmutí drnu tl. do 100 mm, v jakékoliv ploše</t>
  </si>
  <si>
    <t>Online PSC</t>
  </si>
  <si>
    <t>https://podminky.urs.cz/item/CS_URS_2025_02/111301111</t>
  </si>
  <si>
    <t>P</t>
  </si>
  <si>
    <t>Poznámka k položce:_x000d_
Tl. 150 mm</t>
  </si>
  <si>
    <t>VV</t>
  </si>
  <si>
    <t>117,98+58,89+110,99+292,48+62,23</t>
  </si>
  <si>
    <t>113106123</t>
  </si>
  <si>
    <t>Rozebrání dlažeb ze zámkových dlaždic komunikací pro pěší ručně</t>
  </si>
  <si>
    <t>-993993015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</si>
  <si>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</si>
  <si>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https://podminky.urs.cz/item/CS_URS_2025_02/113106123</t>
  </si>
  <si>
    <t>Poznámka k položce:_x000d_
V případě zájmu investora bude odvezeno na jeho skládku.</t>
  </si>
  <si>
    <t>"Rozebrání dlažby"13,31+12,29+69,80+27,26+19,09+25,11+20,03+37,02+59,76+1,24</t>
  </si>
  <si>
    <t>3</t>
  </si>
  <si>
    <t>113107330</t>
  </si>
  <si>
    <t>Odstranění podkladu z betonu prostého tl do 100 mm strojně pl do 50 m2</t>
  </si>
  <si>
    <t>-1692980117</t>
  </si>
  <si>
    <t>Odstranění podkladů nebo krytů strojně plochy jednotlivě do 50 m2 s přemístěním hmot na skládku na vzdálenost do 3 m nebo s naložením na dopravní prostředek z betonu prostého, o tl. vrstvy do 100 mm</t>
  </si>
  <si>
    <t>https://podminky.urs.cz/item/CS_URS_2025_02/113107330</t>
  </si>
  <si>
    <t>3,53+4,88+1,28+6,23+5,96</t>
  </si>
  <si>
    <t>113107342</t>
  </si>
  <si>
    <t>Odstranění podkladu živičného tl přes 50 do 100 mm strojně pl do 50 m2</t>
  </si>
  <si>
    <t>-2032027126</t>
  </si>
  <si>
    <t>Odstranění podkladů nebo krytů strojně plochy jednotlivě do 50 m2 s přemístěním hmot na skládku na vzdálenost do 3 m nebo s naložením na dopravní prostředek živičných, o tl. vrstvy přes 50 do 100 mm</t>
  </si>
  <si>
    <t>https://podminky.urs.cz/item/CS_URS_2025_02/113107342</t>
  </si>
  <si>
    <t>97,70+289,53+4,27</t>
  </si>
  <si>
    <t>5</t>
  </si>
  <si>
    <t>113154542</t>
  </si>
  <si>
    <t>Frézování živičného krytu tl 40 mm pruh š přes 1 m pl přes 500 do 2000 m2</t>
  </si>
  <si>
    <t>-1755237097</t>
  </si>
  <si>
    <t>Frézování živičného podkladu nebo krytu s naložením hmot na dopravní prostředek plochy přes 500 do 2 000 m2 pruhu šířky přes 1 m, tloušťky vrstvy 40 mm</t>
  </si>
  <si>
    <t>https://podminky.urs.cz/item/CS_URS_2025_02/113154542</t>
  </si>
  <si>
    <t>6</t>
  </si>
  <si>
    <t>113154545</t>
  </si>
  <si>
    <t>Frézování živičného krytu tl 70 mm pruh š přes 1 m pl přes 500 do 2000 m2</t>
  </si>
  <si>
    <t>-25217052</t>
  </si>
  <si>
    <t>Frézování živičného podkladu nebo krytu s naložením hmot na dopravní prostředek plochy přes 500 do 2 000 m2 pruhu šířky přes 1 m, tloušťky vrstvy 70 mm</t>
  </si>
  <si>
    <t>https://podminky.urs.cz/item/CS_URS_2025_02/113154545</t>
  </si>
  <si>
    <t>7</t>
  </si>
  <si>
    <t>113154548</t>
  </si>
  <si>
    <t>Frézování živičného krytu tl 100 mm pruh š přes 1 m pl přes 500 do 2000 m2</t>
  </si>
  <si>
    <t>375754195</t>
  </si>
  <si>
    <t>Frézování živičného podkladu nebo krytu s naložením hmot na dopravní prostředek plochy přes 500 do 2 000 m2 pruhu šířky přes 1 m, tloušťky vrstvy 100 mm</t>
  </si>
  <si>
    <t>https://podminky.urs.cz/item/CS_URS_2025_02/113154548</t>
  </si>
  <si>
    <t>1019,91+11,51</t>
  </si>
  <si>
    <t>8</t>
  </si>
  <si>
    <t>113201112</t>
  </si>
  <si>
    <t>Vytrhání obrub silničních ležatých</t>
  </si>
  <si>
    <t>m</t>
  </si>
  <si>
    <t>135076381</t>
  </si>
  <si>
    <t>Vytrhání obrub s vybouráním lože, s přemístěním hmot na skládku na vzdálenost do 3 m nebo s naložením na dopravní prostředek silničních ležatých</t>
  </si>
  <si>
    <t>https://podminky.urs.cz/item/CS_URS_2025_02/113201112</t>
  </si>
  <si>
    <t xml:space="preserve">Poznámka k položce:_x000d_
Žulové obrubníky budou odvezeny na skládku investora - včetně očištění,  dopravy a složení.</t>
  </si>
  <si>
    <t>"Žulový ležatý obrubník" 159,9+163</t>
  </si>
  <si>
    <t>9</t>
  </si>
  <si>
    <t>113202111</t>
  </si>
  <si>
    <t>Vytrhání obrub krajníků obrubníků stojatých</t>
  </si>
  <si>
    <t>-2015302421</t>
  </si>
  <si>
    <t>Vytrhání obrub s vybouráním lože, s přemístěním hmot na skládku na vzdálenost do 3 m nebo s naložením na dopravní prostředek z krajníků nebo obrubníků stojatých</t>
  </si>
  <si>
    <t>https://podminky.urs.cz/item/CS_URS_2025_02/113202111</t>
  </si>
  <si>
    <t>10</t>
  </si>
  <si>
    <t>113203111</t>
  </si>
  <si>
    <t>Vytrhání obrub z dlažebních kostek</t>
  </si>
  <si>
    <t>477570994</t>
  </si>
  <si>
    <t>Vytrhání obrub s vybouráním lože, s přemístěním hmot na skládku na vzdálenost do 3 m nebo s naložením na dopravní prostředek z dlažebních kostek</t>
  </si>
  <si>
    <t>https://podminky.urs.cz/item/CS_URS_2025_02/113203111</t>
  </si>
  <si>
    <t>85,47+35,51</t>
  </si>
  <si>
    <t>11</t>
  </si>
  <si>
    <t>113204111</t>
  </si>
  <si>
    <t>Vytrhání obrub záhonových</t>
  </si>
  <si>
    <t>774712072</t>
  </si>
  <si>
    <t>Vytrhání obrub s vybouráním lože, s přemístěním hmot na skládku na vzdálenost do 3 m nebo s naložením na dopravní prostředek záhonových</t>
  </si>
  <si>
    <t>https://podminky.urs.cz/item/CS_URS_2025_02/113204111</t>
  </si>
  <si>
    <t>"betonový chodníkový" 6,58+22,01+15,77+2,45+14,27</t>
  </si>
  <si>
    <t>122251106</t>
  </si>
  <si>
    <t>Odkopávky a prokopávky nezapažené v hornině třídy těžitelnosti I skupiny 3 objem do 5000 m3 strojně</t>
  </si>
  <si>
    <t>m3</t>
  </si>
  <si>
    <t>-1434320007</t>
  </si>
  <si>
    <t>Odkopávky a prokopávky nezapažené strojně v hornině třídy těžitelnosti I skupiny 3 přes 1 000 do 5 000 m3</t>
  </si>
  <si>
    <t>https://podminky.urs.cz/item/CS_URS_2025_02/122251106</t>
  </si>
  <si>
    <t>1547,54-(155,23*0,15 + 196,88*0,42 + 3,34+2,43+1,64+2,04*0,27)</t>
  </si>
  <si>
    <t>13</t>
  </si>
  <si>
    <t>129001101</t>
  </si>
  <si>
    <t>Příplatek za ztížení odkopávky nebo prokopávky v blízkosti inženýrských sítí</t>
  </si>
  <si>
    <t>-127890847</t>
  </si>
  <si>
    <t>Příplatek k cenám vykopávek za ztížení vykopávky v blízkosti podzemního vedení nebo výbušnin v horninách jakékoliv třídy</t>
  </si>
  <si>
    <t>https://podminky.urs.cz/item/CS_URS_2025_02/129001101</t>
  </si>
  <si>
    <t>1433,605*0,1</t>
  </si>
  <si>
    <t>14</t>
  </si>
  <si>
    <t>131251102</t>
  </si>
  <si>
    <t>Hloubení jam nezapažených v hornině třídy těžitelnosti I skupiny 3 objem do 50 m3 strojně</t>
  </si>
  <si>
    <t>-1451072844</t>
  </si>
  <si>
    <t>Hloubení nezapažených jam a zářezů strojně s urovnáním dna do předepsaného profilu a spádu v hornině třídy těžitelnosti I skupiny 3 přes 20 do 50 m3</t>
  </si>
  <si>
    <t>https://podminky.urs.cz/item/CS_URS_2025_02/131251102</t>
  </si>
  <si>
    <t>Poznámka k položce:_x000d_
Odkopávky v blízkosti inženýrských sítí budou prováděny ručně.</t>
  </si>
  <si>
    <t>"Hloubení jam pro nové uliční vpusti, počet*hloubka*pudorys" 1*(1,5*1,5*1,5)</t>
  </si>
  <si>
    <t>"Hloubení jam okolo stávajících vybourávaných vpustí, počet*hloubka*půdorys" 9*1,5*(1,5*1,5-0,5*0,5)</t>
  </si>
  <si>
    <t>Součet</t>
  </si>
  <si>
    <t>15</t>
  </si>
  <si>
    <t>132251101</t>
  </si>
  <si>
    <t>Hloubení rýh nezapažených š do 800 mm v hornině třídy těžitelnosti I skupiny 3 objem do 20 m3 strojně</t>
  </si>
  <si>
    <t>-1251176257</t>
  </si>
  <si>
    <t>Hloubení nezapažených rýh šířky do 800 mm strojně s urovnáním dna do předepsaného profilu a spádu v hornině třídy těžitelnosti I skupiny 3 do 20 m3</t>
  </si>
  <si>
    <t>https://podminky.urs.cz/item/CS_URS_2025_02/132251101</t>
  </si>
  <si>
    <t>"Hloubení rýhy pro osazení chráničky" 80*0,5*0,5</t>
  </si>
  <si>
    <t>16</t>
  </si>
  <si>
    <t>132254202</t>
  </si>
  <si>
    <t>Hloubení zapažených rýh š do 2000 mm v hornině třídy těžitelnosti I skupiny 3 objem do 50 m3</t>
  </si>
  <si>
    <t>-447356580</t>
  </si>
  <si>
    <t>Hloubení zapažených rýh šířky přes 800 do 2 000 mm strojně s urovnáním dna do předepsaného profilu a spádu v hornině třídy těžitelnosti I skupiny 3 přes 20 do 50 m3</t>
  </si>
  <si>
    <t>https://podminky.urs.cz/item/CS_URS_2025_02/132254202</t>
  </si>
  <si>
    <t>"Rýha pro trativod, plocha v řezu* délka" 0,15*(84,36+40,63+33,09)</t>
  </si>
  <si>
    <t>"Rýha pro přípojky vpustí, šířka 1,00 m, průměrná výška 1,5m, délka 4,9 m" 1,00*1,5*4,9</t>
  </si>
  <si>
    <t>"Rýha pro přípojky žlabů, šířka 1,00 m, průměrná výška 1,5m, délka 14,12 m" 1,0*1,5*(2,39+2,96+2,90+2,87+3)</t>
  </si>
  <si>
    <t>17</t>
  </si>
  <si>
    <t>151101101</t>
  </si>
  <si>
    <t>Zřízení příložného pažení a rozepření stěn rýh hl do 2 m</t>
  </si>
  <si>
    <t>885824028</t>
  </si>
  <si>
    <t>Zřízení pažení a rozepření stěn rýh pro podzemní vedení příložné pro jakoukoliv mezerovitost, hloubky do 2 m</t>
  </si>
  <si>
    <t>https://podminky.urs.cz/item/CS_URS_2025_02/151101101</t>
  </si>
  <si>
    <t>"vputi" 1*(4*1,5*1,5)</t>
  </si>
  <si>
    <t>18</t>
  </si>
  <si>
    <t>151101111</t>
  </si>
  <si>
    <t>Odstranění příložného pažení a rozepření stěn rýh hl do 2 m</t>
  </si>
  <si>
    <t>446618602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</si>
  <si>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</si>
  <si>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</si>
  <si>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19</t>
  </si>
  <si>
    <t>151811131</t>
  </si>
  <si>
    <t>Osazení pažicího boxu hl výkopu do 4 m š do 1,2 m</t>
  </si>
  <si>
    <t>-2073597871</t>
  </si>
  <si>
    <t>Zřízení pažicích boxů pro pažení a rozepření stěn rýh podzemního vedení hloubka výkopu do 4 m, šířka do 1,2 m</t>
  </si>
  <si>
    <t>https://podminky.urs.cz/item/CS_URS_2025_02/151811131</t>
  </si>
  <si>
    <t>"Přípojky vpustí, délka*průměrná hloubka" 2*(4,9*1,5)</t>
  </si>
  <si>
    <t>20</t>
  </si>
  <si>
    <t>151811231</t>
  </si>
  <si>
    <t>Odstranění pažicího boxu hl výkopu do 4 m š do 1,2 m</t>
  </si>
  <si>
    <t>-391587492</t>
  </si>
  <si>
    <t>Odstranění pažicích boxů pro pažení a rozepření stěn rýh podzemního vedení hloubka výkopu do 4 m, šířka do 1,2 m</t>
  </si>
  <si>
    <t>https://podminky.urs.cz/item/CS_URS_2025_02/151811231</t>
  </si>
  <si>
    <t>14,7</t>
  </si>
  <si>
    <t>162751117</t>
  </si>
  <si>
    <t>Vodorovné přemístění přes 9 000 do 10000 m výkopku/sypaniny z horniny třídy těžitelnosti I skupiny 1 až 3</t>
  </si>
  <si>
    <t>85220050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</si>
  <si>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</si>
  <si>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</si>
  <si>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22</t>
  </si>
  <si>
    <t>162751119</t>
  </si>
  <si>
    <t>Příplatek k vodorovnému přemístění výkopku/sypaniny z horniny třídy těžitelnosti I skupiny 1 až 3 ZKD 1000 m přes 10000 m</t>
  </si>
  <si>
    <t>1105194615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</si>
  <si>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</si>
  <si>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</si>
  <si>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Poznámka k položce:_x000d_
Předpoklad 25km.</t>
  </si>
  <si>
    <t>23</t>
  </si>
  <si>
    <t>171251201</t>
  </si>
  <si>
    <t>Uložení sypaniny na skládky nebo meziskládky</t>
  </si>
  <si>
    <t>834102950</t>
  </si>
  <si>
    <t>Uložení sypaniny na skládky nebo meziskládky bez hutnění s upravením uložené sypaniny do předepsaného tvaru</t>
  </si>
  <si>
    <t>https://podminky.urs.cz/item/CS_URS_2025_02/171251201</t>
  </si>
  <si>
    <t>24</t>
  </si>
  <si>
    <t>174151101</t>
  </si>
  <si>
    <t>Zásyp jam, šachet rýh nebo kolem objektů sypaninou se zhutněním</t>
  </si>
  <si>
    <t>-2014699425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</si>
  <si>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</si>
  <si>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</si>
  <si>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"Obsyp nových vpustí " 1*((1,5*1,5*1,5)-(0,5*0,5*1,5))</t>
  </si>
  <si>
    <t>"Zásyp zrušené vpusti" 9</t>
  </si>
  <si>
    <t>"Zásyp přípojek uličních vpustí" 4,9*1,0*0,9</t>
  </si>
  <si>
    <t>"Zásyp přípojek žlabů" 14,12*1,0*0,9</t>
  </si>
  <si>
    <t>25</t>
  </si>
  <si>
    <t>M</t>
  </si>
  <si>
    <t>58344171</t>
  </si>
  <si>
    <t>štěrkodrť frakce 0/32</t>
  </si>
  <si>
    <t>t</t>
  </si>
  <si>
    <t>-159105958</t>
  </si>
  <si>
    <t>Poznámka k položce:_x000d_
2,0t/m3</t>
  </si>
  <si>
    <t>29,118*2 'Přepočtené koeficientem množství</t>
  </si>
  <si>
    <t>26</t>
  </si>
  <si>
    <t>175151101</t>
  </si>
  <si>
    <t>Obsypání potrubí strojně sypaninou bez prohození, uloženou do 3 m</t>
  </si>
  <si>
    <t>-655478314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</si>
  <si>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</si>
  <si>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</si>
  <si>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Poznámka k položce:_x000d_
Pod vozovkou bude potrubí obsypáno do výšky dle požadavků výrobce štěrkopískem (předpoklad 0,3 m) a poté zásyp rýhy vhodným materiálem z odkopávek, aby byly splněny požadavky na zemní pláni pod vozovkou. V zelených plochách materiálem, který splňuje podmínky pro zřízení humozní vrstvy. Včetně dopravy materiálu z dočasné skládky.</t>
  </si>
  <si>
    <t>"Obsypání přípojek vpustí štěrkopískem, průměrná šířka 1,0 m, výška obsypu 0,5 m, délka 4,9 m" 1,0*0,5*4,9</t>
  </si>
  <si>
    <t>"Obsypání přípojek žlabů štěrkopískem, průměrná šířka 1,0 m, výška obsypu 0,5 m, délka 14,12 m" 1,0*0,5*(2,39+2,96+2,90+2,87+3)</t>
  </si>
  <si>
    <t>"obsypání chráničky" 80*0,5*0,5</t>
  </si>
  <si>
    <t>27</t>
  </si>
  <si>
    <t>58337331</t>
  </si>
  <si>
    <t>štěrkopísek frakce 0/22</t>
  </si>
  <si>
    <t>-1182235071</t>
  </si>
  <si>
    <t>29,51*2 'Přepočtené koeficientem množství</t>
  </si>
  <si>
    <t>Zakládání</t>
  </si>
  <si>
    <t>28</t>
  </si>
  <si>
    <t>211971121</t>
  </si>
  <si>
    <t>Zřízení opláštění žeber nebo trativodů geotextilií v rýze nebo zářezu sklonu přes 1:2 š do 2,5 m</t>
  </si>
  <si>
    <t>146075143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</si>
  <si>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</si>
  <si>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https://podminky.urs.cz/item/CS_URS_2025_02/211971121</t>
  </si>
  <si>
    <t>"Trativod: Délka 84,36+40,63+33,09m. šířka 2,1 m" (84,36+40,63+33,09)*2,1</t>
  </si>
  <si>
    <t>29</t>
  </si>
  <si>
    <t>69311068</t>
  </si>
  <si>
    <t>geotextilie netkaná separační, ochranná, filtrační, drenážní PP 300g/m2</t>
  </si>
  <si>
    <t>1097698492</t>
  </si>
  <si>
    <t>331,968*1,1845 'Přepočtené koeficientem množství</t>
  </si>
  <si>
    <t>30</t>
  </si>
  <si>
    <t>212751106</t>
  </si>
  <si>
    <t>Trativod z drenážních trubek flexibilních PVC-U SN 4 perforace 360° včetně lože otevřený výkop DN 160 pro meliorace</t>
  </si>
  <si>
    <t>1527999363</t>
  </si>
  <si>
    <t>Trativody z drenážních a melioračních trubek pro meliorace, dočasné nebo odlehčovací drenáže se zřízením štěrkového lože pod trubky a s jejich obsypem v otevřeném výkopu trubka flexibilní PVC-U SN 4 celoperforovaná 360° DN 160</t>
  </si>
  <si>
    <t>https://podminky.urs.cz/item/CS_URS_2025_02/212751106</t>
  </si>
  <si>
    <t>"Trativod" 84,36+40,63+33,09</t>
  </si>
  <si>
    <t>31</t>
  </si>
  <si>
    <t>28611225</t>
  </si>
  <si>
    <t>trubka drenážní flexibilní celoperforovaná PVC-U SN 4 DN 160 pro meliorace, dočasné nebo odlehčovací drenáže</t>
  </si>
  <si>
    <t>-340836365</t>
  </si>
  <si>
    <t>32</t>
  </si>
  <si>
    <t>28610404</t>
  </si>
  <si>
    <t>revizní šachta drenážního potrubí pro systém budov DN 300 bez lapače písku</t>
  </si>
  <si>
    <t>kus</t>
  </si>
  <si>
    <t>1419277218</t>
  </si>
  <si>
    <t>33</t>
  </si>
  <si>
    <t>28610408</t>
  </si>
  <si>
    <t>šachtový prodlužovací nástavec pro drenážní systém budov z PVC-U DA 315 v 105cm (užitečná 80cm)</t>
  </si>
  <si>
    <t>384278506</t>
  </si>
  <si>
    <t>Vodorovné konstrukce</t>
  </si>
  <si>
    <t>34</t>
  </si>
  <si>
    <t>451317777</t>
  </si>
  <si>
    <t>Podklad nebo lože pod dlažbu vodorovný nebo do sklonu 1:5 z betonu prostého tl přes 50 do 100 mm</t>
  </si>
  <si>
    <t>-1178897857</t>
  </si>
  <si>
    <t>Podklad nebo lože pod dlažbu (přídlažbu) v ploše vodorovné nebo ve sklonu do 1:5, tloušťky od 50 do 100 mm z betonu prostého</t>
  </si>
  <si>
    <t>https://podminky.urs.cz/item/CS_URS_2025_02/451317777</t>
  </si>
  <si>
    <t>" Lože pod žulový dvouřádek" 25,5*0,25</t>
  </si>
  <si>
    <t>35</t>
  </si>
  <si>
    <t>451572111</t>
  </si>
  <si>
    <t>Lože pod potrubí otevřený výkop z kameniva drobného těženého</t>
  </si>
  <si>
    <t>1872656793</t>
  </si>
  <si>
    <t>Lože pod potrubí, stoky a drobné objekty v otevřeném výkopu z kameniva drobného těženého 0 až 4 mm</t>
  </si>
  <si>
    <t>https://podminky.urs.cz/item/CS_URS_2025_02/451572111</t>
  </si>
  <si>
    <t>" Lože pod přípojky vpustí , šířka 1,0 m, výška 0,1 m, délka 4,9 m" 1,0*0,1*4,9</t>
  </si>
  <si>
    <t>" Lože pod přípojky žlabů , šířka 1,0 m, výška 0,1 m, délka 14,12 m"1,0*0,1*(2,39+2,96+2,90+2,87+3)</t>
  </si>
  <si>
    <t>36</t>
  </si>
  <si>
    <t>452112112</t>
  </si>
  <si>
    <t>Osazení betonových prstenců nebo rámů do malty výšky do 100 mm pod poklopy a mříže</t>
  </si>
  <si>
    <t>1099768790</t>
  </si>
  <si>
    <t>Osazení betonových dílců prstenců nebo rámů pod poklopy a mříže do malty, výšky do 100 mm</t>
  </si>
  <si>
    <t>https://podminky.urs.cz/item/CS_URS_2025_02/452112112</t>
  </si>
  <si>
    <t>37</t>
  </si>
  <si>
    <t>59223864</t>
  </si>
  <si>
    <t>prstenec pro uliční vpusť vyrovnávací betonový 390x60x130mm</t>
  </si>
  <si>
    <t>-1292639580</t>
  </si>
  <si>
    <t>Komunikace pozemní</t>
  </si>
  <si>
    <t>38</t>
  </si>
  <si>
    <t>564730001</t>
  </si>
  <si>
    <t>Podklad nebo kryt z kameniva hrubého drceného vel. 8-16 mm plochy do 100 m2 tl 100 mm</t>
  </si>
  <si>
    <t>1918427894</t>
  </si>
  <si>
    <t>Podklad nebo kryt z kameniva hrubého drceného vel. 8-16 mm s rozprostřením a zhutněním plochy jednotlivě do 100 m2, po zhutnění tl. 100 mm</t>
  </si>
  <si>
    <t>https://podminky.urs.cz/item/CS_URS_2025_02/564730001</t>
  </si>
  <si>
    <t>39</t>
  </si>
  <si>
    <t>564811013</t>
  </si>
  <si>
    <t>Podklad ze štěrkodrtě ŠD plochy do 100 m2 tl 70 mm</t>
  </si>
  <si>
    <t>1461454834</t>
  </si>
  <si>
    <t>Podklad ze štěrkodrti ŠD s rozprostřením a zhutněním plochy jednotlivě do 100 m2, po zhutnění tl. 70 mm</t>
  </si>
  <si>
    <t>https://podminky.urs.cz/item/CS_URS_2025_02/564811013</t>
  </si>
  <si>
    <t>"Sklonování zemní pláně pod parkovacím stáním, od 3cm do 12cm = průměr 7cm, započítání součinitele příčného rozšíření = 1,35"55,41*1,35</t>
  </si>
  <si>
    <t>40</t>
  </si>
  <si>
    <t>564831011</t>
  </si>
  <si>
    <t>Podklad ze štěrkodrtě ŠD plochy do 100 m2 tl 100 mm</t>
  </si>
  <si>
    <t>624231654</t>
  </si>
  <si>
    <t>Podklad ze štěrkodrti ŠD s rozprostřením a zhutněním plochy jednotlivě do 100 m2, po zhutnění tl. 100 mm</t>
  </si>
  <si>
    <t>https://podminky.urs.cz/item/CS_URS_2025_02/564831011</t>
  </si>
  <si>
    <t>41</t>
  </si>
  <si>
    <t>564841112</t>
  </si>
  <si>
    <t>Podklad ze štěrkodrtě ŠD plochy přes 100 m2 tl 130 mm</t>
  </si>
  <si>
    <t>678047324</t>
  </si>
  <si>
    <t>Podklad ze štěrkodrti ŠD s rozprostřením a zhutněním plochy přes 100 m2, po zhutnění tl. 130 mm</t>
  </si>
  <si>
    <t>https://podminky.urs.cz/item/CS_URS_2025_02/564841112</t>
  </si>
  <si>
    <t>"Sklonování zemní pláně pod vozovku, od 0cm do 26cm = průměr 13cm"843,13</t>
  </si>
  <si>
    <t>42</t>
  </si>
  <si>
    <t>564851111</t>
  </si>
  <si>
    <t>Podklad ze štěrkodrtě ŠD plochy přes 100 m2 tl 150 mm</t>
  </si>
  <si>
    <t>2125312370</t>
  </si>
  <si>
    <t>Podklad ze štěrkodrti ŠD s rozprostřením a zhutněním plochy přes 100 m2, po zhutnění tl. 150 mm</t>
  </si>
  <si>
    <t>https://podminky.urs.cz/item/CS_URS_2025_02/564851111</t>
  </si>
  <si>
    <t>"Konstrukce chodníku" 556,95+320,53+2,13+1,5+1,55+13,61+3,81+3,8+3,8+1,2+1,2+4,56+5,46+3,05+14,34+12,51+2,38+2,38+2,39+9,76+0,32+0,32+0,32+0,32+6,27</t>
  </si>
  <si>
    <t>43</t>
  </si>
  <si>
    <t>564861111</t>
  </si>
  <si>
    <t>Podklad ze štěrkodrtě ŠD plochy přes 100 m2 tl 200 mm</t>
  </si>
  <si>
    <t>767061272</t>
  </si>
  <si>
    <t>Podklad ze štěrkodrti ŠD s rozprostřením a zhutněním plochy přes 100 m2, po zhutnění tl. 200 mm</t>
  </si>
  <si>
    <t>https://podminky.urs.cz/item/CS_URS_2025_02/564861111</t>
  </si>
  <si>
    <t>"Konstrukce vozovky"843,13</t>
  </si>
  <si>
    <t>44</t>
  </si>
  <si>
    <t>564861114</t>
  </si>
  <si>
    <t>Podklad ze štěrkodrtě ŠD plochy přes 100 m2 tl 230 mm</t>
  </si>
  <si>
    <t>2052093283</t>
  </si>
  <si>
    <t>Podklad ze štěrkodrti ŠD s rozprostřením a zhutněním plochy přes 100 m2, po zhutnění tl. 230 mm</t>
  </si>
  <si>
    <t>https://podminky.urs.cz/item/CS_URS_2025_02/564861114</t>
  </si>
  <si>
    <t>"Sklonování zemní pláně pod autobus. zálivem, od 16cm do 30cm = průměr 23cm, započítání součinitele příčného rozšíření = 1,3"351,18*1,3</t>
  </si>
  <si>
    <t>45</t>
  </si>
  <si>
    <t>564871111</t>
  </si>
  <si>
    <t>Podklad ze štěrkodrtě ŠD plochy přes 100 m2 tl 250 mm</t>
  </si>
  <si>
    <t>700139478</t>
  </si>
  <si>
    <t>Podklad ze štěrkodrti ŠD s rozprostřením a zhutněním plochy přes 100 m2, po zhutnění tl. 250 mm</t>
  </si>
  <si>
    <t>https://podminky.urs.cz/item/CS_URS_2025_02/564871111</t>
  </si>
  <si>
    <t>"Konstrukce parkovacích stání,součinitel příčného rozšíření = 1,35"55,41*1,35</t>
  </si>
  <si>
    <t>"Konstrukce autobusového zálivu,součinitel příčného rozšíření = 1,3"351,18*1,3</t>
  </si>
  <si>
    <t>46</t>
  </si>
  <si>
    <t>565155021</t>
  </si>
  <si>
    <t>Asfaltový beton vrstva podkladní ACP 16 + tl 70 mm š přes 3 m z nemodifikovaného asfaltu</t>
  </si>
  <si>
    <t>1303828385</t>
  </si>
  <si>
    <t>Asfaltový beton vrstva podkladní ACP 16 z nemodifikovaného asfaltu s rozprostřením a zhutněním ACP 16 + v pruhu šířky přes 3 m, po zhutnění tl. 70 mm</t>
  </si>
  <si>
    <t>https://podminky.urs.cz/item/CS_URS_2025_02/565155021</t>
  </si>
  <si>
    <t>47</t>
  </si>
  <si>
    <t>565231112</t>
  </si>
  <si>
    <t>Podklad ze štěrku částečně zpevněného cementovou maltou ŠCM tl 200 mm</t>
  </si>
  <si>
    <t>-1427316394</t>
  </si>
  <si>
    <t>Podklad ze štěrku částečně zpevněného cementovou maltou ŠCM s rozprostřením a s hutněním, po zhutnění tl. 200 mm</t>
  </si>
  <si>
    <t>https://podminky.urs.cz/item/CS_URS_2025_02/565231112</t>
  </si>
  <si>
    <t>48</t>
  </si>
  <si>
    <t>567122114</t>
  </si>
  <si>
    <t>Podklad ze směsi stmelené cementem SC C 8/10 (KSC I) tl 150 mm</t>
  </si>
  <si>
    <t>-1356992522</t>
  </si>
  <si>
    <t>Podklad ze směsi stmelené cementem SC bez dilatačních spár, s rozprostřením a zhutněním SC C 8/10 (KSC I), po zhutnění tl. 150 mm</t>
  </si>
  <si>
    <t>https://podminky.urs.cz/item/CS_URS_2025_02/567122114</t>
  </si>
  <si>
    <t>"Odstavná stání" 351,18</t>
  </si>
  <si>
    <t>49</t>
  </si>
  <si>
    <t>571907118</t>
  </si>
  <si>
    <t>Posyp krytu kamenivem drceným nebo těženým přes 65 do 70 kg/m2</t>
  </si>
  <si>
    <t>1625787155</t>
  </si>
  <si>
    <t>Posyp podkladu nebo krytu s rozprostřením a zhutněním kamenivem drceným nebo těženým, v množství přes 65 do 70 kg/m2</t>
  </si>
  <si>
    <t>https://podminky.urs.cz/item/CS_URS_2025_02/571907118</t>
  </si>
  <si>
    <t>50</t>
  </si>
  <si>
    <t>573191111</t>
  </si>
  <si>
    <t>Postřik infiltrační kationaktivní emulzí v množství 1 kg/m2</t>
  </si>
  <si>
    <t>-351526026</t>
  </si>
  <si>
    <t>Postřik infiltrační kationaktivní emulzí v množství 1,00 kg/m2</t>
  </si>
  <si>
    <t>https://podminky.urs.cz/item/CS_URS_2025_02/573191111</t>
  </si>
  <si>
    <t>"Pod vrstvu ACP" 843,13</t>
  </si>
  <si>
    <t>51</t>
  </si>
  <si>
    <t>573231106</t>
  </si>
  <si>
    <t>Postřik živičný spojovací ze silniční emulze v množství 0,30 kg/m2</t>
  </si>
  <si>
    <t>-1000093250</t>
  </si>
  <si>
    <t>Postřik spojovací PS bez posypu kamenivem ze silniční emulze, v množství 0,30 kg/m2</t>
  </si>
  <si>
    <t>https://podminky.urs.cz/item/CS_URS_2025_02/573231106</t>
  </si>
  <si>
    <t>"Pod vrstvu SMA" 843,13</t>
  </si>
  <si>
    <t>52</t>
  </si>
  <si>
    <t>576133221</t>
  </si>
  <si>
    <t>Asfaltový koberec mastixový SMA 11 S tl 40 mm š přes 3 m z modifikovaného asfaltu</t>
  </si>
  <si>
    <t>-679358471</t>
  </si>
  <si>
    <t>Asfaltový koberec mastixový SMA 11 z modifikovaného asfaltu s rozprostřením a se zhutněním SMA 11 S v pruhu šířky přes 3 m, po zhutnění tl. 40 mm</t>
  </si>
  <si>
    <t>https://podminky.urs.cz/item/CS_URS_2025_02/576133221</t>
  </si>
  <si>
    <t>"Konstrukce vozovky - SMA 11+" 843,13</t>
  </si>
  <si>
    <t>53</t>
  </si>
  <si>
    <t>581141212</t>
  </si>
  <si>
    <t>Kryt cementobetonový vozovek skupiny CB II tl 210 mm</t>
  </si>
  <si>
    <t>-1501990009</t>
  </si>
  <si>
    <t>Kryt cementobetonový silničních komunikací skupiny CB II tl. 210 mm</t>
  </si>
  <si>
    <t>https://podminky.urs.cz/item/CS_URS_2025_02/581141212</t>
  </si>
  <si>
    <t>Poznámka k položce:_x000d_
Včetně úpravy pro zdrsnění povrchu. Řezání a těsnení spar je uvedeno v samostatných položkách. Detaily napojení, vyztužení budou zpracovany v realizační dokumentaci stavby.</t>
  </si>
  <si>
    <t>"Zastávkové pruhy"351,18</t>
  </si>
  <si>
    <t>54</t>
  </si>
  <si>
    <t>591241111</t>
  </si>
  <si>
    <t>Kladení dlažby z kostek drobných z kamene na MC tl 50 mm</t>
  </si>
  <si>
    <t>1578899384</t>
  </si>
  <si>
    <t>Kladení dlažby z kostek s provedením lože do tl. 50 mm, s vyplněním spár, s dvojím beraněním a se smetením přebytečného materiálu na krajnici drobných z kamene, do lože z cementové malty</t>
  </si>
  <si>
    <t>https://podminky.urs.cz/item/CS_URS_2025_02/591241111</t>
  </si>
  <si>
    <t xml:space="preserve">Poznámka k položce:_x000d_
Uložení do betonu C20/25  - XF3. Vyspárování MC25 - XF4. Lože tl. min. 100 mm viz pol. 451317777.</t>
  </si>
  <si>
    <t>"Žulový dvouřádek" 26,8*0,25</t>
  </si>
  <si>
    <t>55</t>
  </si>
  <si>
    <t>58381007</t>
  </si>
  <si>
    <t>kostka štípaná dlažební žula drobná 8/10</t>
  </si>
  <si>
    <t>-211147389</t>
  </si>
  <si>
    <t>Poznámka k položce:_x000d_
Ztratné 2%.</t>
  </si>
  <si>
    <t>6,7*1,02 'Přepočtené koeficientem množství</t>
  </si>
  <si>
    <t>56</t>
  </si>
  <si>
    <t>591412111</t>
  </si>
  <si>
    <t>Kladení dlažby z mozaiky dvou a vícebarevné komunikací pro pěší lože z kameniva</t>
  </si>
  <si>
    <t>1395923145</t>
  </si>
  <si>
    <t>Kladení dlažby z mozaiky komunikací pro pěší s vyplněním spár, s dvojím beraněním a se smetením přebytečného materiálu na vzdálenost do 3 m dvoubarevné a vícebarevné, s ložem tl. do 40 mm z kameniva</t>
  </si>
  <si>
    <t>https://podminky.urs.cz/item/CS_URS_2025_02/591412111</t>
  </si>
  <si>
    <t>556,95+320,53</t>
  </si>
  <si>
    <t>57</t>
  </si>
  <si>
    <t>58381005</t>
  </si>
  <si>
    <t>kostka štípaná dlažební mozaika žula 4/6 šedá</t>
  </si>
  <si>
    <t>-338973289</t>
  </si>
  <si>
    <t>877,48*1,02 'Přepočtené koeficientem množství</t>
  </si>
  <si>
    <t>58</t>
  </si>
  <si>
    <t>58381006</t>
  </si>
  <si>
    <t>kostka dlažební mozaika řezaná mramor 4/6</t>
  </si>
  <si>
    <t>-334479816</t>
  </si>
  <si>
    <t>59</t>
  </si>
  <si>
    <t>596211111</t>
  </si>
  <si>
    <t>Kladení zámkové dlažby komunikací pro pěší ručně tl 60 mm skupiny A pl přes 50 do 100 m2</t>
  </si>
  <si>
    <t>1069394972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</si>
  <si>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</si>
  <si>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https://podminky.urs.cz/item/CS_URS_2025_02/596211111</t>
  </si>
  <si>
    <t>73,19+9,09+6,27</t>
  </si>
  <si>
    <t>60</t>
  </si>
  <si>
    <t>59245021</t>
  </si>
  <si>
    <t>dlažba skladebná betonová 200x200mm tl 60mm přírodní</t>
  </si>
  <si>
    <t>-451407983</t>
  </si>
  <si>
    <t>Poznámka k položce:_x000d_
Ztratné 3%</t>
  </si>
  <si>
    <t xml:space="preserve">"Dlažba bez fazet na lemování varovných a signálních pásů, šířka  min. 0,25 m" 6,27</t>
  </si>
  <si>
    <t>6,27*1,03 'Přepočtené koeficientem množství</t>
  </si>
  <si>
    <t>61</t>
  </si>
  <si>
    <t>59245018</t>
  </si>
  <si>
    <t>dlažba skladebná betonová 200x100mm tl 60mm přírodní</t>
  </si>
  <si>
    <t>-1465778434</t>
  </si>
  <si>
    <t>Poznámka k položce:_x000d_
Ztratné 3%.</t>
  </si>
  <si>
    <t>"konstrukce chodníku"36,08+37,11</t>
  </si>
  <si>
    <t>73,19*1,03 'Přepočtené koeficientem množství</t>
  </si>
  <si>
    <t>62</t>
  </si>
  <si>
    <t>59245006</t>
  </si>
  <si>
    <t>dlažba pro nevidomé betonová 200x100mm tl 60mm barevná</t>
  </si>
  <si>
    <t>86254112</t>
  </si>
  <si>
    <t>"barva - ANTRACIT"5,46+3,63</t>
  </si>
  <si>
    <t>63</t>
  </si>
  <si>
    <t>596412113</t>
  </si>
  <si>
    <t>Kladení dlažby z vegetačních tvárnic pozemních komunikací velikosti dlaždic do 0,09 m2 tl 80 mm pl přes 50 do 100 m2</t>
  </si>
  <si>
    <t>-1755062690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</si>
  <si>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</si>
  <si>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https://podminky.urs.cz/item/CS_URS_2025_02/596412113</t>
  </si>
  <si>
    <t>55,41+1,624</t>
  </si>
  <si>
    <t>64</t>
  </si>
  <si>
    <t>59245035</t>
  </si>
  <si>
    <t>dlažba plošná vegetační betonová 200x200mm tl 80mm přírodní</t>
  </si>
  <si>
    <t>1860064128</t>
  </si>
  <si>
    <t>"Parkovací stání" 27,41+28</t>
  </si>
  <si>
    <t>55,41*1,03 'Přepočtené koeficientem množství</t>
  </si>
  <si>
    <t>65</t>
  </si>
  <si>
    <t>59245036</t>
  </si>
  <si>
    <t>dlažba plošná vegetační betonová 200x200mm tl 80mm barevná</t>
  </si>
  <si>
    <t>929719174</t>
  </si>
  <si>
    <t>"Dlažba na rozdělení parkovacích stání - ANTRACIT"4*2,03*0,2</t>
  </si>
  <si>
    <t>1,624*1,03 'Přepočtené koeficientem množství</t>
  </si>
  <si>
    <t>66</t>
  </si>
  <si>
    <t>596811223</t>
  </si>
  <si>
    <t>Kladení betonové dlažby komunikací pro pěší do lože z kameniva velikosti přes 0,09 do 0,25 m2 pl přes 300 m2</t>
  </si>
  <si>
    <t>-1225027719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</si>
  <si>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přes 300 m2</t>
  </si>
  <si>
    <t>https://podminky.urs.cz/item/CS_URS_2025_02/596811223</t>
  </si>
  <si>
    <t>Poznámka k položce:_x000d_
Lože tl. 40 mm.</t>
  </si>
  <si>
    <t>48,571+33,855+26,957</t>
  </si>
  <si>
    <t>67</t>
  </si>
  <si>
    <t>M02</t>
  </si>
  <si>
    <t>Žulová dlažba hladká</t>
  </si>
  <si>
    <t>1611916552</t>
  </si>
  <si>
    <t>Poznámka k položce:_x000d_
Žulová dlažba hladká. Ztratné 1%</t>
  </si>
  <si>
    <t>"Rozměry 600x250x60" 3,05+14,34+12,51+2,38+2,38+2,39+9,76</t>
  </si>
  <si>
    <t>"Rozměry 400x400x60" 0,32+0,32+0,32+0,32</t>
  </si>
  <si>
    <t>48,09*1,01 'Přepočtené koeficientem množství</t>
  </si>
  <si>
    <t>68</t>
  </si>
  <si>
    <t>M03</t>
  </si>
  <si>
    <t>Reliéfní žulová dlažba</t>
  </si>
  <si>
    <t>346964982</t>
  </si>
  <si>
    <t>Poznámka k položce:_x000d_
Rozměry 400x400x60.Ztratné 1%.</t>
  </si>
  <si>
    <t>33,52*1,01 'Přepočtené koeficientem množství</t>
  </si>
  <si>
    <t>69</t>
  </si>
  <si>
    <t>M04</t>
  </si>
  <si>
    <t>Kontrastní pás - žulová dlažba hladká</t>
  </si>
  <si>
    <t>1072344071</t>
  </si>
  <si>
    <t>Poznámka k položce:_x000d_
Kontrasní pás - žulová dlažba hladká. Rozměry 600x300x60. Ztratné 1%</t>
  </si>
  <si>
    <t>"Kontrastní pás"11,39+15,3</t>
  </si>
  <si>
    <t>26,69*1,01 'Přepočtené koeficientem množství</t>
  </si>
  <si>
    <t>Úpravy povrchů, podlahy a osazování výplní</t>
  </si>
  <si>
    <t>70</t>
  </si>
  <si>
    <t>631311122</t>
  </si>
  <si>
    <t>Mazanina tl přes 80 do 120 mm z betonu prostého bez zvýšených nároků na prostředí tř. C 8/10</t>
  </si>
  <si>
    <t>422135523</t>
  </si>
  <si>
    <t>Mazanina z betonu prostého bez zvýšených nároků na prostředí tl. přes 80 do 120 mm tř. C 8/10</t>
  </si>
  <si>
    <t>https://podminky.urs.cz/item/CS_URS_2025_02/631311122</t>
  </si>
  <si>
    <t>"Lože pod uliční vpusť" 1*(1,3*1,3*0,1)</t>
  </si>
  <si>
    <t>Trubní vedení</t>
  </si>
  <si>
    <t>71</t>
  </si>
  <si>
    <t>871310320</t>
  </si>
  <si>
    <t>Montáž kanalizačního potrubí hladkého plnostěnného SN 12 z polypropylenu DN 150</t>
  </si>
  <si>
    <t>-240646066</t>
  </si>
  <si>
    <t>Montáž kanalizačního potrubí z polypropylenu PP hladkého plnostěnného SN 12 DN 150</t>
  </si>
  <si>
    <t>https://podminky.urs.cz/item/CS_URS_2025_02/871310320</t>
  </si>
  <si>
    <t>"Přípojka vpusti, délka*součinitel sklonu" (4,9)*1,1</t>
  </si>
  <si>
    <t>"Přípojky žlabů, délka*součinitel sklonu" 18,43*1,1</t>
  </si>
  <si>
    <t>72</t>
  </si>
  <si>
    <t>28617031</t>
  </si>
  <si>
    <t>trubka kanalizační PP plnostěnná třívrstvá DN 150x3000mm SN12</t>
  </si>
  <si>
    <t>1060345532</t>
  </si>
  <si>
    <t>Poznámka k položce:_x000d_
Tuhost potrubí bude upravena dle hloubky uložení.</t>
  </si>
  <si>
    <t>25,663*1,015 'Přepočtené koeficientem množství</t>
  </si>
  <si>
    <t>73</t>
  </si>
  <si>
    <t>877310310</t>
  </si>
  <si>
    <t>Montáž kolen na kanalizačním potrubí z PP nebo tvrdého PVC-U trub hladkých plnostěnných DN 150</t>
  </si>
  <si>
    <t>-1993196008</t>
  </si>
  <si>
    <t>Montáž tvarovek na kanalizačním plastovém potrubí z PP nebo PVC-U hladkého plnostěnného kolen, víček nebo hrdlových uzávěrů DN 150</t>
  </si>
  <si>
    <t>https://podminky.urs.cz/item/CS_URS_2025_02/877310310</t>
  </si>
  <si>
    <t>Poznámka k položce:_x000d_
Počet kolen bude upraven při stavbě v závislosti na napojení.</t>
  </si>
  <si>
    <t>6+6+6</t>
  </si>
  <si>
    <t>74</t>
  </si>
  <si>
    <t>28612200</t>
  </si>
  <si>
    <t>koleno kanalizační plastové PVC KG DN 160/15° SN12/16</t>
  </si>
  <si>
    <t>-588002155</t>
  </si>
  <si>
    <t>75</t>
  </si>
  <si>
    <t>28612201</t>
  </si>
  <si>
    <t>koleno kanalizační plastové PVC KG DN 160/30° SN12/16</t>
  </si>
  <si>
    <t>-874388188</t>
  </si>
  <si>
    <t>76</t>
  </si>
  <si>
    <t>28612202</t>
  </si>
  <si>
    <t>koleno kanalizační plastové PVC KG DN 160/45° SN12/16</t>
  </si>
  <si>
    <t>407291219</t>
  </si>
  <si>
    <t>77</t>
  </si>
  <si>
    <t>890411851</t>
  </si>
  <si>
    <t>Bourání šachet z prefabrikovaných skruží strojně obestavěného prostoru do 1,5 m3</t>
  </si>
  <si>
    <t>1117727873</t>
  </si>
  <si>
    <t>Bourání šachet a jímek strojně velikosti obestavěného prostoru do 1,5 m3 z prefabrikovaných skruží</t>
  </si>
  <si>
    <t>https://podminky.urs.cz/item/CS_URS_2025_02/890411851</t>
  </si>
  <si>
    <t>Poznámka k položce:_x000d_
Včetně zaslepení přípojky</t>
  </si>
  <si>
    <t>"Demolice vpusti" 9</t>
  </si>
  <si>
    <t>78</t>
  </si>
  <si>
    <t>895270101</t>
  </si>
  <si>
    <t>Proplachovací a kontrolní šachta z PE-HD pro drenáže liniových staveb šachtové dno DN 400/250 průchozí</t>
  </si>
  <si>
    <t>-99675852</t>
  </si>
  <si>
    <t>Proplachovací a kontrolní šachta z PE-HD pro drenáže liniových staveb DN 400 užitné výšky do 500 mm šachtové dno (DN šachty/DN vedení) DN 400/250 průchozí</t>
  </si>
  <si>
    <t>https://podminky.urs.cz/item/CS_URS_2025_02/895270101</t>
  </si>
  <si>
    <t>Poznámka k položce:_x000d_
Vrcholová revizní šachta pro drenáž. Včetně uložení, podsypu a obsypu.</t>
  </si>
  <si>
    <t>"Kontrolní šachty trativodu " 2</t>
  </si>
  <si>
    <t>79</t>
  </si>
  <si>
    <t>895270131</t>
  </si>
  <si>
    <t>Proplachovací a kontrolní šachta z PE-HD DN 400 pro drenáže liniových staveb šachtové prodloužení světlé hloubky 3000 mm</t>
  </si>
  <si>
    <t>-36784010</t>
  </si>
  <si>
    <t>Proplachovací a kontrolní šachta z PE-HD pro drenáže liniových staveb DN 400 užitné výšky do 500 mm šachtové prodloužení světlé hloubky 3000 mm</t>
  </si>
  <si>
    <t>https://podminky.urs.cz/item/CS_URS_2025_02/895270131</t>
  </si>
  <si>
    <t>80</t>
  </si>
  <si>
    <t>895270135</t>
  </si>
  <si>
    <t>Příplatek k rourám proplachovací a kontrolní šachty z PE-HD DN 400 pro drenáže liniových staveb za uříznutí šachtové roury</t>
  </si>
  <si>
    <t>123779945</t>
  </si>
  <si>
    <t>Proplachovací a kontrolní šachta z PE-HD pro drenáže liniových staveb DN 400 užitné výšky do 500 mm Příplatek k ceně -0131 za uříznutí šachtového prodloužení</t>
  </si>
  <si>
    <t>https://podminky.urs.cz/item/CS_URS_2025_02/895270135</t>
  </si>
  <si>
    <t>81</t>
  </si>
  <si>
    <t>895270151</t>
  </si>
  <si>
    <t>Proplachovací a kontrolní šachta z PE-HD DN 400 pro drenáže liniových staveb redukce DN 250/100-200</t>
  </si>
  <si>
    <t>1029393246</t>
  </si>
  <si>
    <t>Proplachovací a kontrolní šachta z PE-HD pro drenáže liniových staveb DN 400 užitné výšky do 500 mm redukce DN 250/100-200</t>
  </si>
  <si>
    <t>https://podminky.urs.cz/item/CS_URS_2025_02/895270151</t>
  </si>
  <si>
    <t>82</t>
  </si>
  <si>
    <t>895270222</t>
  </si>
  <si>
    <t>Proplachovací a kontrolní šachta z PE-HD DN 400 pro drenáže liniových staveb poklop litinový pro třídu zatížení B 125</t>
  </si>
  <si>
    <t>-1230534920</t>
  </si>
  <si>
    <t>Proplachovací a kontrolní šachta z PE-HD pro drenáže liniových staveb DN 400 užitné výšky do 500 mm poklop litinový pro třídu zatížení B 125</t>
  </si>
  <si>
    <t>https://podminky.urs.cz/item/CS_URS_2025_02/895270222</t>
  </si>
  <si>
    <t>"Poklop šachty drenáže"2</t>
  </si>
  <si>
    <t>83</t>
  </si>
  <si>
    <t>895941342</t>
  </si>
  <si>
    <t>Osazení vpusti uliční DN 500 z betonových dílců dno nízké s kalištěm</t>
  </si>
  <si>
    <t>1548611296</t>
  </si>
  <si>
    <t>Osazení vpusti uliční z betonových dílců DN 500 dno nízké s kalištěm</t>
  </si>
  <si>
    <t>https://podminky.urs.cz/item/CS_URS_2025_02/895941342</t>
  </si>
  <si>
    <t>84</t>
  </si>
  <si>
    <t>59224469</t>
  </si>
  <si>
    <t>vpusť uliční DN 500 kaliště nízké 500/225x65mm</t>
  </si>
  <si>
    <t>1170734650</t>
  </si>
  <si>
    <t>85</t>
  </si>
  <si>
    <t>895941351</t>
  </si>
  <si>
    <t>Osazení vpusti uliční DN 500 z betonových dílců skruž horní pro čtvercovou vtokovou mříž</t>
  </si>
  <si>
    <t>1144678810</t>
  </si>
  <si>
    <t>Osazení vpusti uliční z betonových dílců DN 500 skruž horní pro čtvercovou vtokovou mříž</t>
  </si>
  <si>
    <t>https://podminky.urs.cz/item/CS_URS_2025_02/895941351</t>
  </si>
  <si>
    <t>86</t>
  </si>
  <si>
    <t>59224461</t>
  </si>
  <si>
    <t>vpusť uliční DN 500 skruž průběžná nízká betonová 500/290x65mm</t>
  </si>
  <si>
    <t>-1240683670</t>
  </si>
  <si>
    <t>87</t>
  </si>
  <si>
    <t>895941362</t>
  </si>
  <si>
    <t>Osazení vpusti uliční DN 500 z betonových dílců skruž středová 590 mm</t>
  </si>
  <si>
    <t>-1255996471</t>
  </si>
  <si>
    <t>Osazení vpusti uliční z betonových dílců DN 500 skruž středová 590 mm</t>
  </si>
  <si>
    <t>https://podminky.urs.cz/item/CS_URS_2025_02/895941362</t>
  </si>
  <si>
    <t>Poznámka k položce:_x000d_
Skladba vpusti bude upřesněna v realizační dokumentaci v závislosti na možnosti křížení přípojky s inženýrskými sítěmi.</t>
  </si>
  <si>
    <t>88</t>
  </si>
  <si>
    <t>59224462</t>
  </si>
  <si>
    <t>vpusť uliční DN 500 skruž průběžná vysoká betonová 500/590x65mm</t>
  </si>
  <si>
    <t>-1165881072</t>
  </si>
  <si>
    <t>89</t>
  </si>
  <si>
    <t>895941367</t>
  </si>
  <si>
    <t>Osazení vpusti uliční DN 500 z betonových dílců skruž se zápachovou uzávěrkou</t>
  </si>
  <si>
    <t>-282496799</t>
  </si>
  <si>
    <t>Osazení vpusti uliční z betonových dílců DN 500 skruž průběžná se zápachovou uzávěrkou</t>
  </si>
  <si>
    <t>https://podminky.urs.cz/item/CS_URS_2025_02/895941367</t>
  </si>
  <si>
    <t>90</t>
  </si>
  <si>
    <t>59224467</t>
  </si>
  <si>
    <t>vpusť uliční DN 500 skruž průběžná 500/590x65mm betonová se zápachovou uzávěrkou 150mm PVC</t>
  </si>
  <si>
    <t>1635842481</t>
  </si>
  <si>
    <t>91</t>
  </si>
  <si>
    <t>899132212</t>
  </si>
  <si>
    <t>Výměna (výšková úprava) poklopu vodovodního samonivelačního nebo pevného šoupátkového</t>
  </si>
  <si>
    <t>-1780507972</t>
  </si>
  <si>
    <t>https://podminky.urs.cz/item/CS_URS_2025_02/899132212</t>
  </si>
  <si>
    <t>Poznámka k položce:_x000d_
Výšková úprava šoupátkového/hydrantového poklopu, plynového uzávěru atd. Komplětní provedení dle požadavků správce sítě. V případě špatného stavu jeho výměna.</t>
  </si>
  <si>
    <t>92</t>
  </si>
  <si>
    <t>899133111</t>
  </si>
  <si>
    <t>Výměna (výšková úprava) pevného poklopu včetně rámu s použitím plastových vyrovnávacích prvků osazeného na betonové šachtě</t>
  </si>
  <si>
    <t>1046793707</t>
  </si>
  <si>
    <t>Výměna (výšková úprava) poklopu s použitím plastových vyrovnávacích prvků kanalizačního s rámem osazeného na betonové šachtě pevného</t>
  </si>
  <si>
    <t>https://podminky.urs.cz/item/CS_URS_2025_02/899133111</t>
  </si>
  <si>
    <t>Poznámka k položce:_x000d_
Výšková úprava poklopu šachty dle nového povrchu. Kompletní provedení, požadavky dle správce sítě. V případě špatného stavu bude provedena výměna.</t>
  </si>
  <si>
    <t>93</t>
  </si>
  <si>
    <t>899202211</t>
  </si>
  <si>
    <t>Demontáž mříží litinových včetně rámů hmotnosti přes 50 do 100 kg</t>
  </si>
  <si>
    <t>360836505</t>
  </si>
  <si>
    <t>Demontáž mříží litinových včetně rámů, hmotnosti jednotlivě přes 50 do 100 Kg</t>
  </si>
  <si>
    <t>https://podminky.urs.cz/item/CS_URS_2025_02/899202211</t>
  </si>
  <si>
    <t>Poznámka k položce:_x000d_
Odvoz a likvidace v režii zhotovitele.</t>
  </si>
  <si>
    <t>"Demontáž mříží ze zrušených vpustí" 9</t>
  </si>
  <si>
    <t>94</t>
  </si>
  <si>
    <t>899204112</t>
  </si>
  <si>
    <t>Osazení mříží litinových včetně rámů a košů na bahno pro třídu zatížení D400, E600</t>
  </si>
  <si>
    <t>467828668</t>
  </si>
  <si>
    <t>https://podminky.urs.cz/item/CS_URS_2025_02/899204112</t>
  </si>
  <si>
    <t>95</t>
  </si>
  <si>
    <t>55242320</t>
  </si>
  <si>
    <t>mříž vtoková litinová plochá 500x500mm</t>
  </si>
  <si>
    <t>-1642615396</t>
  </si>
  <si>
    <t>Poznámka k položce:_x000d_
Včetně kalového koše.</t>
  </si>
  <si>
    <t>Ostatní konstrukce a práce, bourání</t>
  </si>
  <si>
    <t>96</t>
  </si>
  <si>
    <t>914111111</t>
  </si>
  <si>
    <t>Montáž svislé dopravní značky do velikosti 1 m2 objímkami na sloupek nebo konzolu</t>
  </si>
  <si>
    <t>-50814937</t>
  </si>
  <si>
    <t>Montáž svislé dopravní značky základní velikosti do 1 m2 objímkami na sloupky nebo konzoly</t>
  </si>
  <si>
    <t>https://podminky.urs.cz/item/CS_URS_2025_02/914111111</t>
  </si>
  <si>
    <t>97</t>
  </si>
  <si>
    <t>40445609</t>
  </si>
  <si>
    <t>značky upravující přednost P1, P4 900mm</t>
  </si>
  <si>
    <t>-1689122876</t>
  </si>
  <si>
    <t>"P4" 1</t>
  </si>
  <si>
    <t>98</t>
  </si>
  <si>
    <t>40445620</t>
  </si>
  <si>
    <t>zákazové, příkazové dopravní značky B1-B34, C1-15 700mm</t>
  </si>
  <si>
    <t>745263810</t>
  </si>
  <si>
    <t>"C20a" 1</t>
  </si>
  <si>
    <t>"B2" 1</t>
  </si>
  <si>
    <t>99</t>
  </si>
  <si>
    <t>40445621</t>
  </si>
  <si>
    <t>informativní značky provozní IP1-IP3, IP4b-IP7, IP10a, b 500x500mm</t>
  </si>
  <si>
    <t>1181568118</t>
  </si>
  <si>
    <t>"IP4b" 1</t>
  </si>
  <si>
    <t>100</t>
  </si>
  <si>
    <t>40445625</t>
  </si>
  <si>
    <t>informativní značky provozní IP8, IP9, IP11-IP13 500x700mm</t>
  </si>
  <si>
    <t>1975664122</t>
  </si>
  <si>
    <t>"IP12+symbol 225"1</t>
  </si>
  <si>
    <t>"IP13e" 2</t>
  </si>
  <si>
    <t>101</t>
  </si>
  <si>
    <t>40445650</t>
  </si>
  <si>
    <t>dodatkové tabulky E7, E12, E13 500x300mm</t>
  </si>
  <si>
    <t>1244620699</t>
  </si>
  <si>
    <t>"E12b"1</t>
  </si>
  <si>
    <t>"E12a" 1</t>
  </si>
  <si>
    <t>102</t>
  </si>
  <si>
    <t>40445645</t>
  </si>
  <si>
    <t>informativní značky jiné IJ4b 500mm</t>
  </si>
  <si>
    <t>308215397</t>
  </si>
  <si>
    <t>"IJ4b"5</t>
  </si>
  <si>
    <t>103</t>
  </si>
  <si>
    <t>40445647</t>
  </si>
  <si>
    <t>dodatkové tabulky E1, E2a,b , E6, E9, E10 E12c, E17 500x500mm</t>
  </si>
  <si>
    <t>-2020754916</t>
  </si>
  <si>
    <t>"E1"2</t>
  </si>
  <si>
    <t>104</t>
  </si>
  <si>
    <t>914511112</t>
  </si>
  <si>
    <t>Montáž sloupku dopravních značek délky do 3,5 m s betonovým základem a patkou D 60 mm</t>
  </si>
  <si>
    <t>-1217659712</t>
  </si>
  <si>
    <t>Montáž sloupku dopravních značek délky do 3,5 m do hliníkové patky pro sloupek D 60 mm</t>
  </si>
  <si>
    <t>https://podminky.urs.cz/item/CS_URS_2025_02/914511112</t>
  </si>
  <si>
    <t>105</t>
  </si>
  <si>
    <t>40445225</t>
  </si>
  <si>
    <t>sloupek pro dopravní značku Zn D 60mm v 3,5m</t>
  </si>
  <si>
    <t>1467721872</t>
  </si>
  <si>
    <t>106</t>
  </si>
  <si>
    <t>915131111</t>
  </si>
  <si>
    <t>Vodorovné dopravní značení přechody pro chodce, šipky, symboly základní bílá barva</t>
  </si>
  <si>
    <t>-1338233100</t>
  </si>
  <si>
    <t>Vodorovné dopravní značení stříkané barvou přechody pro chodce, šipky, symboly bílé základní</t>
  </si>
  <si>
    <t>https://podminky.urs.cz/item/CS_URS_2025_02/915131111</t>
  </si>
  <si>
    <t>"V20-piktogram+nápis BUS" 10*2 + 13*2</t>
  </si>
  <si>
    <t>107</t>
  </si>
  <si>
    <t>915211111</t>
  </si>
  <si>
    <t>Vodorovné dopravní značení dělící čáry souvislé š 125 mm bílý plast</t>
  </si>
  <si>
    <t>958352185</t>
  </si>
  <si>
    <t>Vodorovné dopravní značení stříkaným plastem dělící čára šířky 125 mm souvislá bílá základní</t>
  </si>
  <si>
    <t>https://podminky.urs.cz/item/CS_URS_2025_02/915211111</t>
  </si>
  <si>
    <t>"V11" 5*(13+4*2,75+15,14)</t>
  </si>
  <si>
    <t>108</t>
  </si>
  <si>
    <t>915231111</t>
  </si>
  <si>
    <t>Vodorovné dopravní značení přechody pro chodce, šipky, symboly bílý plast</t>
  </si>
  <si>
    <t>1675519133</t>
  </si>
  <si>
    <t>Vodorovné dopravní značení stříkaným plastem přechody pro chodce, šipky, symboly nápisy bílé základní</t>
  </si>
  <si>
    <t>https://podminky.urs.cz/item/CS_URS_2025_02/915231111</t>
  </si>
  <si>
    <t>109</t>
  </si>
  <si>
    <t>915611111</t>
  </si>
  <si>
    <t>Předznačení vodorovného liniového značení</t>
  </si>
  <si>
    <t>-424618548</t>
  </si>
  <si>
    <t>Předznačení pro vodorovné značení stříkané barvou nebo prováděné z nátěrových hmot liniové dělicí čáry, vodicí proužky</t>
  </si>
  <si>
    <t>https://podminky.urs.cz/item/CS_URS_2025_02/915611111</t>
  </si>
  <si>
    <t>110</t>
  </si>
  <si>
    <t>915621111</t>
  </si>
  <si>
    <t>Předznačení vodorovného plošného značení</t>
  </si>
  <si>
    <t>-1723175502</t>
  </si>
  <si>
    <t>Předznačení pro vodorovné značení stříkané barvou nebo prováděné z nátěrových hmot plošné šipky, symboly, nápisy</t>
  </si>
  <si>
    <t>https://podminky.urs.cz/item/CS_URS_2025_02/915621111</t>
  </si>
  <si>
    <t>111</t>
  </si>
  <si>
    <t>916132113</t>
  </si>
  <si>
    <t>Osazení obruby z betonové přídlažby s boční opěrou do lože z betonu prostého</t>
  </si>
  <si>
    <t>-798804718</t>
  </si>
  <si>
    <t>Osazení silniční obruby z betonové přídlažby (krajníků) s ložem tl. přes 50 do 100 mm, s vyplněním a zatřením spár cementovou maltou šířky do 250 mm s boční opěrou z betonu prostého, do lože z betonu prostého</t>
  </si>
  <si>
    <t>https://podminky.urs.cz/item/CS_URS_2025_02/916132113</t>
  </si>
  <si>
    <t>"Betonová přídlažba"9,44+2*14,75+9,05+27,08+14,04</t>
  </si>
  <si>
    <t>112</t>
  </si>
  <si>
    <t>59246121</t>
  </si>
  <si>
    <t>přídlažba silniční betonová 500x250mm tl 100mm</t>
  </si>
  <si>
    <t>728470355</t>
  </si>
  <si>
    <t>113</t>
  </si>
  <si>
    <t>916241113</t>
  </si>
  <si>
    <t>Osazení obrubníku kamenného ležatého s boční opěrou do lože z betonu prostého</t>
  </si>
  <si>
    <t>204787890</t>
  </si>
  <si>
    <t>Osazení obrubníku kamenného se zřízením lože, s vyplněním a zatřením spár cementovou maltou ležatého s boční opěrou z betonu prostého, do lože z betonu prostého</t>
  </si>
  <si>
    <t>https://podminky.urs.cz/item/CS_URS_2025_02/916241113</t>
  </si>
  <si>
    <t>Poznámka k položce:_x000d_
Budou provedeny kamenické spoje. Pro pokládku bude předloženo kladečské schéma, jenž je součástí realizační dokumentace viz. VRN.</t>
  </si>
  <si>
    <t>4,20+2,34+4,13+3,65+12,45+42,56+1,08+11,07+1,42+8,0+1,44+2,24+13,5+13,5+2,53+3,07+5,17+0,81</t>
  </si>
  <si>
    <t>114</t>
  </si>
  <si>
    <t>58380004</t>
  </si>
  <si>
    <t>obrubník kamenný žulový přímý 1000x250x200mm</t>
  </si>
  <si>
    <t>-1552301216</t>
  </si>
  <si>
    <t>Poznámka k položce:_x000d_
Hmotnost: 125 kg/bm_x000d_
obrubník bude kamenicky opracován ze všech stran, nikoliv řezán</t>
  </si>
  <si>
    <t>133,16*1,02 'Přepočtené koeficientem množství</t>
  </si>
  <si>
    <t>115</t>
  </si>
  <si>
    <t>916241213</t>
  </si>
  <si>
    <t>Osazení obrubníku kamenného stojatého s boční opěrou do lože z betonu prostého</t>
  </si>
  <si>
    <t>-1336086551</t>
  </si>
  <si>
    <t>Osazení obrubníku kamenného se zřízením lože, s vyplněním a zatřením spár cementovou maltou stojatého s boční opěrou z betonu prostého, do lože z betonu prostého</t>
  </si>
  <si>
    <t>https://podminky.urs.cz/item/CS_URS_2025_02/916241213</t>
  </si>
  <si>
    <t>5,88+21,34+62,61+48,15+3,69</t>
  </si>
  <si>
    <t>116</t>
  </si>
  <si>
    <t>58380374</t>
  </si>
  <si>
    <t>obrubník kamenný žulový přímý 1000x120x250mm</t>
  </si>
  <si>
    <t>-1847646815</t>
  </si>
  <si>
    <t>Poznámka k položce:_x000d_
Hmotnost: 82 kg/bm_x000d_
obrubník bude kamenicky opracován ze všech stran, nikoliv řezán</t>
  </si>
  <si>
    <t>141,67*1,02 'Přepočtené koeficientem množství</t>
  </si>
  <si>
    <t>117</t>
  </si>
  <si>
    <t>916371215</t>
  </si>
  <si>
    <t>Osazení skrytého zahradního obrubníku kovového zarytím včetně začištění</t>
  </si>
  <si>
    <t>CS ÚRS 2025 01</t>
  </si>
  <si>
    <t>368858604</t>
  </si>
  <si>
    <t>Osazení skrytého zahradního obrubníku zarytím včetně začištění kovového</t>
  </si>
  <si>
    <t>https://podminky.urs.cz/item/CS_URS_2025_01/916371215</t>
  </si>
  <si>
    <t xml:space="preserve">Poznámka k položce:_x000d_
obruba trvalkového záhonu_x000d_
</t>
  </si>
  <si>
    <t>30+36</t>
  </si>
  <si>
    <t>118</t>
  </si>
  <si>
    <t>13010282</t>
  </si>
  <si>
    <t>tyč ocelová plochá jakost S235JR (11 375) 100x5mm</t>
  </si>
  <si>
    <t>-1490723519</t>
  </si>
  <si>
    <t>Poznámka k položce:_x000d_
Hmotnost: 4,08 kg/m</t>
  </si>
  <si>
    <t>66*0,1*0,05*7860*1,1/1000</t>
  </si>
  <si>
    <t>119</t>
  </si>
  <si>
    <t>13021010</t>
  </si>
  <si>
    <t>tyč ocelová kruhová žebírková DIN 488 jakost B500B (10 505) výztuž do betonu D 6mm</t>
  </si>
  <si>
    <t>945812257</t>
  </si>
  <si>
    <t>Poznámka k položce:_x000d_
Hmotnost: 0,222 kg/m</t>
  </si>
  <si>
    <t>66*0,3*0,222/1000</t>
  </si>
  <si>
    <t>120</t>
  </si>
  <si>
    <t>916431112</t>
  </si>
  <si>
    <t>Osazení bezbariérového betonového obrubníku do betonového lože tl 150 mm s boční opěrou</t>
  </si>
  <si>
    <t>1297175566</t>
  </si>
  <si>
    <t>Osazení betonového bezbariérového obrubníku s ložem betonovým tl. 150 mm úložná šířka do 400 mm s boční opěrou</t>
  </si>
  <si>
    <t>https://podminky.urs.cz/item/CS_URS_2025_02/916431112</t>
  </si>
  <si>
    <t>121</t>
  </si>
  <si>
    <t>59217041</t>
  </si>
  <si>
    <t>obrubník betonový bezbariérový přímý 290mm</t>
  </si>
  <si>
    <t>-390335843</t>
  </si>
  <si>
    <t>"Bezbarierový obrubník - výška podsázky +16cm"38 + 51</t>
  </si>
  <si>
    <t>89*1,03 'Přepočtené koeficientem množství</t>
  </si>
  <si>
    <t>122</t>
  </si>
  <si>
    <t>59217093</t>
  </si>
  <si>
    <t>obrubník betonový bezbarierový přechodový 250-290mm</t>
  </si>
  <si>
    <t>-199802215</t>
  </si>
  <si>
    <t>"Přechodový obrubník"</t>
  </si>
  <si>
    <t>"Levý" 1+1</t>
  </si>
  <si>
    <t>"Pravý" 1+1</t>
  </si>
  <si>
    <t>123</t>
  </si>
  <si>
    <t>919111113</t>
  </si>
  <si>
    <t>Řezání dilatačních spár š 4 mm hl přes 80 do 90 mm příčných nebo podélných v čerstvém CB krytu</t>
  </si>
  <si>
    <t>315566893</t>
  </si>
  <si>
    <t>Řezání dilatačních spár v čerstvém cementobetonovém krytu příčných nebo podélných, šířky 4 mm, hloubky přes 80 do 90 mm</t>
  </si>
  <si>
    <t>https://podminky.urs.cz/item/CS_URS_2025_02/919111113</t>
  </si>
  <si>
    <t>Poznámka k položce:_x000d_
Podrobněji bude řešeno v RDS.</t>
  </si>
  <si>
    <t>"Řezání spar v CB"</t>
  </si>
  <si>
    <t>8*3+2,7+1,7+11*3+2,7+1,6+2,3+0,5</t>
  </si>
  <si>
    <t>Mezisoučet</t>
  </si>
  <si>
    <t>"Řezání spar v SC"</t>
  </si>
  <si>
    <t>124</t>
  </si>
  <si>
    <t>919111213</t>
  </si>
  <si>
    <t>Řezání spár pro vytvoření komůrky š 10 mm hl 25 mm pro těsnící zálivku v CB krytu</t>
  </si>
  <si>
    <t>980326363</t>
  </si>
  <si>
    <t>Řezání dilatačních spár v čerstvém cementobetonovém krytu vytvoření komůrky pro těsnící zálivku šířky 10 mm, hloubky 25 mm</t>
  </si>
  <si>
    <t>https://podminky.urs.cz/item/CS_URS_2025_02/919111213</t>
  </si>
  <si>
    <t>Poznámka k položce:_x000d_
Podrobněji bude řešeno v RDS. Rozměry spáry upraveny dle doporučení výrobce těsnění.</t>
  </si>
  <si>
    <t>"Spáry v CB" 8*3+2,7+1,7+11*3+2,7+1,6+2,3+0,5</t>
  </si>
  <si>
    <t>125</t>
  </si>
  <si>
    <t>919122112</t>
  </si>
  <si>
    <t>Těsnění spár zálivkou za tepla pro komůrky š 10 mm hl 25 mm s těsnicím profilem</t>
  </si>
  <si>
    <t>-2062116138</t>
  </si>
  <si>
    <t>Utěsnění dilatačních spár zálivkou za tepla v cementobetonovém nebo živičném krytu včetně adhezního nátěru s těsnicím profilem pod zálivkou, pro komůrky šířky 10 mm, hloubky 25 mm</t>
  </si>
  <si>
    <t>https://podminky.urs.cz/item/CS_URS_2025_02/919122112</t>
  </si>
  <si>
    <t>"Zálivka mezi CB krytem a obrubníkem" 55+80</t>
  </si>
  <si>
    <t>126</t>
  </si>
  <si>
    <t>919131111</t>
  </si>
  <si>
    <t>Vyztužení dilatačních spár kluznými trny D 25 mm dl 500 mm v CB krytu</t>
  </si>
  <si>
    <t>-801643322</t>
  </si>
  <si>
    <t>Vyztužení dilatačních spár v cementobetonovém krytu kluznými trny průměru 25 mm, délky 500 mm</t>
  </si>
  <si>
    <t>https://podminky.urs.cz/item/CS_URS_2025_02/919131111</t>
  </si>
  <si>
    <t>135</t>
  </si>
  <si>
    <t>127</t>
  </si>
  <si>
    <t>919716111</t>
  </si>
  <si>
    <t>Výztuž cementobetonového krytu ze svařovaných sítí hmotnosti do 7,5 kg/m2</t>
  </si>
  <si>
    <t>1849859922</t>
  </si>
  <si>
    <t>Ocelová výztuž cementobetonového krytu ze svařovaných sítí hmotnosti do 7,5 kg/m2</t>
  </si>
  <si>
    <t>https://podminky.urs.cz/item/CS_URS_2025_02/919716111</t>
  </si>
  <si>
    <t xml:space="preserve">Poznámka k položce:_x000d_
Podrobněji bude řešeno v RDS. </t>
  </si>
  <si>
    <t>"Kari síť průměr 10 mm, oka 150x150, hmotnost 8,433kg/m2"</t>
  </si>
  <si>
    <t>"Plocha zastávek" (351,18*8,433)/1000</t>
  </si>
  <si>
    <t>"Přesahy, rezerva 20%" 2,962*0,2</t>
  </si>
  <si>
    <t>128</t>
  </si>
  <si>
    <t>919732211</t>
  </si>
  <si>
    <t>Styčná spára napojení nového živičného povrchu na stávající za tepla š 15 mm hl 25 mm s prořezáním</t>
  </si>
  <si>
    <t>1677514527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</si>
  <si>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</si>
  <si>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https://podminky.urs.cz/item/CS_URS_2025_02/919732211</t>
  </si>
  <si>
    <t>Poznámka k položce:_x000d_
Šířka spáry a hloubka bude upravena dle doporučení výrobce zálivky.</t>
  </si>
  <si>
    <t>"Zálivka mezi CB krytem a asfaltovým krytem" 57,55+78,96</t>
  </si>
  <si>
    <t>"Zálivka mezi asfalty na začátku a konci úseku" 13,0+9,0</t>
  </si>
  <si>
    <t>129</t>
  </si>
  <si>
    <t>935114211</t>
  </si>
  <si>
    <t>Osazení mikroštěrbinového odvodňovacího betonového žlabu 220x260 mm bez vnitřního spádu</t>
  </si>
  <si>
    <t>-70480933</t>
  </si>
  <si>
    <t>Osazení štěrbinového odvodňovacího betonového žlabu rozměru 220x260 mm (mikroštěrbinového) bez vnitřního spádu</t>
  </si>
  <si>
    <t>https://podminky.urs.cz/item/CS_URS_2025_02/935114211</t>
  </si>
  <si>
    <t>130</t>
  </si>
  <si>
    <t>59221012</t>
  </si>
  <si>
    <t>trouba mikroštěrbinová s přerušovanou štěrbinou betonová bez vnitřního spádu 220x260mm</t>
  </si>
  <si>
    <t>1804173697</t>
  </si>
  <si>
    <t>131</t>
  </si>
  <si>
    <t>935114212</t>
  </si>
  <si>
    <t>Osazení mikroštěrbinového odvodňovacího betonového žlabu 220x260 mm se spádem dna 0,5 %</t>
  </si>
  <si>
    <t>-19141793</t>
  </si>
  <si>
    <t>Osazení štěrbinového odvodňovacího betonového žlabu rozměru 220x260 mm (mikroštěrbinového) se spádem dna 0,5 %</t>
  </si>
  <si>
    <t>https://podminky.urs.cz/item/CS_URS_2025_02/935114212</t>
  </si>
  <si>
    <t>132</t>
  </si>
  <si>
    <t>59221013</t>
  </si>
  <si>
    <t>trouba mikroštěrbinová s přerušovanou štěrbinou betonová spád dna 0,5% 220x260mm</t>
  </si>
  <si>
    <t>1055650011</t>
  </si>
  <si>
    <t>133</t>
  </si>
  <si>
    <t>935114213</t>
  </si>
  <si>
    <t>Osazení záslepky mikroštěrbinového odvodňovacího betonového žlabu 220x260 mm</t>
  </si>
  <si>
    <t>-672227532</t>
  </si>
  <si>
    <t>Osazení štěrbinového odvodňovacího betonového žlabu rozměru 220x260 mm (mikroštěrbinového) záslepky</t>
  </si>
  <si>
    <t>https://podminky.urs.cz/item/CS_URS_2025_02/935114213</t>
  </si>
  <si>
    <t>134</t>
  </si>
  <si>
    <t>59221641</t>
  </si>
  <si>
    <t>záslepka pro mikroštěrbinovou troubu 220x260x120mm</t>
  </si>
  <si>
    <t>-828225547</t>
  </si>
  <si>
    <t>935114214</t>
  </si>
  <si>
    <t>Osazení čisticího kusu mikroštěrbinového odvodňovacího betonového žlabu 220x260 mm</t>
  </si>
  <si>
    <t>363047793</t>
  </si>
  <si>
    <t>Osazení štěrbinového odvodňovacího betonového žlabu rozměru 220x260 mm (mikroštěrbinového) čisticího kusu</t>
  </si>
  <si>
    <t>https://podminky.urs.cz/item/CS_URS_2025_02/935114214</t>
  </si>
  <si>
    <t>136</t>
  </si>
  <si>
    <t>59221638</t>
  </si>
  <si>
    <t>čisticí kus pro mikroštěrbinovou troubu 220x260x1000mm</t>
  </si>
  <si>
    <t>-1198496842</t>
  </si>
  <si>
    <t>137</t>
  </si>
  <si>
    <t>935114215</t>
  </si>
  <si>
    <t>Osazení vpusťového kompletu mikroštěrbinového odvodňovacího betonového žlabu 220x260 mm</t>
  </si>
  <si>
    <t>1795165667</t>
  </si>
  <si>
    <t>Osazení štěrbinového odvodňovacího betonového žlabu rozměru 220x260 mm (mikroštěrbinového) vpusťového kompletu</t>
  </si>
  <si>
    <t>https://podminky.urs.cz/item/CS_URS_2025_02/935114215</t>
  </si>
  <si>
    <t>138</t>
  </si>
  <si>
    <t>59221636</t>
  </si>
  <si>
    <t>vpusťový komplet pro mikroštěrbinovou troubu 220x260x1000mm</t>
  </si>
  <si>
    <t>-152959062</t>
  </si>
  <si>
    <t>139</t>
  </si>
  <si>
    <t>966006132</t>
  </si>
  <si>
    <t>Odstranění značek dopravních nebo orientačních se sloupky s betonovými patkami</t>
  </si>
  <si>
    <t>1995485701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</si>
  <si>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</si>
  <si>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https://podminky.urs.cz/item/CS_URS_2025_02/966006132</t>
  </si>
  <si>
    <t>"Odstranění stávajících značek" 9</t>
  </si>
  <si>
    <t>140</t>
  </si>
  <si>
    <t>966006211</t>
  </si>
  <si>
    <t>Odstranění svislých dopravních značek ze sloupů, sloupků nebo konzol</t>
  </si>
  <si>
    <t>1805645304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</si>
  <si>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</si>
  <si>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https://podminky.urs.cz/item/CS_URS_2025_02/966006211</t>
  </si>
  <si>
    <t>"Demontáž stávajících značek" 13</t>
  </si>
  <si>
    <t>141</t>
  </si>
  <si>
    <t>979024443</t>
  </si>
  <si>
    <t>Očištění vybouraných obrubníků a krajníků silničních</t>
  </si>
  <si>
    <t>-288503954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</si>
  <si>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</si>
  <si>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https://podminky.urs.cz/item/CS_URS_2025_02/979024443</t>
  </si>
  <si>
    <t>997</t>
  </si>
  <si>
    <t>Doprava suti a vybouraných hmot</t>
  </si>
  <si>
    <t>142</t>
  </si>
  <si>
    <t>997221551</t>
  </si>
  <si>
    <t>Vodorovná doprava suti ze sypkých materiálů do 1 km</t>
  </si>
  <si>
    <t>-463347033</t>
  </si>
  <si>
    <t>Vodorovná doprava suti bez naložení, ale se složením a s hrubým urovnáním ze sypkých materiálů, na vzdálenost do 1 km</t>
  </si>
  <si>
    <t>https://podminky.urs.cz/item/CS_URS_2025_02/997221551</t>
  </si>
  <si>
    <t>143</t>
  </si>
  <si>
    <t>997221559</t>
  </si>
  <si>
    <t>Příplatek ZKD 1 km u vodorovné dopravy suti ze sypkých materiálů</t>
  </si>
  <si>
    <t>-79648410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</si>
  <si>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</si>
  <si>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</si>
  <si>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Poznámka k položce:_x000d_
odvoz na deponii TS</t>
  </si>
  <si>
    <t>5*306</t>
  </si>
  <si>
    <t>144</t>
  </si>
  <si>
    <t>997221561</t>
  </si>
  <si>
    <t>Vodorovná doprava suti z kusových materiálů do 1 km</t>
  </si>
  <si>
    <t>-1145656</t>
  </si>
  <si>
    <t>Vodorovná doprava suti bez naložení, ale se složením a s hrubým urovnáním z kusových materiálů, na vzdálenost do 1 km</t>
  </si>
  <si>
    <t>https://podminky.urs.cz/item/CS_URS_2025_02/997221561</t>
  </si>
  <si>
    <t>145</t>
  </si>
  <si>
    <t>997221569</t>
  </si>
  <si>
    <t>Příplatek ZKD 1 km u vodorovné dopravy suti z kusových materiálů</t>
  </si>
  <si>
    <t>1518068507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</si>
  <si>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</si>
  <si>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</si>
  <si>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5*280</t>
  </si>
  <si>
    <t>146</t>
  </si>
  <si>
    <t>997221861</t>
  </si>
  <si>
    <t>Poplatek za uložení na recyklační skládce (skládkovné) stavebního odpadu z prostého betonu pod kódem 17 01 01</t>
  </si>
  <si>
    <t>1231846991</t>
  </si>
  <si>
    <t>Poplatek za uložení stavebního odpadu na recyklační skládce (skládkovné) z prostého betonu zatříděného do Katalogu odpadů pod kódem 17 01 01</t>
  </si>
  <si>
    <t>https://podminky.urs.cz/item/CS_URS_2025_02/997221861</t>
  </si>
  <si>
    <t>147</t>
  </si>
  <si>
    <t>997221873</t>
  </si>
  <si>
    <t>Poplatek za uložení na recyklační skládce (skládkovné) stavebního odpadu zeminy a kamení zatříděného do Katalogu odpadů pod kódem 17 05 04</t>
  </si>
  <si>
    <t>-611573033</t>
  </si>
  <si>
    <t>Poplatek za uložení stavebního odpadu na recyklační skládce (skládkovné) zeminy a kamení zatříděného do Katalogu odpadů pod kódem 17 05 04</t>
  </si>
  <si>
    <t>https://podminky.urs.cz/item/CS_URS_2025_02/997221873</t>
  </si>
  <si>
    <t>148</t>
  </si>
  <si>
    <t>997221875</t>
  </si>
  <si>
    <t>Poplatek za uložení na recyklační skládce (skládkovné) stavebního odpadu asfaltového bez obsahu dehtu zatříděného do Katalogu odpadů pod kódem 17 03 02</t>
  </si>
  <si>
    <t>907194698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</si>
  <si>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</si>
  <si>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</si>
  <si>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998</t>
  </si>
  <si>
    <t>Přesun hmot</t>
  </si>
  <si>
    <t>149</t>
  </si>
  <si>
    <t>998225111</t>
  </si>
  <si>
    <t>Přesun hmot pro pozemní komunikace s krytem z kamene, monolitickým betonovým nebo živičným</t>
  </si>
  <si>
    <t>-1221056677</t>
  </si>
  <si>
    <t>Přesun hmot pro komunikace s krytem z kameniva, monolitickým betonovým nebo živičným dopravní vzdálenost do 200 m jakékoliv délky objektu</t>
  </si>
  <si>
    <t>https://podminky.urs.cz/item/CS_URS_2025_02/998225111</t>
  </si>
  <si>
    <t>PSV</t>
  </si>
  <si>
    <t>Práce a dodávky PSV</t>
  </si>
  <si>
    <t>711</t>
  </si>
  <si>
    <t>Izolace proti vodě, vlhkosti a plynům</t>
  </si>
  <si>
    <t>150</t>
  </si>
  <si>
    <t>711161274</t>
  </si>
  <si>
    <t>Provedení izolace proti zemní vlhkosti svislé z nopové fólie výška nopu do 20 mm</t>
  </si>
  <si>
    <t>-1747347310</t>
  </si>
  <si>
    <t>Provedení izolace proti zemní vlhkosti nopovou fólií na ploše svislé S výška nopu do 20 mm</t>
  </si>
  <si>
    <t>https://podminky.urs.cz/item/CS_URS_2025_02/711161274</t>
  </si>
  <si>
    <t>"U kina a rodinných domů" 22,33+18,5+19,3</t>
  </si>
  <si>
    <t>151</t>
  </si>
  <si>
    <t>28323005</t>
  </si>
  <si>
    <t>fólie profilovaná (nopová) drenážní HDPE s výškou nopů 8mm</t>
  </si>
  <si>
    <t>32248174</t>
  </si>
  <si>
    <t>60,13*1,221 'Přepočtené koeficientem množství</t>
  </si>
  <si>
    <t>Práce a dodávky M</t>
  </si>
  <si>
    <t>22-M</t>
  </si>
  <si>
    <t>Montáže technologických zařízení pro dopravní stavby</t>
  </si>
  <si>
    <t>152</t>
  </si>
  <si>
    <t>220060423</t>
  </si>
  <si>
    <t>Položení ochranné trubky do kabelového lože průměru 110 mm</t>
  </si>
  <si>
    <t>1990634218</t>
  </si>
  <si>
    <t>https://podminky.urs.cz/item/CS_URS_2025_02/220060423</t>
  </si>
  <si>
    <t>"Chránička na stávající síť" 80</t>
  </si>
  <si>
    <t>153</t>
  </si>
  <si>
    <t>34571098</t>
  </si>
  <si>
    <t>trubka elektroinstalační dělená (chránička) D 100/110mm, HDPE</t>
  </si>
  <si>
    <t>996378644</t>
  </si>
  <si>
    <t>46-M</t>
  </si>
  <si>
    <t>Zemní práce při extr.mont.pracích</t>
  </si>
  <si>
    <t>154</t>
  </si>
  <si>
    <t>460671113</t>
  </si>
  <si>
    <t>Výstražná fólie pro krytí kabelů šířky přes 25 do 34 cm</t>
  </si>
  <si>
    <t>178943234</t>
  </si>
  <si>
    <t>Výstražné prvky pro krytí kabelů včetně vyrovnání povrchu rýhy, rozvinutí a uložení fólie, šířky přes 25 do 35 cm</t>
  </si>
  <si>
    <t>https://podminky.urs.cz/item/CS_URS_2025_02/460671113</t>
  </si>
  <si>
    <t>SO 102 - Úprava nábřeží</t>
  </si>
  <si>
    <t xml:space="preserve">    762 - Konstrukce tesařské</t>
  </si>
  <si>
    <t>-1231189179</t>
  </si>
  <si>
    <t>183451312</t>
  </si>
  <si>
    <t>Provzdušnění trávníku bez přísevu travního osiva pl do 1000 m2 na svahu přes 1:5 do 1:2</t>
  </si>
  <si>
    <t>-1642043582</t>
  </si>
  <si>
    <t>Provzdušnění travnatých ploch hloubky do 100 mm, průměru provzdušňovacích otvorů do 25 mm bez přísevu travního osiva, souvislé plochy do 1000 m2 na svahu přes 1:5 do 1:2</t>
  </si>
  <si>
    <t>https://podminky.urs.cz/item/CS_URS_2025_02/183451312</t>
  </si>
  <si>
    <t>183451412</t>
  </si>
  <si>
    <t>Prořezání trávníku bez přísevu pl do 1000 m2 na svahu přes 1:5 do 1:2</t>
  </si>
  <si>
    <t>-1412220828</t>
  </si>
  <si>
    <t>Prořezání trávníku hloubky do 5 mm, bez přísevu travního osiva, při souvislé ploše do 1000 m2 na svahu přes 1:5 do 1:2</t>
  </si>
  <si>
    <t>https://podminky.urs.cz/item/CS_URS_2025_02/183451412</t>
  </si>
  <si>
    <t>183451512</t>
  </si>
  <si>
    <t>Zapískování travnatých ploch vrstvou tl do 20 mm ve svahu přes 1:5 do 1:2 pl do 1000 m2</t>
  </si>
  <si>
    <t>-782400302</t>
  </si>
  <si>
    <t>Zapískování travnatých ploch vrstvou písku, tl. do 20 mm souvislé plochy do 1000 m2 ve svahu přes 1:5 do 1:2</t>
  </si>
  <si>
    <t>https://podminky.urs.cz/item/CS_URS_2025_02/183451512</t>
  </si>
  <si>
    <t>58154410</t>
  </si>
  <si>
    <t>písek křemičitý sušený frakce 0,1</t>
  </si>
  <si>
    <t>-182259012</t>
  </si>
  <si>
    <t>253,8*0,02*1,5</t>
  </si>
  <si>
    <t>183911132</t>
  </si>
  <si>
    <t>Dendrologický průzkum stromu prováděný ze země přes 3 do 10 stromů</t>
  </si>
  <si>
    <t>1553674845</t>
  </si>
  <si>
    <t>Dendrologický průzkum stromu prováděný ze země s počtem kontrolovaných jedinců přes 3 do 10 stromů</t>
  </si>
  <si>
    <t>https://podminky.urs.cz/item/CS_URS_2025_02/183911132</t>
  </si>
  <si>
    <t>184813317</t>
  </si>
  <si>
    <t>Injektáž kořenového systému volně stojících stromů průměru koruny přes 6 do 7 m</t>
  </si>
  <si>
    <t>241378997</t>
  </si>
  <si>
    <t>Injektáž kořenového systému stromů s provzdušněním a doplněním živin volně stojících průměru koruny přes 6 do 7 m</t>
  </si>
  <si>
    <t>https://podminky.urs.cz/item/CS_URS_2025_02/184813317</t>
  </si>
  <si>
    <t>184813321</t>
  </si>
  <si>
    <t>Injektáž kořenového systému volně stojících stromů průměru koruny přes 9 do 10 m</t>
  </si>
  <si>
    <t>683208568</t>
  </si>
  <si>
    <t>Injektáž kořenového systému stromů s provzdušněním a doplněním živin volně stojících průměru koruny přes 9 do 10 m</t>
  </si>
  <si>
    <t>https://podminky.urs.cz/item/CS_URS_2025_02/184813321</t>
  </si>
  <si>
    <t>184813322</t>
  </si>
  <si>
    <t>Injektáž kořenového systému volně stojících stromů průměru koruny přes 10 do 11 m</t>
  </si>
  <si>
    <t>-113616589</t>
  </si>
  <si>
    <t>Injektáž kořenového systému stromů s provzdušněním a doplněním živin volně stojících průměru koruny přes 10 do 11 m</t>
  </si>
  <si>
    <t>https://podminky.urs.cz/item/CS_URS_2025_02/184813322</t>
  </si>
  <si>
    <t>184813324</t>
  </si>
  <si>
    <t>Injektáž kořenového systému volně stojících stromů průměru koruny přes 12 do 13 m</t>
  </si>
  <si>
    <t>-175624750</t>
  </si>
  <si>
    <t>Injektáž kořenového systému stromů s provzdušněním a doplněním živin volně stojících průměru koruny přes 12 do 13 m</t>
  </si>
  <si>
    <t>https://podminky.urs.cz/item/CS_URS_2025_02/184813324</t>
  </si>
  <si>
    <t>184818233</t>
  </si>
  <si>
    <t>Ochrana kmene průměru přes 500 do 700 mm bedněním výšky do 2 m</t>
  </si>
  <si>
    <t>1377664271</t>
  </si>
  <si>
    <t>Ochrana kmene bedněním před poškozením stavebním provozem zřízení včetně odstranění výšky bednění do 2 m průměru kmene přes 500 do 700 mm</t>
  </si>
  <si>
    <t>https://podminky.urs.cz/item/CS_URS_2025_02/184818233</t>
  </si>
  <si>
    <t>184852137</t>
  </si>
  <si>
    <t>Řez stromu bezpečnostní o ploše koruny přes 120 do 150 m2 lezeckou technikou</t>
  </si>
  <si>
    <t>37056444</t>
  </si>
  <si>
    <t>Řez stromů prováděný lezeckou technikou bezpečnostní (S-RB), plocha koruny stromu přes 120 do 150 m2</t>
  </si>
  <si>
    <t>https://podminky.urs.cz/item/CS_URS_2025_02/184852137</t>
  </si>
  <si>
    <t>185803112</t>
  </si>
  <si>
    <t>Ošetření trávníku shrabáním ve svahu přes 1:5 do 1:2</t>
  </si>
  <si>
    <t>-274905984</t>
  </si>
  <si>
    <t>Ošetření trávníku jednorázové na svahu přes 1:5 do 1:2</t>
  </si>
  <si>
    <t>https://podminky.urs.cz/item/CS_URS_2025_02/185803112</t>
  </si>
  <si>
    <t>185803211</t>
  </si>
  <si>
    <t>Uválcování trávníku v rovině a svahu do 1:5</t>
  </si>
  <si>
    <t>-1957676790</t>
  </si>
  <si>
    <t>Uválcování trávníku v rovině nebo na svahu do 1:5</t>
  </si>
  <si>
    <t>https://podminky.urs.cz/item/CS_URS_2025_02/185803211</t>
  </si>
  <si>
    <t>785434869</t>
  </si>
  <si>
    <t>1421717396</t>
  </si>
  <si>
    <t>115116064</t>
  </si>
  <si>
    <t>-736246289</t>
  </si>
  <si>
    <t>18+16,5+25,2+10+2,9+1,6+1,7+1,8+1,6+1,9+1,8</t>
  </si>
  <si>
    <t>925971103</t>
  </si>
  <si>
    <t>83*0,1*0,05*7860*1,1/1000</t>
  </si>
  <si>
    <t>-1103909207</t>
  </si>
  <si>
    <t>166*0,3*0,222/1000</t>
  </si>
  <si>
    <t>936001002</t>
  </si>
  <si>
    <t>Montáž prvků městské a zahradní architektury hmotnosti přes 0,1 do 1,5 t</t>
  </si>
  <si>
    <t>1858157254</t>
  </si>
  <si>
    <t>https://podminky.urs.cz/item/CS_URS_2025_01/936001002</t>
  </si>
  <si>
    <t>Poznámka k položce:_x000d_
fitness prvek pro protahování, stůl s lavicemi</t>
  </si>
  <si>
    <t>60512140</t>
  </si>
  <si>
    <t>hranol stavební řezivo průřezu do 450cm2 do dl 6m</t>
  </si>
  <si>
    <t>1373211002</t>
  </si>
  <si>
    <t>Poznámka k položce:_x000d_
SM, JD, BO</t>
  </si>
  <si>
    <t>5*0,2*0,2*12</t>
  </si>
  <si>
    <t>5*2*0,2*0,2</t>
  </si>
  <si>
    <t>762</t>
  </si>
  <si>
    <t>Konstrukce tesařské</t>
  </si>
  <si>
    <t>762081410</t>
  </si>
  <si>
    <t>Vícestranné hoblování hraněného zabudovaného do konstrukce</t>
  </si>
  <si>
    <t>1610691953</t>
  </si>
  <si>
    <t>Hoblování hraněného řeziva zabudovaného do konstrukce vícestranné hranoly</t>
  </si>
  <si>
    <t>https://podminky.urs.cz/item/CS_URS_2025_02/762081410</t>
  </si>
  <si>
    <t>5*4*0,2*12</t>
  </si>
  <si>
    <t>2*0,2*4*5</t>
  </si>
  <si>
    <t>762083122</t>
  </si>
  <si>
    <t>Impregnace řeziva proti dřevokaznému hmyzu, houbám a plísním máčením třída ohrožení 3 a 4</t>
  </si>
  <si>
    <t>2034464780</t>
  </si>
  <si>
    <t>Impregnace řeziva máčením proti dřevokaznému hmyzu, houbám a plísním, třída ohrožení 3 a 4 (dřevo v exteriéru)</t>
  </si>
  <si>
    <t>https://podminky.urs.cz/item/CS_URS_2025_02/762083122</t>
  </si>
  <si>
    <t>762085114</t>
  </si>
  <si>
    <t>Montáž svorníků nebo šroubů dl přes 450 do 1000 mm</t>
  </si>
  <si>
    <t>-1156643418</t>
  </si>
  <si>
    <t>Montáž ocelových spojovacích prostředků (materiál ve specifikaci) svorníků nebo šroubů délky přes 450 do 1000 mm</t>
  </si>
  <si>
    <t>https://podminky.urs.cz/item/CS_URS_2025_02/762085114</t>
  </si>
  <si>
    <t>4*8</t>
  </si>
  <si>
    <t>31197006</t>
  </si>
  <si>
    <t>tyč závitová Pz 4.6 M16</t>
  </si>
  <si>
    <t>-357612909</t>
  </si>
  <si>
    <t>1*8*4</t>
  </si>
  <si>
    <t>SO 401 - Veřejné osvětlení</t>
  </si>
  <si>
    <t xml:space="preserve">    741 - Elektroinstalace - silnoproud</t>
  </si>
  <si>
    <t xml:space="preserve">    21-M - Elektromontáže</t>
  </si>
  <si>
    <t>132251103</t>
  </si>
  <si>
    <t>Hloubení rýh nezapažených š do 800 mm v hornině třídy těžitelnosti I skupiny 3 objem do 100 m3 strojně</t>
  </si>
  <si>
    <t>-59571303</t>
  </si>
  <si>
    <t>Hloubení nezapažených rýh šířky do 800 mm strojně s urovnáním dna do předepsaného profilu a spádu v hornině třídy těžitelnosti I skupiny 3 přes 50 do 100 m3</t>
  </si>
  <si>
    <t>https://podminky.urs.cz/item/CS_URS_2025_02/132251103</t>
  </si>
  <si>
    <t>182*0,3*1,2</t>
  </si>
  <si>
    <t>-1025487563</t>
  </si>
  <si>
    <t>-1299583589</t>
  </si>
  <si>
    <t>CS ÚRS 2024 01</t>
  </si>
  <si>
    <t>-1382422695</t>
  </si>
  <si>
    <t>https://podminky.urs.cz/item/CS_URS_2024_01/171251201</t>
  </si>
  <si>
    <t>-1495811294</t>
  </si>
  <si>
    <t>https://podminky.urs.cz/item/CS_URS_2024_01/174151101</t>
  </si>
  <si>
    <t>182*0,3*0,85</t>
  </si>
  <si>
    <t>58331200</t>
  </si>
  <si>
    <t>štěrkopísek netříděný</t>
  </si>
  <si>
    <t>-1143296612</t>
  </si>
  <si>
    <t>46,41*1,7</t>
  </si>
  <si>
    <t>-1682749772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</si>
  <si>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</si>
  <si>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https://podminky.urs.cz/item/CS_URS_2024_01/175151101</t>
  </si>
  <si>
    <t>"základové pouzdro" 0,05*7</t>
  </si>
  <si>
    <t>"krycí vrstva"182*0,3*0,1</t>
  </si>
  <si>
    <t>58337303</t>
  </si>
  <si>
    <t>štěrkopísek frakce 0/8</t>
  </si>
  <si>
    <t>1755947887</t>
  </si>
  <si>
    <t>5,46*1,7</t>
  </si>
  <si>
    <t>1035200289</t>
  </si>
  <si>
    <t>https://podminky.urs.cz/item/CS_URS_2024_01/451572111</t>
  </si>
  <si>
    <t>182*0,3*0,05</t>
  </si>
  <si>
    <t>871390320</t>
  </si>
  <si>
    <t>Montáž kanalizačního potrubí hladkého plnostěnného SN 12 z polypropylenu DN 400</t>
  </si>
  <si>
    <t>-1226278407</t>
  </si>
  <si>
    <t>Montáž kanalizačního potrubí z polypropylenu PP hladkého plnostěnného SN 12 DN 400</t>
  </si>
  <si>
    <t>https://podminky.urs.cz/item/CS_URS_2025_02/871390320</t>
  </si>
  <si>
    <t>Poznámka k položce:_x000d_
 základové pouzdro</t>
  </si>
  <si>
    <t>28617029</t>
  </si>
  <si>
    <t>trubka kanalizační PP plnostěnná třívrstvá DN 400x1000mm SN12</t>
  </si>
  <si>
    <t>689618779</t>
  </si>
  <si>
    <t>899722113</t>
  </si>
  <si>
    <t>Krytí potrubí z plastů výstražnou fólií z PVC přes 25 do 34cm</t>
  </si>
  <si>
    <t>1246141654</t>
  </si>
  <si>
    <t>Krytí potrubí z plastů výstražnou fólií z PVC šířky přes 25 do 34 cm</t>
  </si>
  <si>
    <t>https://podminky.urs.cz/item/CS_URS_2024_01/899722113</t>
  </si>
  <si>
    <t>741</t>
  </si>
  <si>
    <t>Elektroinstalace - silnoproud</t>
  </si>
  <si>
    <t>741110053</t>
  </si>
  <si>
    <t>Montáž trubka plastová ohebná D přes 35 mm uložená volně</t>
  </si>
  <si>
    <t>-32925036</t>
  </si>
  <si>
    <t>Montáž trubek elektroinstalačních s nasunutím nebo našroubováním do krabic plastových ohebných, uložených volně, vnější Ø přes 35 mm</t>
  </si>
  <si>
    <t>https://podminky.urs.cz/item/CS_URS_2024_01/741110053</t>
  </si>
  <si>
    <t>34571352</t>
  </si>
  <si>
    <t>trubka elektroinstalační ohebná dvouplášťová korugovaná HDPE (chránička) D 52/63mm</t>
  </si>
  <si>
    <t>420493539</t>
  </si>
  <si>
    <t>162*1,05 'Přepočtené koeficientem množství</t>
  </si>
  <si>
    <t>34571355</t>
  </si>
  <si>
    <t>trubka elektroinstalační ohebná dvouplášťová korugovaná HDPE (chránička) D 93/110mm</t>
  </si>
  <si>
    <t>-2100996703</t>
  </si>
  <si>
    <t>20*1,05 'Přepočtené koeficientem množství</t>
  </si>
  <si>
    <t>741122133</t>
  </si>
  <si>
    <t>Montáž kabel Cu plný kulatý žíla 4x10 mm2 zatažený v trubkách (např. CYKY)</t>
  </si>
  <si>
    <t>-163285757</t>
  </si>
  <si>
    <t>Montáž kabelů měděných bez ukončení uložených v trubkách zatažených plných kulatých nebo bezhalogenových (např. CYKY) počtu a průřezu žil 4x10 mm2</t>
  </si>
  <si>
    <t>https://podminky.urs.cz/item/CS_URS_2024_01/741122133</t>
  </si>
  <si>
    <t>34111076</t>
  </si>
  <si>
    <t>kabel instalační jádro Cu plné izolace PVC plášť PVC 450/750V (CYKY) 4x10mm2</t>
  </si>
  <si>
    <t>-1047219536</t>
  </si>
  <si>
    <t>182*1,05 'Přepočtené koeficientem množství</t>
  </si>
  <si>
    <t>741410001</t>
  </si>
  <si>
    <t>Montáž pásku uzemňovacího průřezu do 120 mm2 na povrchu</t>
  </si>
  <si>
    <t>1748109946</t>
  </si>
  <si>
    <t>Montáž uzemňovacího vedení s upevněním, propojením a připojením pomocí svorek na povrchu pásku průřezu do 120 mm2</t>
  </si>
  <si>
    <t>https://podminky.urs.cz/item/CS_URS_2024_01/741410001</t>
  </si>
  <si>
    <t>35442062</t>
  </si>
  <si>
    <t>pás zemnící 30x4mm FeZn</t>
  </si>
  <si>
    <t>kg</t>
  </si>
  <si>
    <t>-908709672</t>
  </si>
  <si>
    <t>741410003</t>
  </si>
  <si>
    <t>Montáž drátu nebo lana uzemňovacího průměru do 10 mm na povrchu</t>
  </si>
  <si>
    <t>-933188968</t>
  </si>
  <si>
    <t>Montáž uzemňovacího vedení s upevněním, propojením a připojením pomocí svorek na povrchu drátu nebo lana Ø do 10 mm</t>
  </si>
  <si>
    <t>https://podminky.urs.cz/item/CS_URS_2024_01/741410003</t>
  </si>
  <si>
    <t>7*7,5</t>
  </si>
  <si>
    <t>35441073</t>
  </si>
  <si>
    <t>drát D 10mm FeZn</t>
  </si>
  <si>
    <t>-490314676</t>
  </si>
  <si>
    <t>52,5*0,62 'Přepočtené koeficientem množství</t>
  </si>
  <si>
    <t>741420021</t>
  </si>
  <si>
    <t>Montáž svorka hromosvodná se 2 šrouby</t>
  </si>
  <si>
    <t>1235303313</t>
  </si>
  <si>
    <t>Montáž hromosvodného vedení svorek se 2 šrouby</t>
  </si>
  <si>
    <t>https://podminky.urs.cz/item/CS_URS_2025_02/741420021</t>
  </si>
  <si>
    <t>35441895</t>
  </si>
  <si>
    <t>svorka připojovací k připojení kovových částí</t>
  </si>
  <si>
    <t>-1823849639</t>
  </si>
  <si>
    <t>35441996</t>
  </si>
  <si>
    <t>svorka odbočovací a spojovací pro spojování kruhových a páskových vodičů, FeZn</t>
  </si>
  <si>
    <t>2115642329</t>
  </si>
  <si>
    <t>741810002</t>
  </si>
  <si>
    <t>Celková prohlídka elektrického rozvodu a zařízení přes 100 000 do 500 000,- Kč</t>
  </si>
  <si>
    <t>-95383672</t>
  </si>
  <si>
    <t>Zkoušky a prohlídky elektrických rozvodů a zařízení celková prohlídka a vyhotovení revizní zprávy pro objem montážních prací přes 100 do 500 tis. Kč</t>
  </si>
  <si>
    <t>https://podminky.urs.cz/item/CS_URS_2024_01/741810002</t>
  </si>
  <si>
    <t>21-M</t>
  </si>
  <si>
    <t>Elektromontáže</t>
  </si>
  <si>
    <t>210203901</t>
  </si>
  <si>
    <t>Montáž svítidel LED se zapojením vodičů průmyslových nebo venkovních na výložník nebo dřík</t>
  </si>
  <si>
    <t>1093814548</t>
  </si>
  <si>
    <t>https://podminky.urs.cz/item/CS_URS_2024_01/210203901</t>
  </si>
  <si>
    <t>34774023</t>
  </si>
  <si>
    <t>svítidlo parkové na sloupek LED IP66 přes 40W přes 5000lm</t>
  </si>
  <si>
    <t>256</t>
  </si>
  <si>
    <t>1367748062</t>
  </si>
  <si>
    <t>Poznámka k položce:_x000d_
např. Prilux LIVIA RAL 7016</t>
  </si>
  <si>
    <t>210204011</t>
  </si>
  <si>
    <t>Montáž stožárů osvětlení ocelových samostatně stojících délky do 12 m</t>
  </si>
  <si>
    <t>-909801669</t>
  </si>
  <si>
    <t>Montáž stožárů osvětlení samostatně stojících ocelových, délky do 12 m</t>
  </si>
  <si>
    <t>https://podminky.urs.cz/item/CS_URS_2024_01/210204011</t>
  </si>
  <si>
    <t>31674068</t>
  </si>
  <si>
    <t>stožár osvětlovací sadový Pz 133/89/60 v 7,0m</t>
  </si>
  <si>
    <t>-111408940</t>
  </si>
  <si>
    <t>Poznámka k položce:_x000d_
např. stožár AZTECA RAL 7016</t>
  </si>
  <si>
    <t>210204201</t>
  </si>
  <si>
    <t>Montáž elektrovýzbroje stožárů osvětlení 1 okruh</t>
  </si>
  <si>
    <t>130271986</t>
  </si>
  <si>
    <t>https://podminky.urs.cz/item/CS_URS_2024_01/210204201</t>
  </si>
  <si>
    <t>31674129</t>
  </si>
  <si>
    <t>výzbroj stožárová SV 6.6.4</t>
  </si>
  <si>
    <t>65264987</t>
  </si>
  <si>
    <t>218202016</t>
  </si>
  <si>
    <t>Demontáž svítidla výbojkového průmyslového nebo venkovního ze sloupku parkového</t>
  </si>
  <si>
    <t>-241847312</t>
  </si>
  <si>
    <t>Demontáž svítidel výbojkových s odpojením vodičů průmyslových nebo venkovních ze sloupku parkového</t>
  </si>
  <si>
    <t>https://podminky.urs.cz/item/CS_URS_2025_02/218202016</t>
  </si>
  <si>
    <t>218204002</t>
  </si>
  <si>
    <t>Demontáž stožárů osvětlení parkových ocelových</t>
  </si>
  <si>
    <t>-1239116622</t>
  </si>
  <si>
    <t>https://podminky.urs.cz/item/CS_URS_2025_02/218204002</t>
  </si>
  <si>
    <t>218204121</t>
  </si>
  <si>
    <t>Demontáž patic stožárů osvětlení parkových litinových</t>
  </si>
  <si>
    <t>1470805180</t>
  </si>
  <si>
    <t>https://podminky.urs.cz/item/CS_URS_2025_02/218204121</t>
  </si>
  <si>
    <t>218204201</t>
  </si>
  <si>
    <t>Demontáž elektrovýzbroje stožárů osvětlení 1 okruh</t>
  </si>
  <si>
    <t>-1410481333</t>
  </si>
  <si>
    <t>https://podminky.urs.cz/item/CS_URS_2025_02/218204201</t>
  </si>
  <si>
    <t>460641113</t>
  </si>
  <si>
    <t>Základové konstrukce při elektromontážích z monolitického betonu tř. C 16/20</t>
  </si>
  <si>
    <t>-76217554</t>
  </si>
  <si>
    <t>Základové konstrukce základ bez bednění do rostlé zeminy z monolitického betonu tř. C 16/20</t>
  </si>
  <si>
    <t>https://podminky.urs.cz/item/CS_URS_2024_01/460641113</t>
  </si>
  <si>
    <t>SO 402 - Informační systém</t>
  </si>
  <si>
    <t>-1760575947</t>
  </si>
  <si>
    <t>185*0,3*1,2</t>
  </si>
  <si>
    <t>-1006528425</t>
  </si>
  <si>
    <t>1586323484</t>
  </si>
  <si>
    <t>-1294851278</t>
  </si>
  <si>
    <t>612536428</t>
  </si>
  <si>
    <t>185*0,3*0,85</t>
  </si>
  <si>
    <t>148173991</t>
  </si>
  <si>
    <t>47,175*1,7</t>
  </si>
  <si>
    <t>1891728647</t>
  </si>
  <si>
    <t>"krycí vrstva"185*0,3*0,1</t>
  </si>
  <si>
    <t>336152236</t>
  </si>
  <si>
    <t>5,55*1,7</t>
  </si>
  <si>
    <t>1886786742</t>
  </si>
  <si>
    <t>185*0,3*0,05</t>
  </si>
  <si>
    <t>-2000968802</t>
  </si>
  <si>
    <t>528904103</t>
  </si>
  <si>
    <t>1823329832</t>
  </si>
  <si>
    <t>185*1,05 'Přepočtené koeficientem množství</t>
  </si>
  <si>
    <t>220320392</t>
  </si>
  <si>
    <t>Montáž tabule informační na nosnou konstrukci do 200 kg</t>
  </si>
  <si>
    <t>-746642911</t>
  </si>
  <si>
    <t>Montáž tabule včetně vyvrtání otvorů a připevnění tabule, nosné konstrukce, zatažení kabelů do tabule informační na nosnou konstrukci do hmotnosti tabule 200 kg</t>
  </si>
  <si>
    <t>https://podminky.urs.cz/item/CS_URS_2025_02/220320392</t>
  </si>
  <si>
    <t>R001</t>
  </si>
  <si>
    <t>Prosvětlená informační vitrína</t>
  </si>
  <si>
    <t>soubor</t>
  </si>
  <si>
    <t>1814002508</t>
  </si>
  <si>
    <t>Prosvětlené informačníí vitrína</t>
  </si>
  <si>
    <t>Poznámka k položce:_x000d_
ref. výrobek Clig CG610T-002200</t>
  </si>
  <si>
    <t>220320394</t>
  </si>
  <si>
    <t>Montáž tabule informační na nosnou konstrukci do 400 kg</t>
  </si>
  <si>
    <t>-873748384</t>
  </si>
  <si>
    <t>Montáž tabule včetně vyvrtání otvorů a připevnění tabule, nosné konstrukce, zatažení kabelů do tabule informační na nosnou konstrukci do hmotnosti tabule 400 kg</t>
  </si>
  <si>
    <t>https://podminky.urs.cz/item/CS_URS_2025_02/220320394</t>
  </si>
  <si>
    <t>Poznámka k položce:_x000d_
Součinnost při realizaci dodávky vlastních informačních panelů</t>
  </si>
  <si>
    <t>220320413</t>
  </si>
  <si>
    <t>Montáž nástupištní tabule zavěšením do třmenů do 150 kg</t>
  </si>
  <si>
    <t>2010440791</t>
  </si>
  <si>
    <t>Montáž tabule včetně vyvrtání otvorů a připevnění tabule, nosné konstrukce, zatažení kabelů do tabule informační nástupištní na zastřešené nástupiště zavěšením pomocí třmenů do hmotnosti tabule 150 kg</t>
  </si>
  <si>
    <t>https://podminky.urs.cz/item/CS_URS_2025_02/220320413</t>
  </si>
  <si>
    <t>SO 801 - Terénní a sadové úpravy a mobiliář</t>
  </si>
  <si>
    <t>-875059040</t>
  </si>
  <si>
    <t>-973174286</t>
  </si>
  <si>
    <t>-1192912977</t>
  </si>
  <si>
    <t>2078722944</t>
  </si>
  <si>
    <t>1492*0,02*1,5</t>
  </si>
  <si>
    <t>-1269673217</t>
  </si>
  <si>
    <t>1769947814</t>
  </si>
  <si>
    <t>146505313</t>
  </si>
  <si>
    <t>1033709835</t>
  </si>
  <si>
    <t>248164539</t>
  </si>
  <si>
    <t>1367015597</t>
  </si>
  <si>
    <t>-972883644</t>
  </si>
  <si>
    <t>-224621120</t>
  </si>
  <si>
    <t>-2111237054</t>
  </si>
  <si>
    <t>919791053</t>
  </si>
  <si>
    <t>Montáž ochrany stromů v komunikaci bez vnitřní výplně a zabetonovaným rámem plochy přes 1 m2</t>
  </si>
  <si>
    <t>-1835196617</t>
  </si>
  <si>
    <t>Montáž ochrany stromů v komunikaci bez vnitřní výplně (mříže) se zabetonováním ocelového rámu, plochy přes 1 m2</t>
  </si>
  <si>
    <t>https://podminky.urs.cz/item/CS_URS_2025_02/919791053</t>
  </si>
  <si>
    <t>74910197</t>
  </si>
  <si>
    <t>rošt ke stromům s rámem 2 díly tvárná litina /1000x1000/</t>
  </si>
  <si>
    <t>282134251</t>
  </si>
  <si>
    <t>1767741729</t>
  </si>
  <si>
    <t>https://podminky.urs.cz/item/CS_URS_2025_02/936001002</t>
  </si>
  <si>
    <t>M001</t>
  </si>
  <si>
    <t>Autobusový příštřešek</t>
  </si>
  <si>
    <t>937223517</t>
  </si>
  <si>
    <t>Poznámka k položce:_x000d_
specifikace dle PD</t>
  </si>
  <si>
    <t>936104211</t>
  </si>
  <si>
    <t>Montáž odpadkového koše do betonové patky</t>
  </si>
  <si>
    <t>-216794177</t>
  </si>
  <si>
    <t>https://podminky.urs.cz/item/CS_URS_2025_02/936104211</t>
  </si>
  <si>
    <t>74910133</t>
  </si>
  <si>
    <t>koš odpadkový litina,ocel v 1005mm D 470mm obsah 50L</t>
  </si>
  <si>
    <t>1056745519</t>
  </si>
  <si>
    <t>936124113</t>
  </si>
  <si>
    <t>Montáž lavičky stabilní kotvené šrouby na pevný podklad</t>
  </si>
  <si>
    <t>-1844137838</t>
  </si>
  <si>
    <t>Montáž lavičky parkové stabilní přichycené kotevními šrouby</t>
  </si>
  <si>
    <t>https://podminky.urs.cz/item/CS_URS_2025_02/936124113</t>
  </si>
  <si>
    <t>74910100</t>
  </si>
  <si>
    <t>lavička bez opěradla nekotvená 1500x450x420mm konstrukce-kov, sedák-dřevo</t>
  </si>
  <si>
    <t>744291658</t>
  </si>
  <si>
    <t>936174311</t>
  </si>
  <si>
    <t>Montáž stojanu na kola pro 5 kol kotevními šrouby na pevný podklad</t>
  </si>
  <si>
    <t>-883719066</t>
  </si>
  <si>
    <t>Montáž stojanu na kola přichyceného kotevními šrouby 5 kol</t>
  </si>
  <si>
    <t>https://podminky.urs.cz/item/CS_URS_2025_02/936174311</t>
  </si>
  <si>
    <t>M002</t>
  </si>
  <si>
    <t>Stojan na jízdní kola, 1 ks, ocelová kontrukce, gumový opěrník</t>
  </si>
  <si>
    <t>-1349822970</t>
  </si>
  <si>
    <t>Část Ib - Způsobilé výdaje - doprovodná část projektu</t>
  </si>
  <si>
    <t>SO 001 - Provizorní opatření</t>
  </si>
  <si>
    <t>VRN - Vedlejší rozpočtové náklady</t>
  </si>
  <si>
    <t xml:space="preserve">    VRN3 - Zařízení staveniště</t>
  </si>
  <si>
    <t>VRN</t>
  </si>
  <si>
    <t>Vedlejší rozpočtové náklady</t>
  </si>
  <si>
    <t>VRN3</t>
  </si>
  <si>
    <t>034303000</t>
  </si>
  <si>
    <t>Dopravní značení na staveništi</t>
  </si>
  <si>
    <t>…</t>
  </si>
  <si>
    <t>1024</t>
  </si>
  <si>
    <t>-1490000363</t>
  </si>
  <si>
    <t>https://podminky.urs.cz/item/CS_URS_2025_02/034303000</t>
  </si>
  <si>
    <t>Poznámka k položce:_x000d_
Kompletní dodávka provizorního značení pro náhradní autobusovou dopravu dle přílohy C.5 projektové dokumentace.</t>
  </si>
  <si>
    <t>034503000</t>
  </si>
  <si>
    <t>Informační tabule na staveništi</t>
  </si>
  <si>
    <t>-2090199899</t>
  </si>
  <si>
    <t>https://podminky.urs.cz/item/CS_URS_2025_02/034503000</t>
  </si>
  <si>
    <t>SO 301 - Přeložka vodovodu</t>
  </si>
  <si>
    <t>-328437782</t>
  </si>
  <si>
    <t>156,91*0,3*1,2</t>
  </si>
  <si>
    <t>1748504967</t>
  </si>
  <si>
    <t>-455459284</t>
  </si>
  <si>
    <t>1954906271</t>
  </si>
  <si>
    <t>-1152414543</t>
  </si>
  <si>
    <t>156,91*0,3*0,9</t>
  </si>
  <si>
    <t>-1631654492</t>
  </si>
  <si>
    <t>-2093601788</t>
  </si>
  <si>
    <t>156,91*0,3*0,2</t>
  </si>
  <si>
    <t>-1988163575</t>
  </si>
  <si>
    <t>9,415*1,7</t>
  </si>
  <si>
    <t>-514291072</t>
  </si>
  <si>
    <t>156,91*0,3*0,1</t>
  </si>
  <si>
    <t>452313141</t>
  </si>
  <si>
    <t>Podkladní bloky z betonu prostého bez zvýšených nároků na prostředí tř. C 16/20 otevřený výkop</t>
  </si>
  <si>
    <t>1835385667</t>
  </si>
  <si>
    <t>Podkladní a zajišťovací konstrukce z betonu prostého v otevřeném výkopu bez zvýšených nároků na prostředí bloky pro potrubí z betonu tř. C 16/20</t>
  </si>
  <si>
    <t>https://podminky.urs.cz/item/CS_URS_2025_02/452313141</t>
  </si>
  <si>
    <t>5* 0,2*0,3*0,2</t>
  </si>
  <si>
    <t>871241141</t>
  </si>
  <si>
    <t>Montáž potrubí z PE100 RC SDR 11 otevřený výkop svařovaných na tupo d 90 x 8,2 mm</t>
  </si>
  <si>
    <t>-731637551</t>
  </si>
  <si>
    <t>Montáž vodovodního potrubí z polyetylenu PE100 RC v otevřeném výkopu svařovaných na tupo SDR 11/PN16 d 90 x 8,2 mm</t>
  </si>
  <si>
    <t>https://podminky.urs.cz/item/CS_URS_2025_02/871241141</t>
  </si>
  <si>
    <t>28613556</t>
  </si>
  <si>
    <t>potrubí vodovodní dvouvrstvé PE100 RC SDR11 90x8,2mm</t>
  </si>
  <si>
    <t>-938611004</t>
  </si>
  <si>
    <t>156,91*1,015 'Přepočtené koeficientem množství</t>
  </si>
  <si>
    <t>877241122</t>
  </si>
  <si>
    <t>Montáž elektro navrtávacích T-kusů s 360° odbočkou na vodovodním potrubí z PE trub d 90/32</t>
  </si>
  <si>
    <t>-1349017165</t>
  </si>
  <si>
    <t>Montáž tvarovek na vodovodním plastovém potrubí z polyetylenu PE 100 elektrotvarovek SDR 11/PN16 T-kusů navrtávacích s 360° otočnou odbočkou d 90/32</t>
  </si>
  <si>
    <t>https://podminky.urs.cz/item/CS_URS_2025_02/877241122</t>
  </si>
  <si>
    <t>28614008</t>
  </si>
  <si>
    <t>tvarovka T-kus navrtávací s odbočkou 360° D 90-32mm</t>
  </si>
  <si>
    <t>-1958974619</t>
  </si>
  <si>
    <t>877241210</t>
  </si>
  <si>
    <t>Montáž kolen 45° svařovaných na tupo na vodovodním potrubí z PE trub d 90</t>
  </si>
  <si>
    <t>983068246</t>
  </si>
  <si>
    <t>Montáž tvarovek na vodovodním plastovém potrubí z polyetylenu PE 100 svařovaných na tupo SDR 11/PN16 kolen 15°, 30° nebo 45° d 90</t>
  </si>
  <si>
    <t>https://podminky.urs.cz/item/CS_URS_2025_02/877241210</t>
  </si>
  <si>
    <t>28614841</t>
  </si>
  <si>
    <t>koleno 45° SDR11 PE 100 PN16 D 90mm</t>
  </si>
  <si>
    <t>-1883552932</t>
  </si>
  <si>
    <t>286R14841</t>
  </si>
  <si>
    <t>koleno 30° SDR11 PE 100 PN16 D 90mm</t>
  </si>
  <si>
    <t>569906774</t>
  </si>
  <si>
    <t>877241213</t>
  </si>
  <si>
    <t>Montáž T-kusů svařovaných na tupo na vodovodním potrubí z PE trub d 90</t>
  </si>
  <si>
    <t>-705018922</t>
  </si>
  <si>
    <t>Montáž tvarovek na vodovodním plastovém potrubí z polyetylenu PE 100 svařovaných na tupo SDR 11/PN16 T-kusů d 90</t>
  </si>
  <si>
    <t>https://podminky.urs.cz/item/CS_URS_2025_02/877241213</t>
  </si>
  <si>
    <t>28615177</t>
  </si>
  <si>
    <t>T-kus SDR11 PE 100 D 90mm</t>
  </si>
  <si>
    <t>-396586028</t>
  </si>
  <si>
    <t>899721111</t>
  </si>
  <si>
    <t>Signalizační vodič DN do 150 mm na potrubí</t>
  </si>
  <si>
    <t>-1610593593</t>
  </si>
  <si>
    <t>Signalizační vodič na potrubí DN do 150 mm</t>
  </si>
  <si>
    <t>https://podminky.urs.cz/item/CS_URS_2025_02/899721111</t>
  </si>
  <si>
    <t>351410108</t>
  </si>
  <si>
    <t>998276101</t>
  </si>
  <si>
    <t>Přesun hmot pro trubní vedení z trub z plastických hmot otevřený výkop</t>
  </si>
  <si>
    <t>-861343662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</si>
  <si>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</si>
  <si>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</si>
  <si>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Část II - Nezpůsobilé výdaje</t>
  </si>
  <si>
    <t>SO 002 - Zařízení staveniště</t>
  </si>
  <si>
    <t xml:space="preserve">    VRN1 - Průzkumné, geodetické a projektové práce</t>
  </si>
  <si>
    <t xml:space="preserve">    VRN4 - Inženýrská činnost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</si>
  <si>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</si>
  <si>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</si>
  <si>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</si>
  <si>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</si>
  <si>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011314000</t>
  </si>
  <si>
    <t>Archeologický dohled</t>
  </si>
  <si>
    <t>soub.</t>
  </si>
  <si>
    <t>-134446564</t>
  </si>
  <si>
    <t>https://podminky.urs.cz/item/CS_URS_2024_01/011314000</t>
  </si>
  <si>
    <t>012103000</t>
  </si>
  <si>
    <t>Geodetické práce před výstavbou</t>
  </si>
  <si>
    <t>-1125338873</t>
  </si>
  <si>
    <t>https://podminky.urs.cz/item/CS_URS_2024_01/012103000</t>
  </si>
  <si>
    <t>012203000</t>
  </si>
  <si>
    <t>Geodetické práce při provádění stavby</t>
  </si>
  <si>
    <t>-73192068</t>
  </si>
  <si>
    <t>https://podminky.urs.cz/item/CS_URS_2024_01/012203000</t>
  </si>
  <si>
    <t>012303000</t>
  </si>
  <si>
    <t>Geodetické práce po výstavbě</t>
  </si>
  <si>
    <t>-1793441595</t>
  </si>
  <si>
    <t>https://podminky.urs.cz/item/CS_URS_2024_01/012303000</t>
  </si>
  <si>
    <t xml:space="preserve">Poznámka k položce:_x000d_
zajištění geometrického plánu_x000d_
</t>
  </si>
  <si>
    <t>012403000</t>
  </si>
  <si>
    <t>Kartografické práce</t>
  </si>
  <si>
    <t>114469870</t>
  </si>
  <si>
    <t>https://podminky.urs.cz/item/CS_URS_2024_01/012403000</t>
  </si>
  <si>
    <t>Poznámka k položce:_x000d_
zápis do technické mapy</t>
  </si>
  <si>
    <t>013254000</t>
  </si>
  <si>
    <t>Dokumentace skutečného provedení stavby</t>
  </si>
  <si>
    <t>-1770502933</t>
  </si>
  <si>
    <t>https://podminky.urs.cz/item/CS_URS_2024_01/013254000</t>
  </si>
  <si>
    <t>Poznámka k položce:_x000d_
(3x v tištěné formě + 1x v digitální formě na CD nosiči v obecně dostupných formátech)</t>
  </si>
  <si>
    <t>031002000</t>
  </si>
  <si>
    <t>Související práce pro zařízení staveniště</t>
  </si>
  <si>
    <t>1216850393</t>
  </si>
  <si>
    <t>https://podminky.urs.cz/item/CS_URS_2024_01/031002000</t>
  </si>
  <si>
    <t>032002000</t>
  </si>
  <si>
    <t>Vybavení staveniště</t>
  </si>
  <si>
    <t>1979774036</t>
  </si>
  <si>
    <t>https://podminky.urs.cz/item/CS_URS_2024_01/032002000</t>
  </si>
  <si>
    <t>032103000</t>
  </si>
  <si>
    <t>Náklady na stavební buňky</t>
  </si>
  <si>
    <t>-877692266</t>
  </si>
  <si>
    <t>https://podminky.urs.cz/item/CS_URS_2024_01/032103000</t>
  </si>
  <si>
    <t>032403000</t>
  </si>
  <si>
    <t>Provizorní komunikace</t>
  </si>
  <si>
    <t>328736592</t>
  </si>
  <si>
    <t>https://podminky.urs.cz/item/CS_URS_2024_01/032403000</t>
  </si>
  <si>
    <t>032503000</t>
  </si>
  <si>
    <t>Skládky na staveništi</t>
  </si>
  <si>
    <t>800912622</t>
  </si>
  <si>
    <t>https://podminky.urs.cz/item/CS_URS_2024_01/032503000</t>
  </si>
  <si>
    <t>034002000</t>
  </si>
  <si>
    <t>Zabezpečení staveniště</t>
  </si>
  <si>
    <t>-1106758054</t>
  </si>
  <si>
    <t>https://podminky.urs.cz/item/CS_URS_2024_01/034002000</t>
  </si>
  <si>
    <t>1448785844</t>
  </si>
  <si>
    <t>https://podminky.urs.cz/item/CS_URS_2024_01/034303000</t>
  </si>
  <si>
    <t>ks</t>
  </si>
  <si>
    <t>-1921869573</t>
  </si>
  <si>
    <t>https://podminky.urs.cz/item/CS_URS_2024_01/034503000</t>
  </si>
  <si>
    <t>Poznámka k položce:_x000d_
Velký billboard 5,1x4,2m</t>
  </si>
  <si>
    <t>039002000</t>
  </si>
  <si>
    <t>Zrušení zařízení staveniště</t>
  </si>
  <si>
    <t>1578913718</t>
  </si>
  <si>
    <t>https://podminky.urs.cz/item/CS_URS_2024_01/039002000</t>
  </si>
  <si>
    <t>VRN4</t>
  </si>
  <si>
    <t>Inženýrská činnost</t>
  </si>
  <si>
    <t>041002000</t>
  </si>
  <si>
    <t>Dozory</t>
  </si>
  <si>
    <t>419799918</t>
  </si>
  <si>
    <t>https://podminky.urs.cz/item/CS_URS_2024_01/041002000</t>
  </si>
  <si>
    <t>Poznámka k položce:_x000d_
dozor geologa</t>
  </si>
  <si>
    <t>041903000</t>
  </si>
  <si>
    <t>Dozor jiné osoby</t>
  </si>
  <si>
    <t>-535750558</t>
  </si>
  <si>
    <t>https://podminky.urs.cz/item/CS_URS_2024_01/041903000</t>
  </si>
  <si>
    <t>Poznámka k položce:_x000d_
dozor statika</t>
  </si>
  <si>
    <t>042503000</t>
  </si>
  <si>
    <t>Plán BOZP na staveništi</t>
  </si>
  <si>
    <t>1928131083</t>
  </si>
  <si>
    <t>https://podminky.urs.cz/item/CS_URS_2024_01/042503000</t>
  </si>
  <si>
    <t>Poznámka k položce:_x000d_
vypracování plánu BOZP</t>
  </si>
  <si>
    <t>043002000</t>
  </si>
  <si>
    <t>Zkoušky a ostatní měření</t>
  </si>
  <si>
    <t>270656078</t>
  </si>
  <si>
    <t>https://podminky.urs.cz/item/CS_URS_2024_01/043002000</t>
  </si>
  <si>
    <t>Poznámka k položce:_x000d_
provedení kontrol a zkoušek stavebních prací</t>
  </si>
  <si>
    <t>043134000</t>
  </si>
  <si>
    <t>Zkoušky zatěžovací</t>
  </si>
  <si>
    <t>-1892393809</t>
  </si>
  <si>
    <t>https://podminky.urs.cz/item/CS_URS_2024_01/043134000</t>
  </si>
  <si>
    <t>045002000</t>
  </si>
  <si>
    <t>Kompletační a koordinační činnost</t>
  </si>
  <si>
    <t>979297396</t>
  </si>
  <si>
    <t>https://podminky.urs.cz/item/CS_URS_2024_01/045002000</t>
  </si>
  <si>
    <t>049002000</t>
  </si>
  <si>
    <t>Ostatní inženýrská činnost</t>
  </si>
  <si>
    <t>569865534</t>
  </si>
  <si>
    <t>https://podminky.urs.cz/item/CS_URS_2024_01/049002000</t>
  </si>
  <si>
    <t>Poznámka k položce:_x000d_
zajištění dokladů pro předání stavby a kolaudační souhlas</t>
  </si>
  <si>
    <t>049203000</t>
  </si>
  <si>
    <t>Náklady stanovené zvláštními předpisy</t>
  </si>
  <si>
    <t>1460325577</t>
  </si>
  <si>
    <t>https://podminky.urs.cz/item/CS_URS_2024_01/049203000</t>
  </si>
  <si>
    <t>Poznámka k položce:_x000d_
zajištění povolení zvláštního užívání komunikace vč. poplatku</t>
  </si>
  <si>
    <t>VRN7</t>
  </si>
  <si>
    <t>Provozní vlivy</t>
  </si>
  <si>
    <t>072002000</t>
  </si>
  <si>
    <t>Silniční provoz</t>
  </si>
  <si>
    <t>-1873776852</t>
  </si>
  <si>
    <t>https://podminky.urs.cz/item/CS_URS_2024_01/072002000</t>
  </si>
  <si>
    <t>075002000</t>
  </si>
  <si>
    <t>Ochranná pásma</t>
  </si>
  <si>
    <t>533457813</t>
  </si>
  <si>
    <t>https://podminky.urs.cz/item/CS_URS_2024_01/075002000</t>
  </si>
  <si>
    <t>Poznámka k položce:_x000d_
ochrana stávajících inženýrských sítí na staveništi, včetně jejich vytyčení</t>
  </si>
  <si>
    <t>079002000</t>
  </si>
  <si>
    <t>Ostatní provozní vlivy</t>
  </si>
  <si>
    <t>1607767808</t>
  </si>
  <si>
    <t>https://podminky.urs.cz/item/CS_URS_2024_01/079002000</t>
  </si>
  <si>
    <t>VRN9</t>
  </si>
  <si>
    <t>Ostatní náklady</t>
  </si>
  <si>
    <t>091002000</t>
  </si>
  <si>
    <t>Ostatní náklady související s objektem</t>
  </si>
  <si>
    <t>1016484315</t>
  </si>
  <si>
    <t>https://podminky.urs.cz/item/CS_URS_2024_01/091002000</t>
  </si>
  <si>
    <t>Poznámka k položce:_x000d_
pamětní deska 30*40cm vč. sloupku a patky</t>
  </si>
  <si>
    <t>413606006</t>
  </si>
  <si>
    <t>"Rozebrání dlažby" 261,74</t>
  </si>
  <si>
    <t>113154528</t>
  </si>
  <si>
    <t>Frézování živičného krytu tl 100 mm pruh š přes 0,5 m pl do 500 m2</t>
  </si>
  <si>
    <t>-574144687</t>
  </si>
  <si>
    <t>Frézování živičného podkladu nebo krytu s naložením hmot na dopravní prostředek plochy do 500 m2 pruhu šířky přes 0,5 m, tloušťky vrstvy 100 mm</t>
  </si>
  <si>
    <t>https://podminky.urs.cz/item/CS_URS_2025_02/113154528</t>
  </si>
  <si>
    <t>"Frézování asfaltové vozovky"158,71</t>
  </si>
  <si>
    <t>-1027384532</t>
  </si>
  <si>
    <t>"Žulový ležatý obrubník"111,30</t>
  </si>
  <si>
    <t>122251107</t>
  </si>
  <si>
    <t>Odkopávky a prokopávky nezapažené v hornině třídy těžitelnosti I skupiny 3 objem přes 5000 m3 strojně</t>
  </si>
  <si>
    <t>-503203907</t>
  </si>
  <si>
    <t>Odkopávky a prokopávky nezapažené strojně v hornině třídy těžitelnosti I skupiny 3 přes 5 000 m3</t>
  </si>
  <si>
    <t>https://podminky.urs.cz/item/CS_URS_2025_02/122251107</t>
  </si>
  <si>
    <t>(155,23*0,15 + 196,88*0,42 + 3,34+2,43+1,64+2,04*0,27)</t>
  </si>
  <si>
    <t>-1719077718</t>
  </si>
  <si>
    <t>113,935</t>
  </si>
  <si>
    <t>-112367160</t>
  </si>
  <si>
    <t>Poznámka k položce:_x000d_
případná přeložka</t>
  </si>
  <si>
    <t>97*0,3*1,2</t>
  </si>
  <si>
    <t>1709638903</t>
  </si>
  <si>
    <t>113,935+34,92</t>
  </si>
  <si>
    <t>1001962278</t>
  </si>
  <si>
    <t>-1914242499</t>
  </si>
  <si>
    <t>-973333509</t>
  </si>
  <si>
    <t xml:space="preserve">Poznámka k položce:_x000d_
případná přeložka_x000d_
</t>
  </si>
  <si>
    <t>97*0,3*0,2</t>
  </si>
  <si>
    <t>1816579579</t>
  </si>
  <si>
    <t>16,006*1,7</t>
  </si>
  <si>
    <t>-1709620456</t>
  </si>
  <si>
    <t>97*0,3*0,1</t>
  </si>
  <si>
    <t>564811113</t>
  </si>
  <si>
    <t>Podklad ze štěrkodrtě ŠD plochy přes 100 m2 tl 70 mm</t>
  </si>
  <si>
    <t>1679055353</t>
  </si>
  <si>
    <t>Podklad ze štěrkodrti ŠD s rozprostřením a zhutněním plochy přes 100 m2, po zhutnění tl. 70 mm</t>
  </si>
  <si>
    <t>https://podminky.urs.cz/item/CS_URS_2025_02/564811113</t>
  </si>
  <si>
    <t>"Sklonování zemní pláně pod parkovacím stáním, od 3cm do 12cm = průměr 7cm, započítání součinitele příčného rozšíření = 1,35"0</t>
  </si>
  <si>
    <t>(3,34+2,43+1,64+2,04+196,88)*1,35</t>
  </si>
  <si>
    <t>-1908005775</t>
  </si>
  <si>
    <t>"Konstrukce chodníku" 155,23</t>
  </si>
  <si>
    <t>2116690796</t>
  </si>
  <si>
    <t>"Konstrukce parkovacích stání,součinitel příčného rozšíření = 1,35"(3,34+2,43+1,64+2,04+196,88)*1,35</t>
  </si>
  <si>
    <t>596211112</t>
  </si>
  <si>
    <t>Kladení zámkové dlažby komunikací pro pěší ručně tl 60 mm skupiny A pl přes 100 do 300 m2</t>
  </si>
  <si>
    <t>93131534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</si>
  <si>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</si>
  <si>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https://podminky.urs.cz/item/CS_URS_2025_02/596211112</t>
  </si>
  <si>
    <t>1631555303</t>
  </si>
  <si>
    <t>"konstrukce chodníku"155,23</t>
  </si>
  <si>
    <t>155,23*1,03 'Přepočtené koeficientem množství</t>
  </si>
  <si>
    <t>596211210</t>
  </si>
  <si>
    <t>Kladení zámkové dlažby komunikací pro pěší ručně tl 80 mm skupiny A pl do 50 m2</t>
  </si>
  <si>
    <t>-1683221178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</si>
  <si>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</si>
  <si>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https://podminky.urs.cz/item/CS_URS_2025_02/596211210</t>
  </si>
  <si>
    <t>59245020</t>
  </si>
  <si>
    <t>dlažba skladebná betonová 200x100mm tl 80mm přírodní</t>
  </si>
  <si>
    <t>768275820</t>
  </si>
  <si>
    <t>"konstrukce sjezdu"3,34+2,43</t>
  </si>
  <si>
    <t>59245030</t>
  </si>
  <si>
    <t>dlažba skladebná betonová 200x200mm tl 80mm přírodní</t>
  </si>
  <si>
    <t>-1221773746</t>
  </si>
  <si>
    <t xml:space="preserve">"Dlažba bez fazet na lemování varovných a signálních pásů, šířka  min. 0,25 m" 1,6+1,35</t>
  </si>
  <si>
    <t>59245226</t>
  </si>
  <si>
    <t>dlažba pro nevidomé betonová 200x100mm tl 80mm barevná</t>
  </si>
  <si>
    <t>407096880</t>
  </si>
  <si>
    <t>"barva - ANTRACIT"1,64+2,04</t>
  </si>
  <si>
    <t>127223278</t>
  </si>
  <si>
    <t>196,88+5,684</t>
  </si>
  <si>
    <t>2058477631</t>
  </si>
  <si>
    <t>"Parkovací stání" 196,88</t>
  </si>
  <si>
    <t>196,88*1,02 'Přepočtené koeficientem množství</t>
  </si>
  <si>
    <t>1173219994</t>
  </si>
  <si>
    <t>"Dlažba na rozdělení parkovacích stání - ANTRACIT"14*2,03*0,2</t>
  </si>
  <si>
    <t>5,684*1,03 'Přepočtené koeficientem množství</t>
  </si>
  <si>
    <t>-1479910527</t>
  </si>
  <si>
    <t>42,48+12,96+55,06</t>
  </si>
  <si>
    <t>-1350026471</t>
  </si>
  <si>
    <t>96235781</t>
  </si>
  <si>
    <t>-2044667752</t>
  </si>
  <si>
    <t>1885974740</t>
  </si>
  <si>
    <t>-998943671</t>
  </si>
  <si>
    <t>498505892</t>
  </si>
  <si>
    <t>1807078907</t>
  </si>
  <si>
    <t>"U rodinných domů" 109,6</t>
  </si>
  <si>
    <t>951686601</t>
  </si>
  <si>
    <t>109,6*1,221 'Přepočtené koeficientem množství</t>
  </si>
  <si>
    <t>1510682669</t>
  </si>
  <si>
    <t>-1466469430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</si>
</sst>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1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41" fillId="0" borderId="22" xfId="0" applyFont="1" applyBorder="1" applyAlignment="1" applyProtection="1">
      <alignment horizontal="center" vertical="center"/>
      <protection locked="0"/>
    </xf>
    <xf numFmtId="49" fontId="41" fillId="0" borderId="22" xfId="0" applyNumberFormat="1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center" vertical="center" wrapText="1"/>
      <protection locked="0"/>
    </xf>
    <xf numFmtId="167" fontId="41" fillId="0" borderId="22" xfId="0" applyNumberFormat="1" applyFont="1" applyBorder="1" applyAlignment="1" applyProtection="1">
      <alignment vertical="center"/>
      <protection locked="0"/>
    </xf>
    <xf numFmtId="4" fontId="41" fillId="3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 applyProtection="1">
      <alignment vertical="center"/>
      <protection locked="0"/>
    </xf>
    <xf numFmtId="0" fontId="42" fillId="0" borderId="3" xfId="0" applyFont="1" applyBorder="1" applyAlignment="1">
      <alignment vertical="center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36.jpg" /><Relationship Id="rId2" Type="http://schemas.openxmlformats.org/officeDocument/2006/relationships/image" Target="../media/image37.jpg" /><Relationship Id="rId3" Type="http://schemas.openxmlformats.org/officeDocument/2006/relationships/image" Target="../media/image3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32.jpg" /><Relationship Id="rId2" Type="http://schemas.openxmlformats.org/officeDocument/2006/relationships/image" Target="../media/image33.jpg" /><Relationship Id="rId3" Type="http://schemas.openxmlformats.org/officeDocument/2006/relationships/image" Target="../media/image3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113154528" TargetMode="External" /><Relationship Id="rId3" Type="http://schemas.openxmlformats.org/officeDocument/2006/relationships/hyperlink" Target="https://podminky.urs.cz/item/CS_URS_2025_02/113201112" TargetMode="External" /><Relationship Id="rId4" Type="http://schemas.openxmlformats.org/officeDocument/2006/relationships/hyperlink" Target="https://podminky.urs.cz/item/CS_URS_2025_02/122251107" TargetMode="External" /><Relationship Id="rId5" Type="http://schemas.openxmlformats.org/officeDocument/2006/relationships/hyperlink" Target="https://podminky.urs.cz/item/CS_URS_2025_02/129001101" TargetMode="External" /><Relationship Id="rId6" Type="http://schemas.openxmlformats.org/officeDocument/2006/relationships/hyperlink" Target="https://podminky.urs.cz/item/CS_URS_2025_02/132251103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4_01/175151101" TargetMode="External" /><Relationship Id="rId11" Type="http://schemas.openxmlformats.org/officeDocument/2006/relationships/hyperlink" Target="https://podminky.urs.cz/item/CS_URS_2024_01/451572111" TargetMode="External" /><Relationship Id="rId12" Type="http://schemas.openxmlformats.org/officeDocument/2006/relationships/hyperlink" Target="https://podminky.urs.cz/item/CS_URS_2025_02/564811113" TargetMode="External" /><Relationship Id="rId13" Type="http://schemas.openxmlformats.org/officeDocument/2006/relationships/hyperlink" Target="https://podminky.urs.cz/item/CS_URS_2025_02/564851111" TargetMode="External" /><Relationship Id="rId14" Type="http://schemas.openxmlformats.org/officeDocument/2006/relationships/hyperlink" Target="https://podminky.urs.cz/item/CS_URS_2025_02/564871111" TargetMode="External" /><Relationship Id="rId15" Type="http://schemas.openxmlformats.org/officeDocument/2006/relationships/hyperlink" Target="https://podminky.urs.cz/item/CS_URS_2025_02/596211112" TargetMode="External" /><Relationship Id="rId16" Type="http://schemas.openxmlformats.org/officeDocument/2006/relationships/hyperlink" Target="https://podminky.urs.cz/item/CS_URS_2025_02/596211210" TargetMode="External" /><Relationship Id="rId17" Type="http://schemas.openxmlformats.org/officeDocument/2006/relationships/hyperlink" Target="https://podminky.urs.cz/item/CS_URS_2025_02/596412113" TargetMode="External" /><Relationship Id="rId18" Type="http://schemas.openxmlformats.org/officeDocument/2006/relationships/hyperlink" Target="https://podminky.urs.cz/item/CS_URS_2025_02/916241113" TargetMode="External" /><Relationship Id="rId19" Type="http://schemas.openxmlformats.org/officeDocument/2006/relationships/hyperlink" Target="https://podminky.urs.cz/item/CS_URS_2025_02/997221551" TargetMode="External" /><Relationship Id="rId20" Type="http://schemas.openxmlformats.org/officeDocument/2006/relationships/hyperlink" Target="https://podminky.urs.cz/item/CS_URS_2025_02/997221561" TargetMode="External" /><Relationship Id="rId21" Type="http://schemas.openxmlformats.org/officeDocument/2006/relationships/hyperlink" Target="https://podminky.urs.cz/item/CS_URS_2025_02/997221861" TargetMode="External" /><Relationship Id="rId22" Type="http://schemas.openxmlformats.org/officeDocument/2006/relationships/hyperlink" Target="https://podminky.urs.cz/item/CS_URS_2025_02/997221873" TargetMode="External" /><Relationship Id="rId23" Type="http://schemas.openxmlformats.org/officeDocument/2006/relationships/hyperlink" Target="https://podminky.urs.cz/item/CS_URS_2025_02/997221875" TargetMode="External" /><Relationship Id="rId24" Type="http://schemas.openxmlformats.org/officeDocument/2006/relationships/hyperlink" Target="https://podminky.urs.cz/item/CS_URS_2025_02/711161274" TargetMode="External" /><Relationship Id="rId25" Type="http://schemas.openxmlformats.org/officeDocument/2006/relationships/hyperlink" Target="https://podminky.urs.cz/item/CS_URS_2025_02/220060423" TargetMode="External" /><Relationship Id="rId26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301111" TargetMode="External" /><Relationship Id="rId2" Type="http://schemas.openxmlformats.org/officeDocument/2006/relationships/hyperlink" Target="https://podminky.urs.cz/item/CS_URS_2025_02/113106123" TargetMode="External" /><Relationship Id="rId3" Type="http://schemas.openxmlformats.org/officeDocument/2006/relationships/hyperlink" Target="https://podminky.urs.cz/item/CS_URS_2025_02/113107330" TargetMode="External" /><Relationship Id="rId4" Type="http://schemas.openxmlformats.org/officeDocument/2006/relationships/hyperlink" Target="https://podminky.urs.cz/item/CS_URS_2025_02/113107342" TargetMode="External" /><Relationship Id="rId5" Type="http://schemas.openxmlformats.org/officeDocument/2006/relationships/hyperlink" Target="https://podminky.urs.cz/item/CS_URS_2025_02/113154542" TargetMode="External" /><Relationship Id="rId6" Type="http://schemas.openxmlformats.org/officeDocument/2006/relationships/hyperlink" Target="https://podminky.urs.cz/item/CS_URS_2025_02/113154545" TargetMode="External" /><Relationship Id="rId7" Type="http://schemas.openxmlformats.org/officeDocument/2006/relationships/hyperlink" Target="https://podminky.urs.cz/item/CS_URS_2025_02/113154548" TargetMode="External" /><Relationship Id="rId8" Type="http://schemas.openxmlformats.org/officeDocument/2006/relationships/hyperlink" Target="https://podminky.urs.cz/item/CS_URS_2025_02/113201112" TargetMode="External" /><Relationship Id="rId9" Type="http://schemas.openxmlformats.org/officeDocument/2006/relationships/hyperlink" Target="https://podminky.urs.cz/item/CS_URS_2025_02/113202111" TargetMode="External" /><Relationship Id="rId10" Type="http://schemas.openxmlformats.org/officeDocument/2006/relationships/hyperlink" Target="https://podminky.urs.cz/item/CS_URS_2025_02/113203111" TargetMode="External" /><Relationship Id="rId11" Type="http://schemas.openxmlformats.org/officeDocument/2006/relationships/hyperlink" Target="https://podminky.urs.cz/item/CS_URS_2025_02/113204111" TargetMode="External" /><Relationship Id="rId12" Type="http://schemas.openxmlformats.org/officeDocument/2006/relationships/hyperlink" Target="https://podminky.urs.cz/item/CS_URS_2025_02/122251106" TargetMode="External" /><Relationship Id="rId13" Type="http://schemas.openxmlformats.org/officeDocument/2006/relationships/hyperlink" Target="https://podminky.urs.cz/item/CS_URS_2025_02/129001101" TargetMode="External" /><Relationship Id="rId14" Type="http://schemas.openxmlformats.org/officeDocument/2006/relationships/hyperlink" Target="https://podminky.urs.cz/item/CS_URS_2025_02/131251102" TargetMode="External" /><Relationship Id="rId15" Type="http://schemas.openxmlformats.org/officeDocument/2006/relationships/hyperlink" Target="https://podminky.urs.cz/item/CS_URS_2025_02/132251101" TargetMode="External" /><Relationship Id="rId16" Type="http://schemas.openxmlformats.org/officeDocument/2006/relationships/hyperlink" Target="https://podminky.urs.cz/item/CS_URS_2025_02/132254202" TargetMode="External" /><Relationship Id="rId17" Type="http://schemas.openxmlformats.org/officeDocument/2006/relationships/hyperlink" Target="https://podminky.urs.cz/item/CS_URS_2025_02/151101101" TargetMode="External" /><Relationship Id="rId18" Type="http://schemas.openxmlformats.org/officeDocument/2006/relationships/hyperlink" Target="https://podminky.urs.cz/item/CS_URS_2025_02/151101111" TargetMode="External" /><Relationship Id="rId19" Type="http://schemas.openxmlformats.org/officeDocument/2006/relationships/hyperlink" Target="https://podminky.urs.cz/item/CS_URS_2025_02/151811131" TargetMode="External" /><Relationship Id="rId20" Type="http://schemas.openxmlformats.org/officeDocument/2006/relationships/hyperlink" Target="https://podminky.urs.cz/item/CS_URS_2025_02/151811231" TargetMode="External" /><Relationship Id="rId21" Type="http://schemas.openxmlformats.org/officeDocument/2006/relationships/hyperlink" Target="https://podminky.urs.cz/item/CS_URS_2025_02/162751117" TargetMode="External" /><Relationship Id="rId22" Type="http://schemas.openxmlformats.org/officeDocument/2006/relationships/hyperlink" Target="https://podminky.urs.cz/item/CS_URS_2025_02/162751119" TargetMode="External" /><Relationship Id="rId23" Type="http://schemas.openxmlformats.org/officeDocument/2006/relationships/hyperlink" Target="https://podminky.urs.cz/item/CS_URS_2025_02/171251201" TargetMode="External" /><Relationship Id="rId24" Type="http://schemas.openxmlformats.org/officeDocument/2006/relationships/hyperlink" Target="https://podminky.urs.cz/item/CS_URS_2025_02/174151101" TargetMode="External" /><Relationship Id="rId25" Type="http://schemas.openxmlformats.org/officeDocument/2006/relationships/hyperlink" Target="https://podminky.urs.cz/item/CS_URS_2025_02/175151101" TargetMode="External" /><Relationship Id="rId26" Type="http://schemas.openxmlformats.org/officeDocument/2006/relationships/hyperlink" Target="https://podminky.urs.cz/item/CS_URS_2025_02/211971121" TargetMode="External" /><Relationship Id="rId27" Type="http://schemas.openxmlformats.org/officeDocument/2006/relationships/hyperlink" Target="https://podminky.urs.cz/item/CS_URS_2025_02/212751106" TargetMode="External" /><Relationship Id="rId28" Type="http://schemas.openxmlformats.org/officeDocument/2006/relationships/hyperlink" Target="https://podminky.urs.cz/item/CS_URS_2025_02/451317777" TargetMode="External" /><Relationship Id="rId29" Type="http://schemas.openxmlformats.org/officeDocument/2006/relationships/hyperlink" Target="https://podminky.urs.cz/item/CS_URS_2025_02/451572111" TargetMode="External" /><Relationship Id="rId30" Type="http://schemas.openxmlformats.org/officeDocument/2006/relationships/hyperlink" Target="https://podminky.urs.cz/item/CS_URS_2025_02/452112112" TargetMode="External" /><Relationship Id="rId31" Type="http://schemas.openxmlformats.org/officeDocument/2006/relationships/hyperlink" Target="https://podminky.urs.cz/item/CS_URS_2025_02/564730001" TargetMode="External" /><Relationship Id="rId32" Type="http://schemas.openxmlformats.org/officeDocument/2006/relationships/hyperlink" Target="https://podminky.urs.cz/item/CS_URS_2025_02/564811013" TargetMode="External" /><Relationship Id="rId33" Type="http://schemas.openxmlformats.org/officeDocument/2006/relationships/hyperlink" Target="https://podminky.urs.cz/item/CS_URS_2025_02/564831011" TargetMode="External" /><Relationship Id="rId34" Type="http://schemas.openxmlformats.org/officeDocument/2006/relationships/hyperlink" Target="https://podminky.urs.cz/item/CS_URS_2025_02/564841112" TargetMode="External" /><Relationship Id="rId35" Type="http://schemas.openxmlformats.org/officeDocument/2006/relationships/hyperlink" Target="https://podminky.urs.cz/item/CS_URS_2025_02/564851111" TargetMode="External" /><Relationship Id="rId36" Type="http://schemas.openxmlformats.org/officeDocument/2006/relationships/hyperlink" Target="https://podminky.urs.cz/item/CS_URS_2025_02/564861111" TargetMode="External" /><Relationship Id="rId37" Type="http://schemas.openxmlformats.org/officeDocument/2006/relationships/hyperlink" Target="https://podminky.urs.cz/item/CS_URS_2025_02/564861114" TargetMode="External" /><Relationship Id="rId38" Type="http://schemas.openxmlformats.org/officeDocument/2006/relationships/hyperlink" Target="https://podminky.urs.cz/item/CS_URS_2025_02/564871111" TargetMode="External" /><Relationship Id="rId39" Type="http://schemas.openxmlformats.org/officeDocument/2006/relationships/hyperlink" Target="https://podminky.urs.cz/item/CS_URS_2025_02/565155021" TargetMode="External" /><Relationship Id="rId40" Type="http://schemas.openxmlformats.org/officeDocument/2006/relationships/hyperlink" Target="https://podminky.urs.cz/item/CS_URS_2025_02/565231112" TargetMode="External" /><Relationship Id="rId41" Type="http://schemas.openxmlformats.org/officeDocument/2006/relationships/hyperlink" Target="https://podminky.urs.cz/item/CS_URS_2025_02/567122114" TargetMode="External" /><Relationship Id="rId42" Type="http://schemas.openxmlformats.org/officeDocument/2006/relationships/hyperlink" Target="https://podminky.urs.cz/item/CS_URS_2025_02/571907118" TargetMode="External" /><Relationship Id="rId43" Type="http://schemas.openxmlformats.org/officeDocument/2006/relationships/hyperlink" Target="https://podminky.urs.cz/item/CS_URS_2025_02/573191111" TargetMode="External" /><Relationship Id="rId44" Type="http://schemas.openxmlformats.org/officeDocument/2006/relationships/hyperlink" Target="https://podminky.urs.cz/item/CS_URS_2025_02/573231106" TargetMode="External" /><Relationship Id="rId45" Type="http://schemas.openxmlformats.org/officeDocument/2006/relationships/hyperlink" Target="https://podminky.urs.cz/item/CS_URS_2025_02/576133221" TargetMode="External" /><Relationship Id="rId46" Type="http://schemas.openxmlformats.org/officeDocument/2006/relationships/hyperlink" Target="https://podminky.urs.cz/item/CS_URS_2025_02/581141212" TargetMode="External" /><Relationship Id="rId47" Type="http://schemas.openxmlformats.org/officeDocument/2006/relationships/hyperlink" Target="https://podminky.urs.cz/item/CS_URS_2025_02/591241111" TargetMode="External" /><Relationship Id="rId48" Type="http://schemas.openxmlformats.org/officeDocument/2006/relationships/hyperlink" Target="https://podminky.urs.cz/item/CS_URS_2025_02/591412111" TargetMode="External" /><Relationship Id="rId49" Type="http://schemas.openxmlformats.org/officeDocument/2006/relationships/hyperlink" Target="https://podminky.urs.cz/item/CS_URS_2025_02/596211111" TargetMode="External" /><Relationship Id="rId50" Type="http://schemas.openxmlformats.org/officeDocument/2006/relationships/hyperlink" Target="https://podminky.urs.cz/item/CS_URS_2025_02/596412113" TargetMode="External" /><Relationship Id="rId51" Type="http://schemas.openxmlformats.org/officeDocument/2006/relationships/hyperlink" Target="https://podminky.urs.cz/item/CS_URS_2025_02/596811223" TargetMode="External" /><Relationship Id="rId52" Type="http://schemas.openxmlformats.org/officeDocument/2006/relationships/hyperlink" Target="https://podminky.urs.cz/item/CS_URS_2025_02/631311122" TargetMode="External" /><Relationship Id="rId53" Type="http://schemas.openxmlformats.org/officeDocument/2006/relationships/hyperlink" Target="https://podminky.urs.cz/item/CS_URS_2025_02/871310320" TargetMode="External" /><Relationship Id="rId54" Type="http://schemas.openxmlformats.org/officeDocument/2006/relationships/hyperlink" Target="https://podminky.urs.cz/item/CS_URS_2025_02/877310310" TargetMode="External" /><Relationship Id="rId55" Type="http://schemas.openxmlformats.org/officeDocument/2006/relationships/hyperlink" Target="https://podminky.urs.cz/item/CS_URS_2025_02/890411851" TargetMode="External" /><Relationship Id="rId56" Type="http://schemas.openxmlformats.org/officeDocument/2006/relationships/hyperlink" Target="https://podminky.urs.cz/item/CS_URS_2025_02/895270101" TargetMode="External" /><Relationship Id="rId57" Type="http://schemas.openxmlformats.org/officeDocument/2006/relationships/hyperlink" Target="https://podminky.urs.cz/item/CS_URS_2025_02/895270131" TargetMode="External" /><Relationship Id="rId58" Type="http://schemas.openxmlformats.org/officeDocument/2006/relationships/hyperlink" Target="https://podminky.urs.cz/item/CS_URS_2025_02/895270135" TargetMode="External" /><Relationship Id="rId59" Type="http://schemas.openxmlformats.org/officeDocument/2006/relationships/hyperlink" Target="https://podminky.urs.cz/item/CS_URS_2025_02/895270151" TargetMode="External" /><Relationship Id="rId60" Type="http://schemas.openxmlformats.org/officeDocument/2006/relationships/hyperlink" Target="https://podminky.urs.cz/item/CS_URS_2025_02/895270222" TargetMode="External" /><Relationship Id="rId61" Type="http://schemas.openxmlformats.org/officeDocument/2006/relationships/hyperlink" Target="https://podminky.urs.cz/item/CS_URS_2025_02/895941342" TargetMode="External" /><Relationship Id="rId62" Type="http://schemas.openxmlformats.org/officeDocument/2006/relationships/hyperlink" Target="https://podminky.urs.cz/item/CS_URS_2025_02/895941351" TargetMode="External" /><Relationship Id="rId63" Type="http://schemas.openxmlformats.org/officeDocument/2006/relationships/hyperlink" Target="https://podminky.urs.cz/item/CS_URS_2025_02/895941362" TargetMode="External" /><Relationship Id="rId64" Type="http://schemas.openxmlformats.org/officeDocument/2006/relationships/hyperlink" Target="https://podminky.urs.cz/item/CS_URS_2025_02/895941367" TargetMode="External" /><Relationship Id="rId65" Type="http://schemas.openxmlformats.org/officeDocument/2006/relationships/hyperlink" Target="https://podminky.urs.cz/item/CS_URS_2025_02/899132212" TargetMode="External" /><Relationship Id="rId66" Type="http://schemas.openxmlformats.org/officeDocument/2006/relationships/hyperlink" Target="https://podminky.urs.cz/item/CS_URS_2025_02/899133111" TargetMode="External" /><Relationship Id="rId67" Type="http://schemas.openxmlformats.org/officeDocument/2006/relationships/hyperlink" Target="https://podminky.urs.cz/item/CS_URS_2025_02/899202211" TargetMode="External" /><Relationship Id="rId68" Type="http://schemas.openxmlformats.org/officeDocument/2006/relationships/hyperlink" Target="https://podminky.urs.cz/item/CS_URS_2025_02/899204112" TargetMode="External" /><Relationship Id="rId69" Type="http://schemas.openxmlformats.org/officeDocument/2006/relationships/hyperlink" Target="https://podminky.urs.cz/item/CS_URS_2025_02/914111111" TargetMode="External" /><Relationship Id="rId70" Type="http://schemas.openxmlformats.org/officeDocument/2006/relationships/hyperlink" Target="https://podminky.urs.cz/item/CS_URS_2025_02/914511112" TargetMode="External" /><Relationship Id="rId71" Type="http://schemas.openxmlformats.org/officeDocument/2006/relationships/hyperlink" Target="https://podminky.urs.cz/item/CS_URS_2025_02/915131111" TargetMode="External" /><Relationship Id="rId72" Type="http://schemas.openxmlformats.org/officeDocument/2006/relationships/hyperlink" Target="https://podminky.urs.cz/item/CS_URS_2025_02/915211111" TargetMode="External" /><Relationship Id="rId73" Type="http://schemas.openxmlformats.org/officeDocument/2006/relationships/hyperlink" Target="https://podminky.urs.cz/item/CS_URS_2025_02/915231111" TargetMode="External" /><Relationship Id="rId74" Type="http://schemas.openxmlformats.org/officeDocument/2006/relationships/hyperlink" Target="https://podminky.urs.cz/item/CS_URS_2025_02/915611111" TargetMode="External" /><Relationship Id="rId75" Type="http://schemas.openxmlformats.org/officeDocument/2006/relationships/hyperlink" Target="https://podminky.urs.cz/item/CS_URS_2025_02/915621111" TargetMode="External" /><Relationship Id="rId76" Type="http://schemas.openxmlformats.org/officeDocument/2006/relationships/hyperlink" Target="https://podminky.urs.cz/item/CS_URS_2025_02/916132113" TargetMode="External" /><Relationship Id="rId77" Type="http://schemas.openxmlformats.org/officeDocument/2006/relationships/hyperlink" Target="https://podminky.urs.cz/item/CS_URS_2025_02/916241113" TargetMode="External" /><Relationship Id="rId78" Type="http://schemas.openxmlformats.org/officeDocument/2006/relationships/hyperlink" Target="https://podminky.urs.cz/item/CS_URS_2025_02/916241213" TargetMode="External" /><Relationship Id="rId79" Type="http://schemas.openxmlformats.org/officeDocument/2006/relationships/hyperlink" Target="https://podminky.urs.cz/item/CS_URS_2025_01/916371215" TargetMode="External" /><Relationship Id="rId80" Type="http://schemas.openxmlformats.org/officeDocument/2006/relationships/hyperlink" Target="https://podminky.urs.cz/item/CS_URS_2025_02/916431112" TargetMode="External" /><Relationship Id="rId81" Type="http://schemas.openxmlformats.org/officeDocument/2006/relationships/hyperlink" Target="https://podminky.urs.cz/item/CS_URS_2025_02/919111113" TargetMode="External" /><Relationship Id="rId82" Type="http://schemas.openxmlformats.org/officeDocument/2006/relationships/hyperlink" Target="https://podminky.urs.cz/item/CS_URS_2025_02/919111213" TargetMode="External" /><Relationship Id="rId83" Type="http://schemas.openxmlformats.org/officeDocument/2006/relationships/hyperlink" Target="https://podminky.urs.cz/item/CS_URS_2025_02/919122112" TargetMode="External" /><Relationship Id="rId84" Type="http://schemas.openxmlformats.org/officeDocument/2006/relationships/hyperlink" Target="https://podminky.urs.cz/item/CS_URS_2025_02/919131111" TargetMode="External" /><Relationship Id="rId85" Type="http://schemas.openxmlformats.org/officeDocument/2006/relationships/hyperlink" Target="https://podminky.urs.cz/item/CS_URS_2025_02/919716111" TargetMode="External" /><Relationship Id="rId86" Type="http://schemas.openxmlformats.org/officeDocument/2006/relationships/hyperlink" Target="https://podminky.urs.cz/item/CS_URS_2025_02/919732211" TargetMode="External" /><Relationship Id="rId87" Type="http://schemas.openxmlformats.org/officeDocument/2006/relationships/hyperlink" Target="https://podminky.urs.cz/item/CS_URS_2025_02/935114211" TargetMode="External" /><Relationship Id="rId88" Type="http://schemas.openxmlformats.org/officeDocument/2006/relationships/hyperlink" Target="https://podminky.urs.cz/item/CS_URS_2025_02/935114212" TargetMode="External" /><Relationship Id="rId89" Type="http://schemas.openxmlformats.org/officeDocument/2006/relationships/hyperlink" Target="https://podminky.urs.cz/item/CS_URS_2025_02/935114213" TargetMode="External" /><Relationship Id="rId90" Type="http://schemas.openxmlformats.org/officeDocument/2006/relationships/hyperlink" Target="https://podminky.urs.cz/item/CS_URS_2025_02/935114214" TargetMode="External" /><Relationship Id="rId91" Type="http://schemas.openxmlformats.org/officeDocument/2006/relationships/hyperlink" Target="https://podminky.urs.cz/item/CS_URS_2025_02/935114215" TargetMode="External" /><Relationship Id="rId92" Type="http://schemas.openxmlformats.org/officeDocument/2006/relationships/hyperlink" Target="https://podminky.urs.cz/item/CS_URS_2025_02/966006132" TargetMode="External" /><Relationship Id="rId93" Type="http://schemas.openxmlformats.org/officeDocument/2006/relationships/hyperlink" Target="https://podminky.urs.cz/item/CS_URS_2025_02/966006211" TargetMode="External" /><Relationship Id="rId94" Type="http://schemas.openxmlformats.org/officeDocument/2006/relationships/hyperlink" Target="https://podminky.urs.cz/item/CS_URS_2025_02/979024443" TargetMode="External" /><Relationship Id="rId95" Type="http://schemas.openxmlformats.org/officeDocument/2006/relationships/hyperlink" Target="https://podminky.urs.cz/item/CS_URS_2025_02/997221551" TargetMode="External" /><Relationship Id="rId96" Type="http://schemas.openxmlformats.org/officeDocument/2006/relationships/hyperlink" Target="https://podminky.urs.cz/item/CS_URS_2025_02/997221559" TargetMode="External" /><Relationship Id="rId97" Type="http://schemas.openxmlformats.org/officeDocument/2006/relationships/hyperlink" Target="https://podminky.urs.cz/item/CS_URS_2025_02/997221561" TargetMode="External" /><Relationship Id="rId98" Type="http://schemas.openxmlformats.org/officeDocument/2006/relationships/hyperlink" Target="https://podminky.urs.cz/item/CS_URS_2025_02/997221569" TargetMode="External" /><Relationship Id="rId99" Type="http://schemas.openxmlformats.org/officeDocument/2006/relationships/hyperlink" Target="https://podminky.urs.cz/item/CS_URS_2025_02/997221861" TargetMode="External" /><Relationship Id="rId100" Type="http://schemas.openxmlformats.org/officeDocument/2006/relationships/hyperlink" Target="https://podminky.urs.cz/item/CS_URS_2025_02/997221873" TargetMode="External" /><Relationship Id="rId101" Type="http://schemas.openxmlformats.org/officeDocument/2006/relationships/hyperlink" Target="https://podminky.urs.cz/item/CS_URS_2025_02/997221875" TargetMode="External" /><Relationship Id="rId102" Type="http://schemas.openxmlformats.org/officeDocument/2006/relationships/hyperlink" Target="https://podminky.urs.cz/item/CS_URS_2025_02/998225111" TargetMode="External" /><Relationship Id="rId103" Type="http://schemas.openxmlformats.org/officeDocument/2006/relationships/hyperlink" Target="https://podminky.urs.cz/item/CS_URS_2025_02/711161274" TargetMode="External" /><Relationship Id="rId104" Type="http://schemas.openxmlformats.org/officeDocument/2006/relationships/hyperlink" Target="https://podminky.urs.cz/item/CS_URS_2025_02/220060423" TargetMode="External" /><Relationship Id="rId105" Type="http://schemas.openxmlformats.org/officeDocument/2006/relationships/hyperlink" Target="https://podminky.urs.cz/item/CS_URS_2025_02/460671113" TargetMode="External" /><Relationship Id="rId10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301111" TargetMode="External" /><Relationship Id="rId2" Type="http://schemas.openxmlformats.org/officeDocument/2006/relationships/hyperlink" Target="https://podminky.urs.cz/item/CS_URS_2025_02/183451312" TargetMode="External" /><Relationship Id="rId3" Type="http://schemas.openxmlformats.org/officeDocument/2006/relationships/hyperlink" Target="https://podminky.urs.cz/item/CS_URS_2025_02/183451412" TargetMode="External" /><Relationship Id="rId4" Type="http://schemas.openxmlformats.org/officeDocument/2006/relationships/hyperlink" Target="https://podminky.urs.cz/item/CS_URS_2025_02/183451512" TargetMode="External" /><Relationship Id="rId5" Type="http://schemas.openxmlformats.org/officeDocument/2006/relationships/hyperlink" Target="https://podminky.urs.cz/item/CS_URS_2025_02/183911132" TargetMode="External" /><Relationship Id="rId6" Type="http://schemas.openxmlformats.org/officeDocument/2006/relationships/hyperlink" Target="https://podminky.urs.cz/item/CS_URS_2025_02/184813317" TargetMode="External" /><Relationship Id="rId7" Type="http://schemas.openxmlformats.org/officeDocument/2006/relationships/hyperlink" Target="https://podminky.urs.cz/item/CS_URS_2025_02/184813321" TargetMode="External" /><Relationship Id="rId8" Type="http://schemas.openxmlformats.org/officeDocument/2006/relationships/hyperlink" Target="https://podminky.urs.cz/item/CS_URS_2025_02/184813322" TargetMode="External" /><Relationship Id="rId9" Type="http://schemas.openxmlformats.org/officeDocument/2006/relationships/hyperlink" Target="https://podminky.urs.cz/item/CS_URS_2025_02/184813324" TargetMode="External" /><Relationship Id="rId10" Type="http://schemas.openxmlformats.org/officeDocument/2006/relationships/hyperlink" Target="https://podminky.urs.cz/item/CS_URS_2025_02/184818233" TargetMode="External" /><Relationship Id="rId11" Type="http://schemas.openxmlformats.org/officeDocument/2006/relationships/hyperlink" Target="https://podminky.urs.cz/item/CS_URS_2025_02/184852137" TargetMode="External" /><Relationship Id="rId12" Type="http://schemas.openxmlformats.org/officeDocument/2006/relationships/hyperlink" Target="https://podminky.urs.cz/item/CS_URS_2025_02/185803112" TargetMode="External" /><Relationship Id="rId13" Type="http://schemas.openxmlformats.org/officeDocument/2006/relationships/hyperlink" Target="https://podminky.urs.cz/item/CS_URS_2025_02/185803211" TargetMode="External" /><Relationship Id="rId14" Type="http://schemas.openxmlformats.org/officeDocument/2006/relationships/hyperlink" Target="https://podminky.urs.cz/item/CS_URS_2025_02/564730001" TargetMode="External" /><Relationship Id="rId15" Type="http://schemas.openxmlformats.org/officeDocument/2006/relationships/hyperlink" Target="https://podminky.urs.cz/item/CS_URS_2025_02/564831011" TargetMode="External" /><Relationship Id="rId16" Type="http://schemas.openxmlformats.org/officeDocument/2006/relationships/hyperlink" Target="https://podminky.urs.cz/item/CS_URS_2025_02/571907118" TargetMode="External" /><Relationship Id="rId17" Type="http://schemas.openxmlformats.org/officeDocument/2006/relationships/hyperlink" Target="https://podminky.urs.cz/item/CS_URS_2025_01/916371215" TargetMode="External" /><Relationship Id="rId18" Type="http://schemas.openxmlformats.org/officeDocument/2006/relationships/hyperlink" Target="https://podminky.urs.cz/item/CS_URS_2025_01/936001002" TargetMode="External" /><Relationship Id="rId19" Type="http://schemas.openxmlformats.org/officeDocument/2006/relationships/hyperlink" Target="https://podminky.urs.cz/item/CS_URS_2025_02/762081410" TargetMode="External" /><Relationship Id="rId20" Type="http://schemas.openxmlformats.org/officeDocument/2006/relationships/hyperlink" Target="https://podminky.urs.cz/item/CS_URS_2025_02/762083122" TargetMode="External" /><Relationship Id="rId21" Type="http://schemas.openxmlformats.org/officeDocument/2006/relationships/hyperlink" Target="https://podminky.urs.cz/item/CS_URS_2025_02/762085114" TargetMode="External" /><Relationship Id="rId2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1103" TargetMode="External" /><Relationship Id="rId2" Type="http://schemas.openxmlformats.org/officeDocument/2006/relationships/hyperlink" Target="https://podminky.urs.cz/item/CS_URS_2025_02/162751117" TargetMode="External" /><Relationship Id="rId3" Type="http://schemas.openxmlformats.org/officeDocument/2006/relationships/hyperlink" Target="https://podminky.urs.cz/item/CS_URS_2025_02/162751119" TargetMode="External" /><Relationship Id="rId4" Type="http://schemas.openxmlformats.org/officeDocument/2006/relationships/hyperlink" Target="https://podminky.urs.cz/item/CS_URS_2024_01/171251201" TargetMode="External" /><Relationship Id="rId5" Type="http://schemas.openxmlformats.org/officeDocument/2006/relationships/hyperlink" Target="https://podminky.urs.cz/item/CS_URS_2024_01/174151101" TargetMode="External" /><Relationship Id="rId6" Type="http://schemas.openxmlformats.org/officeDocument/2006/relationships/hyperlink" Target="https://podminky.urs.cz/item/CS_URS_2024_01/175151101" TargetMode="External" /><Relationship Id="rId7" Type="http://schemas.openxmlformats.org/officeDocument/2006/relationships/hyperlink" Target="https://podminky.urs.cz/item/CS_URS_2024_01/451572111" TargetMode="External" /><Relationship Id="rId8" Type="http://schemas.openxmlformats.org/officeDocument/2006/relationships/hyperlink" Target="https://podminky.urs.cz/item/CS_URS_2025_02/871390320" TargetMode="External" /><Relationship Id="rId9" Type="http://schemas.openxmlformats.org/officeDocument/2006/relationships/hyperlink" Target="https://podminky.urs.cz/item/CS_URS_2024_01/899722113" TargetMode="External" /><Relationship Id="rId10" Type="http://schemas.openxmlformats.org/officeDocument/2006/relationships/hyperlink" Target="https://podminky.urs.cz/item/CS_URS_2024_01/741110053" TargetMode="External" /><Relationship Id="rId11" Type="http://schemas.openxmlformats.org/officeDocument/2006/relationships/hyperlink" Target="https://podminky.urs.cz/item/CS_URS_2024_01/741122133" TargetMode="External" /><Relationship Id="rId12" Type="http://schemas.openxmlformats.org/officeDocument/2006/relationships/hyperlink" Target="https://podminky.urs.cz/item/CS_URS_2024_01/741410001" TargetMode="External" /><Relationship Id="rId13" Type="http://schemas.openxmlformats.org/officeDocument/2006/relationships/hyperlink" Target="https://podminky.urs.cz/item/CS_URS_2024_01/741410003" TargetMode="External" /><Relationship Id="rId14" Type="http://schemas.openxmlformats.org/officeDocument/2006/relationships/hyperlink" Target="https://podminky.urs.cz/item/CS_URS_2025_02/741420021" TargetMode="External" /><Relationship Id="rId15" Type="http://schemas.openxmlformats.org/officeDocument/2006/relationships/hyperlink" Target="https://podminky.urs.cz/item/CS_URS_2024_01/741810002" TargetMode="External" /><Relationship Id="rId16" Type="http://schemas.openxmlformats.org/officeDocument/2006/relationships/hyperlink" Target="https://podminky.urs.cz/item/CS_URS_2024_01/210203901" TargetMode="External" /><Relationship Id="rId17" Type="http://schemas.openxmlformats.org/officeDocument/2006/relationships/hyperlink" Target="https://podminky.urs.cz/item/CS_URS_2024_01/210204011" TargetMode="External" /><Relationship Id="rId18" Type="http://schemas.openxmlformats.org/officeDocument/2006/relationships/hyperlink" Target="https://podminky.urs.cz/item/CS_URS_2024_01/210204201" TargetMode="External" /><Relationship Id="rId19" Type="http://schemas.openxmlformats.org/officeDocument/2006/relationships/hyperlink" Target="https://podminky.urs.cz/item/CS_URS_2025_02/218202016" TargetMode="External" /><Relationship Id="rId20" Type="http://schemas.openxmlformats.org/officeDocument/2006/relationships/hyperlink" Target="https://podminky.urs.cz/item/CS_URS_2025_02/218204002" TargetMode="External" /><Relationship Id="rId21" Type="http://schemas.openxmlformats.org/officeDocument/2006/relationships/hyperlink" Target="https://podminky.urs.cz/item/CS_URS_2025_02/218204121" TargetMode="External" /><Relationship Id="rId22" Type="http://schemas.openxmlformats.org/officeDocument/2006/relationships/hyperlink" Target="https://podminky.urs.cz/item/CS_URS_2025_02/218204201" TargetMode="External" /><Relationship Id="rId23" Type="http://schemas.openxmlformats.org/officeDocument/2006/relationships/hyperlink" Target="https://podminky.urs.cz/item/CS_URS_2024_01/460641113" TargetMode="External" /><Relationship Id="rId2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1103" TargetMode="External" /><Relationship Id="rId2" Type="http://schemas.openxmlformats.org/officeDocument/2006/relationships/hyperlink" Target="https://podminky.urs.cz/item/CS_URS_2025_02/162751117" TargetMode="External" /><Relationship Id="rId3" Type="http://schemas.openxmlformats.org/officeDocument/2006/relationships/hyperlink" Target="https://podminky.urs.cz/item/CS_URS_2025_02/162751119" TargetMode="External" /><Relationship Id="rId4" Type="http://schemas.openxmlformats.org/officeDocument/2006/relationships/hyperlink" Target="https://podminky.urs.cz/item/CS_URS_2024_01/171251201" TargetMode="External" /><Relationship Id="rId5" Type="http://schemas.openxmlformats.org/officeDocument/2006/relationships/hyperlink" Target="https://podminky.urs.cz/item/CS_URS_2024_01/174151101" TargetMode="External" /><Relationship Id="rId6" Type="http://schemas.openxmlformats.org/officeDocument/2006/relationships/hyperlink" Target="https://podminky.urs.cz/item/CS_URS_2024_01/175151101" TargetMode="External" /><Relationship Id="rId7" Type="http://schemas.openxmlformats.org/officeDocument/2006/relationships/hyperlink" Target="https://podminky.urs.cz/item/CS_URS_2024_01/451572111" TargetMode="External" /><Relationship Id="rId8" Type="http://schemas.openxmlformats.org/officeDocument/2006/relationships/hyperlink" Target="https://podminky.urs.cz/item/CS_URS_2024_01/899722113" TargetMode="External" /><Relationship Id="rId9" Type="http://schemas.openxmlformats.org/officeDocument/2006/relationships/hyperlink" Target="https://podminky.urs.cz/item/CS_URS_2024_01/741110053" TargetMode="External" /><Relationship Id="rId10" Type="http://schemas.openxmlformats.org/officeDocument/2006/relationships/hyperlink" Target="https://podminky.urs.cz/item/CS_URS_2025_02/220320392" TargetMode="External" /><Relationship Id="rId11" Type="http://schemas.openxmlformats.org/officeDocument/2006/relationships/hyperlink" Target="https://podminky.urs.cz/item/CS_URS_2025_02/220320394" TargetMode="External" /><Relationship Id="rId12" Type="http://schemas.openxmlformats.org/officeDocument/2006/relationships/hyperlink" Target="https://podminky.urs.cz/item/CS_URS_2025_02/220320413" TargetMode="External" /><Relationship Id="rId1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3451312" TargetMode="External" /><Relationship Id="rId2" Type="http://schemas.openxmlformats.org/officeDocument/2006/relationships/hyperlink" Target="https://podminky.urs.cz/item/CS_URS_2025_02/183451412" TargetMode="External" /><Relationship Id="rId3" Type="http://schemas.openxmlformats.org/officeDocument/2006/relationships/hyperlink" Target="https://podminky.urs.cz/item/CS_URS_2025_02/183451512" TargetMode="External" /><Relationship Id="rId4" Type="http://schemas.openxmlformats.org/officeDocument/2006/relationships/hyperlink" Target="https://podminky.urs.cz/item/CS_URS_2025_02/183911132" TargetMode="External" /><Relationship Id="rId5" Type="http://schemas.openxmlformats.org/officeDocument/2006/relationships/hyperlink" Target="https://podminky.urs.cz/item/CS_URS_2025_02/184813317" TargetMode="External" /><Relationship Id="rId6" Type="http://schemas.openxmlformats.org/officeDocument/2006/relationships/hyperlink" Target="https://podminky.urs.cz/item/CS_URS_2025_02/184813321" TargetMode="External" /><Relationship Id="rId7" Type="http://schemas.openxmlformats.org/officeDocument/2006/relationships/hyperlink" Target="https://podminky.urs.cz/item/CS_URS_2025_02/184813322" TargetMode="External" /><Relationship Id="rId8" Type="http://schemas.openxmlformats.org/officeDocument/2006/relationships/hyperlink" Target="https://podminky.urs.cz/item/CS_URS_2025_02/184813324" TargetMode="External" /><Relationship Id="rId9" Type="http://schemas.openxmlformats.org/officeDocument/2006/relationships/hyperlink" Target="https://podminky.urs.cz/item/CS_URS_2025_02/184818233" TargetMode="External" /><Relationship Id="rId10" Type="http://schemas.openxmlformats.org/officeDocument/2006/relationships/hyperlink" Target="https://podminky.urs.cz/item/CS_URS_2025_02/184852137" TargetMode="External" /><Relationship Id="rId11" Type="http://schemas.openxmlformats.org/officeDocument/2006/relationships/hyperlink" Target="https://podminky.urs.cz/item/CS_URS_2025_02/185803112" TargetMode="External" /><Relationship Id="rId12" Type="http://schemas.openxmlformats.org/officeDocument/2006/relationships/hyperlink" Target="https://podminky.urs.cz/item/CS_URS_2025_02/185803211" TargetMode="External" /><Relationship Id="rId13" Type="http://schemas.openxmlformats.org/officeDocument/2006/relationships/hyperlink" Target="https://podminky.urs.cz/item/CS_URS_2025_02/919791053" TargetMode="External" /><Relationship Id="rId14" Type="http://schemas.openxmlformats.org/officeDocument/2006/relationships/hyperlink" Target="https://podminky.urs.cz/item/CS_URS_2025_02/936001002" TargetMode="External" /><Relationship Id="rId15" Type="http://schemas.openxmlformats.org/officeDocument/2006/relationships/hyperlink" Target="https://podminky.urs.cz/item/CS_URS_2025_02/936104211" TargetMode="External" /><Relationship Id="rId16" Type="http://schemas.openxmlformats.org/officeDocument/2006/relationships/hyperlink" Target="https://podminky.urs.cz/item/CS_URS_2025_02/936124113" TargetMode="External" /><Relationship Id="rId17" Type="http://schemas.openxmlformats.org/officeDocument/2006/relationships/hyperlink" Target="https://podminky.urs.cz/item/CS_URS_2025_02/93617431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34303000" TargetMode="External" /><Relationship Id="rId2" Type="http://schemas.openxmlformats.org/officeDocument/2006/relationships/hyperlink" Target="https://podminky.urs.cz/item/CS_URS_2025_02/034503000" TargetMode="External" /><Relationship Id="rId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1103" TargetMode="External" /><Relationship Id="rId2" Type="http://schemas.openxmlformats.org/officeDocument/2006/relationships/hyperlink" Target="https://podminky.urs.cz/item/CS_URS_2025_02/162751117" TargetMode="External" /><Relationship Id="rId3" Type="http://schemas.openxmlformats.org/officeDocument/2006/relationships/hyperlink" Target="https://podminky.urs.cz/item/CS_URS_2025_02/162751119" TargetMode="External" /><Relationship Id="rId4" Type="http://schemas.openxmlformats.org/officeDocument/2006/relationships/hyperlink" Target="https://podminky.urs.cz/item/CS_URS_2024_01/171251201" TargetMode="External" /><Relationship Id="rId5" Type="http://schemas.openxmlformats.org/officeDocument/2006/relationships/hyperlink" Target="https://podminky.urs.cz/item/CS_URS_2024_01/174151101" TargetMode="External" /><Relationship Id="rId6" Type="http://schemas.openxmlformats.org/officeDocument/2006/relationships/hyperlink" Target="https://podminky.urs.cz/item/CS_URS_2024_01/175151101" TargetMode="External" /><Relationship Id="rId7" Type="http://schemas.openxmlformats.org/officeDocument/2006/relationships/hyperlink" Target="https://podminky.urs.cz/item/CS_URS_2024_01/451572111" TargetMode="External" /><Relationship Id="rId8" Type="http://schemas.openxmlformats.org/officeDocument/2006/relationships/hyperlink" Target="https://podminky.urs.cz/item/CS_URS_2025_02/452313141" TargetMode="External" /><Relationship Id="rId9" Type="http://schemas.openxmlformats.org/officeDocument/2006/relationships/hyperlink" Target="https://podminky.urs.cz/item/CS_URS_2025_02/871241141" TargetMode="External" /><Relationship Id="rId10" Type="http://schemas.openxmlformats.org/officeDocument/2006/relationships/hyperlink" Target="https://podminky.urs.cz/item/CS_URS_2025_02/877241122" TargetMode="External" /><Relationship Id="rId11" Type="http://schemas.openxmlformats.org/officeDocument/2006/relationships/hyperlink" Target="https://podminky.urs.cz/item/CS_URS_2025_02/877241210" TargetMode="External" /><Relationship Id="rId12" Type="http://schemas.openxmlformats.org/officeDocument/2006/relationships/hyperlink" Target="https://podminky.urs.cz/item/CS_URS_2025_02/877241213" TargetMode="External" /><Relationship Id="rId13" Type="http://schemas.openxmlformats.org/officeDocument/2006/relationships/hyperlink" Target="https://podminky.urs.cz/item/CS_URS_2025_02/899721111" TargetMode="External" /><Relationship Id="rId14" Type="http://schemas.openxmlformats.org/officeDocument/2006/relationships/hyperlink" Target="https://podminky.urs.cz/item/CS_URS_2024_01/899722113" TargetMode="External" /><Relationship Id="rId15" Type="http://schemas.openxmlformats.org/officeDocument/2006/relationships/hyperlink" Target="https://podminky.urs.cz/item/CS_URS_2025_02/998276101" TargetMode="External" /><Relationship Id="rId1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31400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2203000" TargetMode="External" /><Relationship Id="rId4" Type="http://schemas.openxmlformats.org/officeDocument/2006/relationships/hyperlink" Target="https://podminky.urs.cz/item/CS_URS_2024_01/012303000" TargetMode="External" /><Relationship Id="rId5" Type="http://schemas.openxmlformats.org/officeDocument/2006/relationships/hyperlink" Target="https://podminky.urs.cz/item/CS_URS_2024_01/012403000" TargetMode="External" /><Relationship Id="rId6" Type="http://schemas.openxmlformats.org/officeDocument/2006/relationships/hyperlink" Target="https://podminky.urs.cz/item/CS_URS_2024_01/013254000" TargetMode="External" /><Relationship Id="rId7" Type="http://schemas.openxmlformats.org/officeDocument/2006/relationships/hyperlink" Target="https://podminky.urs.cz/item/CS_URS_2024_01/031002000" TargetMode="External" /><Relationship Id="rId8" Type="http://schemas.openxmlformats.org/officeDocument/2006/relationships/hyperlink" Target="https://podminky.urs.cz/item/CS_URS_2024_01/032002000" TargetMode="External" /><Relationship Id="rId9" Type="http://schemas.openxmlformats.org/officeDocument/2006/relationships/hyperlink" Target="https://podminky.urs.cz/item/CS_URS_2024_01/032103000" TargetMode="External" /><Relationship Id="rId10" Type="http://schemas.openxmlformats.org/officeDocument/2006/relationships/hyperlink" Target="https://podminky.urs.cz/item/CS_URS_2024_01/032403000" TargetMode="External" /><Relationship Id="rId11" Type="http://schemas.openxmlformats.org/officeDocument/2006/relationships/hyperlink" Target="https://podminky.urs.cz/item/CS_URS_2024_01/032503000" TargetMode="External" /><Relationship Id="rId12" Type="http://schemas.openxmlformats.org/officeDocument/2006/relationships/hyperlink" Target="https://podminky.urs.cz/item/CS_URS_2024_01/034002000" TargetMode="External" /><Relationship Id="rId13" Type="http://schemas.openxmlformats.org/officeDocument/2006/relationships/hyperlink" Target="https://podminky.urs.cz/item/CS_URS_2024_01/034303000" TargetMode="External" /><Relationship Id="rId14" Type="http://schemas.openxmlformats.org/officeDocument/2006/relationships/hyperlink" Target="https://podminky.urs.cz/item/CS_URS_2024_01/034503000" TargetMode="External" /><Relationship Id="rId15" Type="http://schemas.openxmlformats.org/officeDocument/2006/relationships/hyperlink" Target="https://podminky.urs.cz/item/CS_URS_2024_01/039002000" TargetMode="External" /><Relationship Id="rId16" Type="http://schemas.openxmlformats.org/officeDocument/2006/relationships/hyperlink" Target="https://podminky.urs.cz/item/CS_URS_2024_01/041002000" TargetMode="External" /><Relationship Id="rId17" Type="http://schemas.openxmlformats.org/officeDocument/2006/relationships/hyperlink" Target="https://podminky.urs.cz/item/CS_URS_2024_01/041903000" TargetMode="External" /><Relationship Id="rId18" Type="http://schemas.openxmlformats.org/officeDocument/2006/relationships/hyperlink" Target="https://podminky.urs.cz/item/CS_URS_2024_01/042503000" TargetMode="External" /><Relationship Id="rId19" Type="http://schemas.openxmlformats.org/officeDocument/2006/relationships/hyperlink" Target="https://podminky.urs.cz/item/CS_URS_2024_01/043002000" TargetMode="External" /><Relationship Id="rId20" Type="http://schemas.openxmlformats.org/officeDocument/2006/relationships/hyperlink" Target="https://podminky.urs.cz/item/CS_URS_2024_01/043134000" TargetMode="External" /><Relationship Id="rId21" Type="http://schemas.openxmlformats.org/officeDocument/2006/relationships/hyperlink" Target="https://podminky.urs.cz/item/CS_URS_2024_01/045002000" TargetMode="External" /><Relationship Id="rId22" Type="http://schemas.openxmlformats.org/officeDocument/2006/relationships/hyperlink" Target="https://podminky.urs.cz/item/CS_URS_2024_01/049002000" TargetMode="External" /><Relationship Id="rId23" Type="http://schemas.openxmlformats.org/officeDocument/2006/relationships/hyperlink" Target="https://podminky.urs.cz/item/CS_URS_2024_01/049203000" TargetMode="External" /><Relationship Id="rId24" Type="http://schemas.openxmlformats.org/officeDocument/2006/relationships/hyperlink" Target="https://podminky.urs.cz/item/CS_URS_2024_01/072002000" TargetMode="External" /><Relationship Id="rId25" Type="http://schemas.openxmlformats.org/officeDocument/2006/relationships/hyperlink" Target="https://podminky.urs.cz/item/CS_URS_2024_01/075002000" TargetMode="External" /><Relationship Id="rId26" Type="http://schemas.openxmlformats.org/officeDocument/2006/relationships/hyperlink" Target="https://podminky.urs.cz/item/CS_URS_2024_01/079002000" TargetMode="External" /><Relationship Id="rId27" Type="http://schemas.openxmlformats.org/officeDocument/2006/relationships/hyperlink" Target="https://podminky.urs.cz/item/CS_URS_2024_01/091002000" TargetMode="External" /><Relationship Id="rId28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31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34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39</v>
      </c>
      <c r="E29" s="3"/>
      <c r="F29" s="32" t="s">
        <v>40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41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42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43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44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45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46</v>
      </c>
      <c r="U35" s="50"/>
      <c r="V35" s="50"/>
      <c r="W35" s="50"/>
      <c r="X35" s="52" t="s">
        <v>47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48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49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50</v>
      </c>
      <c r="AI60" s="41"/>
      <c r="AJ60" s="41"/>
      <c r="AK60" s="41"/>
      <c r="AL60" s="41"/>
      <c r="AM60" s="58" t="s">
        <v>51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53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50</v>
      </c>
      <c r="AI75" s="41"/>
      <c r="AJ75" s="41"/>
      <c r="AK75" s="41"/>
      <c r="AL75" s="41"/>
      <c r="AM75" s="58" t="s">
        <v>51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16051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Revitalizace aut. nádraží Choceň - Herzánka (Stavba)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Choceň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25. 8. 2025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Město Choceň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Laboro ateliér s.r.o.</v>
      </c>
      <c r="AN89" s="4"/>
      <c r="AO89" s="4"/>
      <c r="AP89" s="4"/>
      <c r="AQ89" s="38"/>
      <c r="AR89" s="39"/>
      <c r="AS89" s="71" t="s">
        <v>55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>Laboro ateliér s.r.o.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56</v>
      </c>
      <c r="D92" s="80"/>
      <c r="E92" s="80"/>
      <c r="F92" s="80"/>
      <c r="G92" s="80"/>
      <c r="H92" s="81"/>
      <c r="I92" s="82" t="s">
        <v>57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58</v>
      </c>
      <c r="AH92" s="80"/>
      <c r="AI92" s="80"/>
      <c r="AJ92" s="80"/>
      <c r="AK92" s="80"/>
      <c r="AL92" s="80"/>
      <c r="AM92" s="80"/>
      <c r="AN92" s="82" t="s">
        <v>59</v>
      </c>
      <c r="AO92" s="80"/>
      <c r="AP92" s="84"/>
      <c r="AQ92" s="85" t="s">
        <v>60</v>
      </c>
      <c r="AR92" s="39"/>
      <c r="AS92" s="86" t="s">
        <v>61</v>
      </c>
      <c r="AT92" s="87" t="s">
        <v>62</v>
      </c>
      <c r="AU92" s="87" t="s">
        <v>63</v>
      </c>
      <c r="AV92" s="87" t="s">
        <v>64</v>
      </c>
      <c r="AW92" s="87" t="s">
        <v>65</v>
      </c>
      <c r="AX92" s="87" t="s">
        <v>66</v>
      </c>
      <c r="AY92" s="87" t="s">
        <v>67</v>
      </c>
      <c r="AZ92" s="87" t="s">
        <v>68</v>
      </c>
      <c r="BA92" s="87" t="s">
        <v>69</v>
      </c>
      <c r="BB92" s="87" t="s">
        <v>70</v>
      </c>
      <c r="BC92" s="87" t="s">
        <v>71</v>
      </c>
      <c r="BD92" s="88" t="s">
        <v>72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73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ROUND(AG95+AG101+AG104,2)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ROUND(AS95+AS101+AS104,2)</f>
        <v>0</v>
      </c>
      <c r="AT94" s="99">
        <f>ROUND(SUM(AV94:AW94),2)</f>
        <v>0</v>
      </c>
      <c r="AU94" s="100">
        <f>ROUND(AU95+AU101+AU104,5)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ROUND(AZ95+AZ101+AZ104,2)</f>
        <v>0</v>
      </c>
      <c r="BA94" s="99">
        <f>ROUND(BA95+BA101+BA104,2)</f>
        <v>0</v>
      </c>
      <c r="BB94" s="99">
        <f>ROUND(BB95+BB101+BB104,2)</f>
        <v>0</v>
      </c>
      <c r="BC94" s="99">
        <f>ROUND(BC95+BC101+BC104,2)</f>
        <v>0</v>
      </c>
      <c r="BD94" s="101">
        <f>ROUND(BD95+BD101+BD104,2)</f>
        <v>0</v>
      </c>
      <c r="BE94" s="6"/>
      <c r="BS94" s="102" t="s">
        <v>74</v>
      </c>
      <c r="BT94" s="102" t="s">
        <v>75</v>
      </c>
      <c r="BU94" s="103" t="s">
        <v>76</v>
      </c>
      <c r="BV94" s="102" t="s">
        <v>77</v>
      </c>
      <c r="BW94" s="102" t="s">
        <v>4</v>
      </c>
      <c r="BX94" s="102" t="s">
        <v>78</v>
      </c>
      <c r="CL94" s="102" t="s">
        <v>1</v>
      </c>
    </row>
    <row r="95" s="7" customFormat="1" ht="16.5" customHeight="1">
      <c r="A95" s="7"/>
      <c r="B95" s="104"/>
      <c r="C95" s="105"/>
      <c r="D95" s="106" t="s">
        <v>79</v>
      </c>
      <c r="E95" s="106"/>
      <c r="F95" s="106"/>
      <c r="G95" s="106"/>
      <c r="H95" s="106"/>
      <c r="I95" s="107"/>
      <c r="J95" s="106" t="s">
        <v>80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ROUND(SUM(AG96:AG100),2)</f>
        <v>0</v>
      </c>
      <c r="AH95" s="107"/>
      <c r="AI95" s="107"/>
      <c r="AJ95" s="107"/>
      <c r="AK95" s="107"/>
      <c r="AL95" s="107"/>
      <c r="AM95" s="107"/>
      <c r="AN95" s="109">
        <f>SUM(AG95,AT95)</f>
        <v>0</v>
      </c>
      <c r="AO95" s="107"/>
      <c r="AP95" s="107"/>
      <c r="AQ95" s="110" t="s">
        <v>81</v>
      </c>
      <c r="AR95" s="104"/>
      <c r="AS95" s="111">
        <f>ROUND(SUM(AS96:AS100),2)</f>
        <v>0</v>
      </c>
      <c r="AT95" s="112">
        <f>ROUND(SUM(AV95:AW95),2)</f>
        <v>0</v>
      </c>
      <c r="AU95" s="113">
        <f>ROUND(SUM(AU96:AU100),5)</f>
        <v>0</v>
      </c>
      <c r="AV95" s="112">
        <f>ROUND(AZ95*L29,2)</f>
        <v>0</v>
      </c>
      <c r="AW95" s="112">
        <f>ROUND(BA95*L30,2)</f>
        <v>0</v>
      </c>
      <c r="AX95" s="112">
        <f>ROUND(BB95*L29,2)</f>
        <v>0</v>
      </c>
      <c r="AY95" s="112">
        <f>ROUND(BC95*L30,2)</f>
        <v>0</v>
      </c>
      <c r="AZ95" s="112">
        <f>ROUND(SUM(AZ96:AZ100),2)</f>
        <v>0</v>
      </c>
      <c r="BA95" s="112">
        <f>ROUND(SUM(BA96:BA100),2)</f>
        <v>0</v>
      </c>
      <c r="BB95" s="112">
        <f>ROUND(SUM(BB96:BB100),2)</f>
        <v>0</v>
      </c>
      <c r="BC95" s="112">
        <f>ROUND(SUM(BC96:BC100),2)</f>
        <v>0</v>
      </c>
      <c r="BD95" s="114">
        <f>ROUND(SUM(BD96:BD100),2)</f>
        <v>0</v>
      </c>
      <c r="BE95" s="7"/>
      <c r="BS95" s="115" t="s">
        <v>74</v>
      </c>
      <c r="BT95" s="115" t="s">
        <v>82</v>
      </c>
      <c r="BU95" s="115" t="s">
        <v>76</v>
      </c>
      <c r="BV95" s="115" t="s">
        <v>77</v>
      </c>
      <c r="BW95" s="115" t="s">
        <v>83</v>
      </c>
      <c r="BX95" s="115" t="s">
        <v>4</v>
      </c>
      <c r="CL95" s="115" t="s">
        <v>1</v>
      </c>
      <c r="CM95" s="115" t="s">
        <v>84</v>
      </c>
    </row>
    <row r="96" s="4" customFormat="1" ht="16.5" customHeight="1">
      <c r="A96" s="116" t="s">
        <v>85</v>
      </c>
      <c r="B96" s="64"/>
      <c r="C96" s="10"/>
      <c r="D96" s="10"/>
      <c r="E96" s="117" t="s">
        <v>86</v>
      </c>
      <c r="F96" s="117"/>
      <c r="G96" s="117"/>
      <c r="H96" s="117"/>
      <c r="I96" s="117"/>
      <c r="J96" s="10"/>
      <c r="K96" s="117" t="s">
        <v>87</v>
      </c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8">
        <f>'SO 101 - Autobusový terminál'!J32</f>
        <v>0</v>
      </c>
      <c r="AH96" s="10"/>
      <c r="AI96" s="10"/>
      <c r="AJ96" s="10"/>
      <c r="AK96" s="10"/>
      <c r="AL96" s="10"/>
      <c r="AM96" s="10"/>
      <c r="AN96" s="118">
        <f>SUM(AG96,AT96)</f>
        <v>0</v>
      </c>
      <c r="AO96" s="10"/>
      <c r="AP96" s="10"/>
      <c r="AQ96" s="119" t="s">
        <v>88</v>
      </c>
      <c r="AR96" s="64"/>
      <c r="AS96" s="120">
        <v>0</v>
      </c>
      <c r="AT96" s="121">
        <f>ROUND(SUM(AV96:AW96),2)</f>
        <v>0</v>
      </c>
      <c r="AU96" s="122">
        <f>'SO 101 - Autobusový terminál'!P135</f>
        <v>0</v>
      </c>
      <c r="AV96" s="121">
        <f>'SO 101 - Autobusový terminál'!J35</f>
        <v>0</v>
      </c>
      <c r="AW96" s="121">
        <f>'SO 101 - Autobusový terminál'!J36</f>
        <v>0</v>
      </c>
      <c r="AX96" s="121">
        <f>'SO 101 - Autobusový terminál'!J37</f>
        <v>0</v>
      </c>
      <c r="AY96" s="121">
        <f>'SO 101 - Autobusový terminál'!J38</f>
        <v>0</v>
      </c>
      <c r="AZ96" s="121">
        <f>'SO 101 - Autobusový terminál'!F35</f>
        <v>0</v>
      </c>
      <c r="BA96" s="121">
        <f>'SO 101 - Autobusový terminál'!F36</f>
        <v>0</v>
      </c>
      <c r="BB96" s="121">
        <f>'SO 101 - Autobusový terminál'!F37</f>
        <v>0</v>
      </c>
      <c r="BC96" s="121">
        <f>'SO 101 - Autobusový terminál'!F38</f>
        <v>0</v>
      </c>
      <c r="BD96" s="123">
        <f>'SO 101 - Autobusový terminál'!F39</f>
        <v>0</v>
      </c>
      <c r="BE96" s="4"/>
      <c r="BT96" s="27" t="s">
        <v>84</v>
      </c>
      <c r="BV96" s="27" t="s">
        <v>77</v>
      </c>
      <c r="BW96" s="27" t="s">
        <v>89</v>
      </c>
      <c r="BX96" s="27" t="s">
        <v>83</v>
      </c>
      <c r="CL96" s="27" t="s">
        <v>1</v>
      </c>
    </row>
    <row r="97" s="4" customFormat="1" ht="16.5" customHeight="1">
      <c r="A97" s="116" t="s">
        <v>85</v>
      </c>
      <c r="B97" s="64"/>
      <c r="C97" s="10"/>
      <c r="D97" s="10"/>
      <c r="E97" s="117" t="s">
        <v>90</v>
      </c>
      <c r="F97" s="117"/>
      <c r="G97" s="117"/>
      <c r="H97" s="117"/>
      <c r="I97" s="117"/>
      <c r="J97" s="10"/>
      <c r="K97" s="117" t="s">
        <v>91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'SO 102 - Úprava nábřeží'!J32</f>
        <v>0</v>
      </c>
      <c r="AH97" s="10"/>
      <c r="AI97" s="10"/>
      <c r="AJ97" s="10"/>
      <c r="AK97" s="10"/>
      <c r="AL97" s="10"/>
      <c r="AM97" s="10"/>
      <c r="AN97" s="118">
        <f>SUM(AG97,AT97)</f>
        <v>0</v>
      </c>
      <c r="AO97" s="10"/>
      <c r="AP97" s="10"/>
      <c r="AQ97" s="119" t="s">
        <v>88</v>
      </c>
      <c r="AR97" s="64"/>
      <c r="AS97" s="120">
        <v>0</v>
      </c>
      <c r="AT97" s="121">
        <f>ROUND(SUM(AV97:AW97),2)</f>
        <v>0</v>
      </c>
      <c r="AU97" s="122">
        <f>'SO 102 - Úprava nábřeží'!P126</f>
        <v>0</v>
      </c>
      <c r="AV97" s="121">
        <f>'SO 102 - Úprava nábřeží'!J35</f>
        <v>0</v>
      </c>
      <c r="AW97" s="121">
        <f>'SO 102 - Úprava nábřeží'!J36</f>
        <v>0</v>
      </c>
      <c r="AX97" s="121">
        <f>'SO 102 - Úprava nábřeží'!J37</f>
        <v>0</v>
      </c>
      <c r="AY97" s="121">
        <f>'SO 102 - Úprava nábřeží'!J38</f>
        <v>0</v>
      </c>
      <c r="AZ97" s="121">
        <f>'SO 102 - Úprava nábřeží'!F35</f>
        <v>0</v>
      </c>
      <c r="BA97" s="121">
        <f>'SO 102 - Úprava nábřeží'!F36</f>
        <v>0</v>
      </c>
      <c r="BB97" s="121">
        <f>'SO 102 - Úprava nábřeží'!F37</f>
        <v>0</v>
      </c>
      <c r="BC97" s="121">
        <f>'SO 102 - Úprava nábřeží'!F38</f>
        <v>0</v>
      </c>
      <c r="BD97" s="123">
        <f>'SO 102 - Úprava nábřeží'!F39</f>
        <v>0</v>
      </c>
      <c r="BE97" s="4"/>
      <c r="BT97" s="27" t="s">
        <v>84</v>
      </c>
      <c r="BV97" s="27" t="s">
        <v>77</v>
      </c>
      <c r="BW97" s="27" t="s">
        <v>92</v>
      </c>
      <c r="BX97" s="27" t="s">
        <v>83</v>
      </c>
      <c r="CL97" s="27" t="s">
        <v>1</v>
      </c>
    </row>
    <row r="98" s="4" customFormat="1" ht="16.5" customHeight="1">
      <c r="A98" s="116" t="s">
        <v>85</v>
      </c>
      <c r="B98" s="64"/>
      <c r="C98" s="10"/>
      <c r="D98" s="10"/>
      <c r="E98" s="117" t="s">
        <v>93</v>
      </c>
      <c r="F98" s="117"/>
      <c r="G98" s="117"/>
      <c r="H98" s="117"/>
      <c r="I98" s="117"/>
      <c r="J98" s="10"/>
      <c r="K98" s="117" t="s">
        <v>94</v>
      </c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8">
        <f>'SO 401 - Veřejné osvětlení'!J32</f>
        <v>0</v>
      </c>
      <c r="AH98" s="10"/>
      <c r="AI98" s="10"/>
      <c r="AJ98" s="10"/>
      <c r="AK98" s="10"/>
      <c r="AL98" s="10"/>
      <c r="AM98" s="10"/>
      <c r="AN98" s="118">
        <f>SUM(AG98,AT98)</f>
        <v>0</v>
      </c>
      <c r="AO98" s="10"/>
      <c r="AP98" s="10"/>
      <c r="AQ98" s="119" t="s">
        <v>88</v>
      </c>
      <c r="AR98" s="64"/>
      <c r="AS98" s="120">
        <v>0</v>
      </c>
      <c r="AT98" s="121">
        <f>ROUND(SUM(AV98:AW98),2)</f>
        <v>0</v>
      </c>
      <c r="AU98" s="122">
        <f>'SO 401 - Veřejné osvětlení'!P129</f>
        <v>0</v>
      </c>
      <c r="AV98" s="121">
        <f>'SO 401 - Veřejné osvětlení'!J35</f>
        <v>0</v>
      </c>
      <c r="AW98" s="121">
        <f>'SO 401 - Veřejné osvětlení'!J36</f>
        <v>0</v>
      </c>
      <c r="AX98" s="121">
        <f>'SO 401 - Veřejné osvětlení'!J37</f>
        <v>0</v>
      </c>
      <c r="AY98" s="121">
        <f>'SO 401 - Veřejné osvětlení'!J38</f>
        <v>0</v>
      </c>
      <c r="AZ98" s="121">
        <f>'SO 401 - Veřejné osvětlení'!F35</f>
        <v>0</v>
      </c>
      <c r="BA98" s="121">
        <f>'SO 401 - Veřejné osvětlení'!F36</f>
        <v>0</v>
      </c>
      <c r="BB98" s="121">
        <f>'SO 401 - Veřejné osvětlení'!F37</f>
        <v>0</v>
      </c>
      <c r="BC98" s="121">
        <f>'SO 401 - Veřejné osvětlení'!F38</f>
        <v>0</v>
      </c>
      <c r="BD98" s="123">
        <f>'SO 401 - Veřejné osvětlení'!F39</f>
        <v>0</v>
      </c>
      <c r="BE98" s="4"/>
      <c r="BT98" s="27" t="s">
        <v>84</v>
      </c>
      <c r="BV98" s="27" t="s">
        <v>77</v>
      </c>
      <c r="BW98" s="27" t="s">
        <v>95</v>
      </c>
      <c r="BX98" s="27" t="s">
        <v>83</v>
      </c>
      <c r="CL98" s="27" t="s">
        <v>1</v>
      </c>
    </row>
    <row r="99" s="4" customFormat="1" ht="16.5" customHeight="1">
      <c r="A99" s="116" t="s">
        <v>85</v>
      </c>
      <c r="B99" s="64"/>
      <c r="C99" s="10"/>
      <c r="D99" s="10"/>
      <c r="E99" s="117" t="s">
        <v>96</v>
      </c>
      <c r="F99" s="117"/>
      <c r="G99" s="117"/>
      <c r="H99" s="117"/>
      <c r="I99" s="117"/>
      <c r="J99" s="10"/>
      <c r="K99" s="117" t="s">
        <v>97</v>
      </c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8">
        <f>'SO 402 - Informační systém'!J32</f>
        <v>0</v>
      </c>
      <c r="AH99" s="10"/>
      <c r="AI99" s="10"/>
      <c r="AJ99" s="10"/>
      <c r="AK99" s="10"/>
      <c r="AL99" s="10"/>
      <c r="AM99" s="10"/>
      <c r="AN99" s="118">
        <f>SUM(AG99,AT99)</f>
        <v>0</v>
      </c>
      <c r="AO99" s="10"/>
      <c r="AP99" s="10"/>
      <c r="AQ99" s="119" t="s">
        <v>88</v>
      </c>
      <c r="AR99" s="64"/>
      <c r="AS99" s="120">
        <v>0</v>
      </c>
      <c r="AT99" s="121">
        <f>ROUND(SUM(AV99:AW99),2)</f>
        <v>0</v>
      </c>
      <c r="AU99" s="122">
        <f>'SO 402 - Informační systém'!P128</f>
        <v>0</v>
      </c>
      <c r="AV99" s="121">
        <f>'SO 402 - Informační systém'!J35</f>
        <v>0</v>
      </c>
      <c r="AW99" s="121">
        <f>'SO 402 - Informační systém'!J36</f>
        <v>0</v>
      </c>
      <c r="AX99" s="121">
        <f>'SO 402 - Informační systém'!J37</f>
        <v>0</v>
      </c>
      <c r="AY99" s="121">
        <f>'SO 402 - Informační systém'!J38</f>
        <v>0</v>
      </c>
      <c r="AZ99" s="121">
        <f>'SO 402 - Informační systém'!F35</f>
        <v>0</v>
      </c>
      <c r="BA99" s="121">
        <f>'SO 402 - Informační systém'!F36</f>
        <v>0</v>
      </c>
      <c r="BB99" s="121">
        <f>'SO 402 - Informační systém'!F37</f>
        <v>0</v>
      </c>
      <c r="BC99" s="121">
        <f>'SO 402 - Informační systém'!F38</f>
        <v>0</v>
      </c>
      <c r="BD99" s="123">
        <f>'SO 402 - Informační systém'!F39</f>
        <v>0</v>
      </c>
      <c r="BE99" s="4"/>
      <c r="BT99" s="27" t="s">
        <v>84</v>
      </c>
      <c r="BV99" s="27" t="s">
        <v>77</v>
      </c>
      <c r="BW99" s="27" t="s">
        <v>98</v>
      </c>
      <c r="BX99" s="27" t="s">
        <v>83</v>
      </c>
      <c r="CL99" s="27" t="s">
        <v>1</v>
      </c>
    </row>
    <row r="100" s="4" customFormat="1" ht="16.5" customHeight="1">
      <c r="A100" s="116" t="s">
        <v>85</v>
      </c>
      <c r="B100" s="64"/>
      <c r="C100" s="10"/>
      <c r="D100" s="10"/>
      <c r="E100" s="117" t="s">
        <v>99</v>
      </c>
      <c r="F100" s="117"/>
      <c r="G100" s="117"/>
      <c r="H100" s="117"/>
      <c r="I100" s="117"/>
      <c r="J100" s="10"/>
      <c r="K100" s="117" t="s">
        <v>100</v>
      </c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8">
        <f>'SO 801 - Terénní a sadové...'!J32</f>
        <v>0</v>
      </c>
      <c r="AH100" s="10"/>
      <c r="AI100" s="10"/>
      <c r="AJ100" s="10"/>
      <c r="AK100" s="10"/>
      <c r="AL100" s="10"/>
      <c r="AM100" s="10"/>
      <c r="AN100" s="118">
        <f>SUM(AG100,AT100)</f>
        <v>0</v>
      </c>
      <c r="AO100" s="10"/>
      <c r="AP100" s="10"/>
      <c r="AQ100" s="119" t="s">
        <v>88</v>
      </c>
      <c r="AR100" s="64"/>
      <c r="AS100" s="120">
        <v>0</v>
      </c>
      <c r="AT100" s="121">
        <f>ROUND(SUM(AV100:AW100),2)</f>
        <v>0</v>
      </c>
      <c r="AU100" s="122">
        <f>'SO 801 - Terénní a sadové...'!P123</f>
        <v>0</v>
      </c>
      <c r="AV100" s="121">
        <f>'SO 801 - Terénní a sadové...'!J35</f>
        <v>0</v>
      </c>
      <c r="AW100" s="121">
        <f>'SO 801 - Terénní a sadové...'!J36</f>
        <v>0</v>
      </c>
      <c r="AX100" s="121">
        <f>'SO 801 - Terénní a sadové...'!J37</f>
        <v>0</v>
      </c>
      <c r="AY100" s="121">
        <f>'SO 801 - Terénní a sadové...'!J38</f>
        <v>0</v>
      </c>
      <c r="AZ100" s="121">
        <f>'SO 801 - Terénní a sadové...'!F35</f>
        <v>0</v>
      </c>
      <c r="BA100" s="121">
        <f>'SO 801 - Terénní a sadové...'!F36</f>
        <v>0</v>
      </c>
      <c r="BB100" s="121">
        <f>'SO 801 - Terénní a sadové...'!F37</f>
        <v>0</v>
      </c>
      <c r="BC100" s="121">
        <f>'SO 801 - Terénní a sadové...'!F38</f>
        <v>0</v>
      </c>
      <c r="BD100" s="123">
        <f>'SO 801 - Terénní a sadové...'!F39</f>
        <v>0</v>
      </c>
      <c r="BE100" s="4"/>
      <c r="BT100" s="27" t="s">
        <v>84</v>
      </c>
      <c r="BV100" s="27" t="s">
        <v>77</v>
      </c>
      <c r="BW100" s="27" t="s">
        <v>101</v>
      </c>
      <c r="BX100" s="27" t="s">
        <v>83</v>
      </c>
      <c r="CL100" s="27" t="s">
        <v>1</v>
      </c>
    </row>
    <row r="101" s="7" customFormat="1" ht="24.75" customHeight="1">
      <c r="A101" s="7"/>
      <c r="B101" s="104"/>
      <c r="C101" s="105"/>
      <c r="D101" s="106" t="s">
        <v>102</v>
      </c>
      <c r="E101" s="106"/>
      <c r="F101" s="106"/>
      <c r="G101" s="106"/>
      <c r="H101" s="106"/>
      <c r="I101" s="107"/>
      <c r="J101" s="106" t="s">
        <v>103</v>
      </c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8">
        <f>ROUND(SUM(AG102:AG103),2)</f>
        <v>0</v>
      </c>
      <c r="AH101" s="107"/>
      <c r="AI101" s="107"/>
      <c r="AJ101" s="107"/>
      <c r="AK101" s="107"/>
      <c r="AL101" s="107"/>
      <c r="AM101" s="107"/>
      <c r="AN101" s="109">
        <f>SUM(AG101,AT101)</f>
        <v>0</v>
      </c>
      <c r="AO101" s="107"/>
      <c r="AP101" s="107"/>
      <c r="AQ101" s="110" t="s">
        <v>81</v>
      </c>
      <c r="AR101" s="104"/>
      <c r="AS101" s="111">
        <f>ROUND(SUM(AS102:AS103),2)</f>
        <v>0</v>
      </c>
      <c r="AT101" s="112">
        <f>ROUND(SUM(AV101:AW101),2)</f>
        <v>0</v>
      </c>
      <c r="AU101" s="113">
        <f>ROUND(SUM(AU102:AU103),5)</f>
        <v>0</v>
      </c>
      <c r="AV101" s="112">
        <f>ROUND(AZ101*L29,2)</f>
        <v>0</v>
      </c>
      <c r="AW101" s="112">
        <f>ROUND(BA101*L30,2)</f>
        <v>0</v>
      </c>
      <c r="AX101" s="112">
        <f>ROUND(BB101*L29,2)</f>
        <v>0</v>
      </c>
      <c r="AY101" s="112">
        <f>ROUND(BC101*L30,2)</f>
        <v>0</v>
      </c>
      <c r="AZ101" s="112">
        <f>ROUND(SUM(AZ102:AZ103),2)</f>
        <v>0</v>
      </c>
      <c r="BA101" s="112">
        <f>ROUND(SUM(BA102:BA103),2)</f>
        <v>0</v>
      </c>
      <c r="BB101" s="112">
        <f>ROUND(SUM(BB102:BB103),2)</f>
        <v>0</v>
      </c>
      <c r="BC101" s="112">
        <f>ROUND(SUM(BC102:BC103),2)</f>
        <v>0</v>
      </c>
      <c r="BD101" s="114">
        <f>ROUND(SUM(BD102:BD103),2)</f>
        <v>0</v>
      </c>
      <c r="BE101" s="7"/>
      <c r="BS101" s="115" t="s">
        <v>74</v>
      </c>
      <c r="BT101" s="115" t="s">
        <v>82</v>
      </c>
      <c r="BU101" s="115" t="s">
        <v>76</v>
      </c>
      <c r="BV101" s="115" t="s">
        <v>77</v>
      </c>
      <c r="BW101" s="115" t="s">
        <v>104</v>
      </c>
      <c r="BX101" s="115" t="s">
        <v>4</v>
      </c>
      <c r="CL101" s="115" t="s">
        <v>1</v>
      </c>
      <c r="CM101" s="115" t="s">
        <v>84</v>
      </c>
    </row>
    <row r="102" s="4" customFormat="1" ht="16.5" customHeight="1">
      <c r="A102" s="116" t="s">
        <v>85</v>
      </c>
      <c r="B102" s="64"/>
      <c r="C102" s="10"/>
      <c r="D102" s="10"/>
      <c r="E102" s="117" t="s">
        <v>105</v>
      </c>
      <c r="F102" s="117"/>
      <c r="G102" s="117"/>
      <c r="H102" s="117"/>
      <c r="I102" s="117"/>
      <c r="J102" s="10"/>
      <c r="K102" s="117" t="s">
        <v>106</v>
      </c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8">
        <f>'SO 001 - Provizorní opatření'!J32</f>
        <v>0</v>
      </c>
      <c r="AH102" s="10"/>
      <c r="AI102" s="10"/>
      <c r="AJ102" s="10"/>
      <c r="AK102" s="10"/>
      <c r="AL102" s="10"/>
      <c r="AM102" s="10"/>
      <c r="AN102" s="118">
        <f>SUM(AG102,AT102)</f>
        <v>0</v>
      </c>
      <c r="AO102" s="10"/>
      <c r="AP102" s="10"/>
      <c r="AQ102" s="119" t="s">
        <v>88</v>
      </c>
      <c r="AR102" s="64"/>
      <c r="AS102" s="120">
        <v>0</v>
      </c>
      <c r="AT102" s="121">
        <f>ROUND(SUM(AV102:AW102),2)</f>
        <v>0</v>
      </c>
      <c r="AU102" s="122">
        <f>'SO 001 - Provizorní opatření'!P122</f>
        <v>0</v>
      </c>
      <c r="AV102" s="121">
        <f>'SO 001 - Provizorní opatření'!J35</f>
        <v>0</v>
      </c>
      <c r="AW102" s="121">
        <f>'SO 001 - Provizorní opatření'!J36</f>
        <v>0</v>
      </c>
      <c r="AX102" s="121">
        <f>'SO 001 - Provizorní opatření'!J37</f>
        <v>0</v>
      </c>
      <c r="AY102" s="121">
        <f>'SO 001 - Provizorní opatření'!J38</f>
        <v>0</v>
      </c>
      <c r="AZ102" s="121">
        <f>'SO 001 - Provizorní opatření'!F35</f>
        <v>0</v>
      </c>
      <c r="BA102" s="121">
        <f>'SO 001 - Provizorní opatření'!F36</f>
        <v>0</v>
      </c>
      <c r="BB102" s="121">
        <f>'SO 001 - Provizorní opatření'!F37</f>
        <v>0</v>
      </c>
      <c r="BC102" s="121">
        <f>'SO 001 - Provizorní opatření'!F38</f>
        <v>0</v>
      </c>
      <c r="BD102" s="123">
        <f>'SO 001 - Provizorní opatření'!F39</f>
        <v>0</v>
      </c>
      <c r="BE102" s="4"/>
      <c r="BT102" s="27" t="s">
        <v>84</v>
      </c>
      <c r="BV102" s="27" t="s">
        <v>77</v>
      </c>
      <c r="BW102" s="27" t="s">
        <v>107</v>
      </c>
      <c r="BX102" s="27" t="s">
        <v>104</v>
      </c>
      <c r="CL102" s="27" t="s">
        <v>1</v>
      </c>
    </row>
    <row r="103" s="4" customFormat="1" ht="16.5" customHeight="1">
      <c r="A103" s="116" t="s">
        <v>85</v>
      </c>
      <c r="B103" s="64"/>
      <c r="C103" s="10"/>
      <c r="D103" s="10"/>
      <c r="E103" s="117" t="s">
        <v>108</v>
      </c>
      <c r="F103" s="117"/>
      <c r="G103" s="117"/>
      <c r="H103" s="117"/>
      <c r="I103" s="117"/>
      <c r="J103" s="10"/>
      <c r="K103" s="117" t="s">
        <v>109</v>
      </c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8">
        <f>'SO 301 - Přeložka vodovodu'!J32</f>
        <v>0</v>
      </c>
      <c r="AH103" s="10"/>
      <c r="AI103" s="10"/>
      <c r="AJ103" s="10"/>
      <c r="AK103" s="10"/>
      <c r="AL103" s="10"/>
      <c r="AM103" s="10"/>
      <c r="AN103" s="118">
        <f>SUM(AG103,AT103)</f>
        <v>0</v>
      </c>
      <c r="AO103" s="10"/>
      <c r="AP103" s="10"/>
      <c r="AQ103" s="119" t="s">
        <v>88</v>
      </c>
      <c r="AR103" s="64"/>
      <c r="AS103" s="120">
        <v>0</v>
      </c>
      <c r="AT103" s="121">
        <f>ROUND(SUM(AV103:AW103),2)</f>
        <v>0</v>
      </c>
      <c r="AU103" s="122">
        <f>'SO 301 - Přeložka vodovodu'!P125</f>
        <v>0</v>
      </c>
      <c r="AV103" s="121">
        <f>'SO 301 - Přeložka vodovodu'!J35</f>
        <v>0</v>
      </c>
      <c r="AW103" s="121">
        <f>'SO 301 - Přeložka vodovodu'!J36</f>
        <v>0</v>
      </c>
      <c r="AX103" s="121">
        <f>'SO 301 - Přeložka vodovodu'!J37</f>
        <v>0</v>
      </c>
      <c r="AY103" s="121">
        <f>'SO 301 - Přeložka vodovodu'!J38</f>
        <v>0</v>
      </c>
      <c r="AZ103" s="121">
        <f>'SO 301 - Přeložka vodovodu'!F35</f>
        <v>0</v>
      </c>
      <c r="BA103" s="121">
        <f>'SO 301 - Přeložka vodovodu'!F36</f>
        <v>0</v>
      </c>
      <c r="BB103" s="121">
        <f>'SO 301 - Přeložka vodovodu'!F37</f>
        <v>0</v>
      </c>
      <c r="BC103" s="121">
        <f>'SO 301 - Přeložka vodovodu'!F38</f>
        <v>0</v>
      </c>
      <c r="BD103" s="123">
        <f>'SO 301 - Přeložka vodovodu'!F39</f>
        <v>0</v>
      </c>
      <c r="BE103" s="4"/>
      <c r="BT103" s="27" t="s">
        <v>84</v>
      </c>
      <c r="BV103" s="27" t="s">
        <v>77</v>
      </c>
      <c r="BW103" s="27" t="s">
        <v>110</v>
      </c>
      <c r="BX103" s="27" t="s">
        <v>104</v>
      </c>
      <c r="CL103" s="27" t="s">
        <v>1</v>
      </c>
    </row>
    <row r="104" s="7" customFormat="1" ht="16.5" customHeight="1">
      <c r="A104" s="7"/>
      <c r="B104" s="104"/>
      <c r="C104" s="105"/>
      <c r="D104" s="106" t="s">
        <v>111</v>
      </c>
      <c r="E104" s="106"/>
      <c r="F104" s="106"/>
      <c r="G104" s="106"/>
      <c r="H104" s="106"/>
      <c r="I104" s="107"/>
      <c r="J104" s="106" t="s">
        <v>112</v>
      </c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8">
        <f>ROUND(SUM(AG105:AG106),2)</f>
        <v>0</v>
      </c>
      <c r="AH104" s="107"/>
      <c r="AI104" s="107"/>
      <c r="AJ104" s="107"/>
      <c r="AK104" s="107"/>
      <c r="AL104" s="107"/>
      <c r="AM104" s="107"/>
      <c r="AN104" s="109">
        <f>SUM(AG104,AT104)</f>
        <v>0</v>
      </c>
      <c r="AO104" s="107"/>
      <c r="AP104" s="107"/>
      <c r="AQ104" s="110" t="s">
        <v>81</v>
      </c>
      <c r="AR104" s="104"/>
      <c r="AS104" s="111">
        <f>ROUND(SUM(AS105:AS106),2)</f>
        <v>0</v>
      </c>
      <c r="AT104" s="112">
        <f>ROUND(SUM(AV104:AW104),2)</f>
        <v>0</v>
      </c>
      <c r="AU104" s="113">
        <f>ROUND(SUM(AU105:AU106),5)</f>
        <v>0</v>
      </c>
      <c r="AV104" s="112">
        <f>ROUND(AZ104*L29,2)</f>
        <v>0</v>
      </c>
      <c r="AW104" s="112">
        <f>ROUND(BA104*L30,2)</f>
        <v>0</v>
      </c>
      <c r="AX104" s="112">
        <f>ROUND(BB104*L29,2)</f>
        <v>0</v>
      </c>
      <c r="AY104" s="112">
        <f>ROUND(BC104*L30,2)</f>
        <v>0</v>
      </c>
      <c r="AZ104" s="112">
        <f>ROUND(SUM(AZ105:AZ106),2)</f>
        <v>0</v>
      </c>
      <c r="BA104" s="112">
        <f>ROUND(SUM(BA105:BA106),2)</f>
        <v>0</v>
      </c>
      <c r="BB104" s="112">
        <f>ROUND(SUM(BB105:BB106),2)</f>
        <v>0</v>
      </c>
      <c r="BC104" s="112">
        <f>ROUND(SUM(BC105:BC106),2)</f>
        <v>0</v>
      </c>
      <c r="BD104" s="114">
        <f>ROUND(SUM(BD105:BD106),2)</f>
        <v>0</v>
      </c>
      <c r="BE104" s="7"/>
      <c r="BS104" s="115" t="s">
        <v>74</v>
      </c>
      <c r="BT104" s="115" t="s">
        <v>82</v>
      </c>
      <c r="BU104" s="115" t="s">
        <v>76</v>
      </c>
      <c r="BV104" s="115" t="s">
        <v>77</v>
      </c>
      <c r="BW104" s="115" t="s">
        <v>113</v>
      </c>
      <c r="BX104" s="115" t="s">
        <v>4</v>
      </c>
      <c r="CL104" s="115" t="s">
        <v>1</v>
      </c>
      <c r="CM104" s="115" t="s">
        <v>84</v>
      </c>
    </row>
    <row r="105" s="4" customFormat="1" ht="16.5" customHeight="1">
      <c r="A105" s="116" t="s">
        <v>85</v>
      </c>
      <c r="B105" s="64"/>
      <c r="C105" s="10"/>
      <c r="D105" s="10"/>
      <c r="E105" s="117" t="s">
        <v>114</v>
      </c>
      <c r="F105" s="117"/>
      <c r="G105" s="117"/>
      <c r="H105" s="117"/>
      <c r="I105" s="117"/>
      <c r="J105" s="10"/>
      <c r="K105" s="117" t="s">
        <v>115</v>
      </c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8">
        <f>'SO 002 - Zařízení staveniště'!J32</f>
        <v>0</v>
      </c>
      <c r="AH105" s="10"/>
      <c r="AI105" s="10"/>
      <c r="AJ105" s="10"/>
      <c r="AK105" s="10"/>
      <c r="AL105" s="10"/>
      <c r="AM105" s="10"/>
      <c r="AN105" s="118">
        <f>SUM(AG105,AT105)</f>
        <v>0</v>
      </c>
      <c r="AO105" s="10"/>
      <c r="AP105" s="10"/>
      <c r="AQ105" s="119" t="s">
        <v>88</v>
      </c>
      <c r="AR105" s="64"/>
      <c r="AS105" s="120">
        <v>0</v>
      </c>
      <c r="AT105" s="121">
        <f>ROUND(SUM(AV105:AW105),2)</f>
        <v>0</v>
      </c>
      <c r="AU105" s="122">
        <f>'SO 002 - Zařízení staveniště'!P126</f>
        <v>0</v>
      </c>
      <c r="AV105" s="121">
        <f>'SO 002 - Zařízení staveniště'!J35</f>
        <v>0</v>
      </c>
      <c r="AW105" s="121">
        <f>'SO 002 - Zařízení staveniště'!J36</f>
        <v>0</v>
      </c>
      <c r="AX105" s="121">
        <f>'SO 002 - Zařízení staveniště'!J37</f>
        <v>0</v>
      </c>
      <c r="AY105" s="121">
        <f>'SO 002 - Zařízení staveniště'!J38</f>
        <v>0</v>
      </c>
      <c r="AZ105" s="121">
        <f>'SO 002 - Zařízení staveniště'!F35</f>
        <v>0</v>
      </c>
      <c r="BA105" s="121">
        <f>'SO 002 - Zařízení staveniště'!F36</f>
        <v>0</v>
      </c>
      <c r="BB105" s="121">
        <f>'SO 002 - Zařízení staveniště'!F37</f>
        <v>0</v>
      </c>
      <c r="BC105" s="121">
        <f>'SO 002 - Zařízení staveniště'!F38</f>
        <v>0</v>
      </c>
      <c r="BD105" s="123">
        <f>'SO 002 - Zařízení staveniště'!F39</f>
        <v>0</v>
      </c>
      <c r="BE105" s="4"/>
      <c r="BT105" s="27" t="s">
        <v>84</v>
      </c>
      <c r="BV105" s="27" t="s">
        <v>77</v>
      </c>
      <c r="BW105" s="27" t="s">
        <v>116</v>
      </c>
      <c r="BX105" s="27" t="s">
        <v>113</v>
      </c>
      <c r="CL105" s="27" t="s">
        <v>1</v>
      </c>
    </row>
    <row r="106" s="4" customFormat="1" ht="16.5" customHeight="1">
      <c r="A106" s="116" t="s">
        <v>85</v>
      </c>
      <c r="B106" s="64"/>
      <c r="C106" s="10"/>
      <c r="D106" s="10"/>
      <c r="E106" s="117" t="s">
        <v>86</v>
      </c>
      <c r="F106" s="117"/>
      <c r="G106" s="117"/>
      <c r="H106" s="117"/>
      <c r="I106" s="117"/>
      <c r="J106" s="10"/>
      <c r="K106" s="117" t="s">
        <v>87</v>
      </c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8">
        <f>'SO 101 - Autobusový terminál_01'!J32</f>
        <v>0</v>
      </c>
      <c r="AH106" s="10"/>
      <c r="AI106" s="10"/>
      <c r="AJ106" s="10"/>
      <c r="AK106" s="10"/>
      <c r="AL106" s="10"/>
      <c r="AM106" s="10"/>
      <c r="AN106" s="118">
        <f>SUM(AG106,AT106)</f>
        <v>0</v>
      </c>
      <c r="AO106" s="10"/>
      <c r="AP106" s="10"/>
      <c r="AQ106" s="119" t="s">
        <v>88</v>
      </c>
      <c r="AR106" s="64"/>
      <c r="AS106" s="124">
        <v>0</v>
      </c>
      <c r="AT106" s="125">
        <f>ROUND(SUM(AV106:AW106),2)</f>
        <v>0</v>
      </c>
      <c r="AU106" s="126">
        <f>'SO 101 - Autobusový terminál_01'!P130</f>
        <v>0</v>
      </c>
      <c r="AV106" s="125">
        <f>'SO 101 - Autobusový terminál_01'!J35</f>
        <v>0</v>
      </c>
      <c r="AW106" s="125">
        <f>'SO 101 - Autobusový terminál_01'!J36</f>
        <v>0</v>
      </c>
      <c r="AX106" s="125">
        <f>'SO 101 - Autobusový terminál_01'!J37</f>
        <v>0</v>
      </c>
      <c r="AY106" s="125">
        <f>'SO 101 - Autobusový terminál_01'!J38</f>
        <v>0</v>
      </c>
      <c r="AZ106" s="125">
        <f>'SO 101 - Autobusový terminál_01'!F35</f>
        <v>0</v>
      </c>
      <c r="BA106" s="125">
        <f>'SO 101 - Autobusový terminál_01'!F36</f>
        <v>0</v>
      </c>
      <c r="BB106" s="125">
        <f>'SO 101 - Autobusový terminál_01'!F37</f>
        <v>0</v>
      </c>
      <c r="BC106" s="125">
        <f>'SO 101 - Autobusový terminál_01'!F38</f>
        <v>0</v>
      </c>
      <c r="BD106" s="127">
        <f>'SO 101 - Autobusový terminál_01'!F39</f>
        <v>0</v>
      </c>
      <c r="BE106" s="4"/>
      <c r="BT106" s="27" t="s">
        <v>84</v>
      </c>
      <c r="BV106" s="27" t="s">
        <v>77</v>
      </c>
      <c r="BW106" s="27" t="s">
        <v>117</v>
      </c>
      <c r="BX106" s="27" t="s">
        <v>113</v>
      </c>
      <c r="CL106" s="27" t="s">
        <v>1</v>
      </c>
    </row>
    <row r="107" s="2" customFormat="1" ht="30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9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39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</sheetData>
  <mergeCells count="86">
    <mergeCell ref="C92:G92"/>
    <mergeCell ref="D104:H104"/>
    <mergeCell ref="D95:H95"/>
    <mergeCell ref="D101:H101"/>
    <mergeCell ref="E98:I98"/>
    <mergeCell ref="E96:I96"/>
    <mergeCell ref="E99:I99"/>
    <mergeCell ref="E100:I100"/>
    <mergeCell ref="E102:I102"/>
    <mergeCell ref="E103:I103"/>
    <mergeCell ref="E97:I97"/>
    <mergeCell ref="I92:AF92"/>
    <mergeCell ref="J101:AF101"/>
    <mergeCell ref="J95:AF95"/>
    <mergeCell ref="J104:AF104"/>
    <mergeCell ref="K97:AF97"/>
    <mergeCell ref="K102:AF102"/>
    <mergeCell ref="K100:AF100"/>
    <mergeCell ref="K103:AF103"/>
    <mergeCell ref="K99:AF99"/>
    <mergeCell ref="K96:AF96"/>
    <mergeCell ref="K98:AF98"/>
    <mergeCell ref="L85:AJ85"/>
    <mergeCell ref="E105:I105"/>
    <mergeCell ref="K105:AF105"/>
    <mergeCell ref="E106:I106"/>
    <mergeCell ref="K106:AF106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3:AM103"/>
    <mergeCell ref="AG102:AM102"/>
    <mergeCell ref="AG92:AM92"/>
    <mergeCell ref="AG97:AM97"/>
    <mergeCell ref="AG100:AM100"/>
    <mergeCell ref="AG95:AM95"/>
    <mergeCell ref="AG101:AM101"/>
    <mergeCell ref="AG99:AM99"/>
    <mergeCell ref="AG96:AM96"/>
    <mergeCell ref="AG104:AM104"/>
    <mergeCell ref="AM87:AN87"/>
    <mergeCell ref="AM89:AP89"/>
    <mergeCell ref="AM90:AP90"/>
    <mergeCell ref="AN98:AP98"/>
    <mergeCell ref="AN92:AP92"/>
    <mergeCell ref="AN102:AP102"/>
    <mergeCell ref="AN95:AP95"/>
    <mergeCell ref="AN100:AP100"/>
    <mergeCell ref="AN99:AP99"/>
    <mergeCell ref="AN97:AP97"/>
    <mergeCell ref="AN103:AP103"/>
    <mergeCell ref="AN104:AP104"/>
    <mergeCell ref="AN101:AP101"/>
    <mergeCell ref="AN96:AP96"/>
    <mergeCell ref="AS89:AT91"/>
    <mergeCell ref="AN105:AP105"/>
    <mergeCell ref="AG105:AM105"/>
    <mergeCell ref="AN106:AP106"/>
    <mergeCell ref="AG106:AM106"/>
    <mergeCell ref="AG94:AM94"/>
    <mergeCell ref="AN94:AP94"/>
  </mergeCells>
  <hyperlinks>
    <hyperlink ref="A96" location="'SO 101 - Autobusový terminál'!C2" display="/"/>
    <hyperlink ref="A97" location="'SO 102 - Úprava nábřeží'!C2" display="/"/>
    <hyperlink ref="A98" location="'SO 401 - Veřejné osvětlení'!C2" display="/"/>
    <hyperlink ref="A99" location="'SO 402 - Informační systém'!C2" display="/"/>
    <hyperlink ref="A100" location="'SO 801 - Terénní a sadové...'!C2" display="/"/>
    <hyperlink ref="A102" location="'SO 001 - Provizorní opatření'!C2" display="/"/>
    <hyperlink ref="A103" location="'SO 301 - Přeložka vodovodu'!C2" display="/"/>
    <hyperlink ref="A105" location="'SO 002 - Zařízení staveniště'!C2" display="/"/>
    <hyperlink ref="A106" location="'SO 101 - Autobusový terminál_01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1616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122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ROUND(J130,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ROUND((SUM(BE130:BE277)),  2)</f>
        <v>0</v>
      </c>
      <c r="G35" s="38"/>
      <c r="H35" s="38"/>
      <c r="I35" s="136">
        <v>0.20999999999999999</v>
      </c>
      <c r="J35" s="135">
        <f>ROUND(((SUM(BE130:BE277))*I35),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ROUND((SUM(BF130:BF277)),  2)</f>
        <v>0</v>
      </c>
      <c r="G36" s="38"/>
      <c r="H36" s="38"/>
      <c r="I36" s="136">
        <v>0.12</v>
      </c>
      <c r="J36" s="135">
        <f>ROUND(((SUM(BF130:BF277))*I36),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ROUND((SUM(BG130:BG277)),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ROUND((SUM(BH130:BH277)),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ROUND((SUM(BI130:BI277)),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1616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101 - Autobusový terminál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J130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130</v>
      </c>
      <c r="E99" s="150"/>
      <c r="F99" s="150"/>
      <c r="G99" s="150"/>
      <c r="H99" s="150"/>
      <c r="I99" s="150"/>
      <c r="J99" s="151">
        <f>J131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131</v>
      </c>
      <c r="E100" s="154"/>
      <c r="F100" s="154"/>
      <c r="G100" s="154"/>
      <c r="H100" s="154"/>
      <c r="I100" s="154"/>
      <c r="J100" s="155">
        <f>J132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133</v>
      </c>
      <c r="E101" s="154"/>
      <c r="F101" s="154"/>
      <c r="G101" s="154"/>
      <c r="H101" s="154"/>
      <c r="I101" s="154"/>
      <c r="J101" s="155">
        <f>J181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134</v>
      </c>
      <c r="E102" s="154"/>
      <c r="F102" s="154"/>
      <c r="G102" s="154"/>
      <c r="H102" s="154"/>
      <c r="I102" s="154"/>
      <c r="J102" s="155">
        <f>J187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137</v>
      </c>
      <c r="E103" s="154"/>
      <c r="F103" s="154"/>
      <c r="G103" s="154"/>
      <c r="H103" s="154"/>
      <c r="I103" s="154"/>
      <c r="J103" s="155">
        <f>J237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138</v>
      </c>
      <c r="E104" s="154"/>
      <c r="F104" s="154"/>
      <c r="G104" s="154"/>
      <c r="H104" s="154"/>
      <c r="I104" s="154"/>
      <c r="J104" s="155">
        <f>J246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140</v>
      </c>
      <c r="E105" s="150"/>
      <c r="F105" s="150"/>
      <c r="G105" s="150"/>
      <c r="H105" s="150"/>
      <c r="I105" s="150"/>
      <c r="J105" s="151">
        <f>J262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141</v>
      </c>
      <c r="E106" s="154"/>
      <c r="F106" s="154"/>
      <c r="G106" s="154"/>
      <c r="H106" s="154"/>
      <c r="I106" s="154"/>
      <c r="J106" s="155">
        <f>J263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8"/>
      <c r="C107" s="9"/>
      <c r="D107" s="149" t="s">
        <v>142</v>
      </c>
      <c r="E107" s="150"/>
      <c r="F107" s="150"/>
      <c r="G107" s="150"/>
      <c r="H107" s="150"/>
      <c r="I107" s="150"/>
      <c r="J107" s="151">
        <f>J271</f>
        <v>0</v>
      </c>
      <c r="K107" s="9"/>
      <c r="L107" s="14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2"/>
      <c r="C108" s="10"/>
      <c r="D108" s="153" t="s">
        <v>143</v>
      </c>
      <c r="E108" s="154"/>
      <c r="F108" s="154"/>
      <c r="G108" s="154"/>
      <c r="H108" s="154"/>
      <c r="I108" s="154"/>
      <c r="J108" s="155">
        <f>J272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145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129" t="str">
        <f>E7</f>
        <v>Revitalizace aut. nádraží Choceň - Herzánka (Stavba)</v>
      </c>
      <c r="F118" s="32"/>
      <c r="G118" s="32"/>
      <c r="H118" s="32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2"/>
      <c r="C119" s="32" t="s">
        <v>119</v>
      </c>
      <c r="L119" s="22"/>
    </row>
    <row r="120" s="2" customFormat="1" ht="16.5" customHeight="1">
      <c r="A120" s="38"/>
      <c r="B120" s="39"/>
      <c r="C120" s="38"/>
      <c r="D120" s="38"/>
      <c r="E120" s="129" t="s">
        <v>1616</v>
      </c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121</v>
      </c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38"/>
      <c r="D122" s="38"/>
      <c r="E122" s="67" t="str">
        <f>E11</f>
        <v>SO 101 - Autobusový terminál</v>
      </c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38"/>
      <c r="E124" s="38"/>
      <c r="F124" s="27" t="str">
        <f>F14</f>
        <v>Choceň</v>
      </c>
      <c r="G124" s="38"/>
      <c r="H124" s="38"/>
      <c r="I124" s="32" t="s">
        <v>22</v>
      </c>
      <c r="J124" s="69" t="str">
        <f>IF(J14="","",J14)</f>
        <v>25. 8. 2025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38"/>
      <c r="E126" s="38"/>
      <c r="F126" s="27" t="str">
        <f>E17</f>
        <v>Město Choceň</v>
      </c>
      <c r="G126" s="38"/>
      <c r="H126" s="38"/>
      <c r="I126" s="32" t="s">
        <v>30</v>
      </c>
      <c r="J126" s="36" t="str">
        <f>E23</f>
        <v>Laboro ateliér s.r.o.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38"/>
      <c r="E127" s="38"/>
      <c r="F127" s="27" t="str">
        <f>IF(E20="","",E20)</f>
        <v>Vyplň údaj</v>
      </c>
      <c r="G127" s="38"/>
      <c r="H127" s="38"/>
      <c r="I127" s="32" t="s">
        <v>33</v>
      </c>
      <c r="J127" s="36" t="str">
        <f>E26</f>
        <v>Laboro ateliér s.r.o.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56"/>
      <c r="B129" s="157"/>
      <c r="C129" s="158" t="s">
        <v>146</v>
      </c>
      <c r="D129" s="159" t="s">
        <v>60</v>
      </c>
      <c r="E129" s="159" t="s">
        <v>56</v>
      </c>
      <c r="F129" s="159" t="s">
        <v>57</v>
      </c>
      <c r="G129" s="159" t="s">
        <v>147</v>
      </c>
      <c r="H129" s="159" t="s">
        <v>148</v>
      </c>
      <c r="I129" s="159" t="s">
        <v>149</v>
      </c>
      <c r="J129" s="159" t="s">
        <v>127</v>
      </c>
      <c r="K129" s="160" t="s">
        <v>150</v>
      </c>
      <c r="L129" s="161"/>
      <c r="M129" s="86" t="s">
        <v>1</v>
      </c>
      <c r="N129" s="87" t="s">
        <v>39</v>
      </c>
      <c r="O129" s="87" t="s">
        <v>151</v>
      </c>
      <c r="P129" s="87" t="s">
        <v>152</v>
      </c>
      <c r="Q129" s="87" t="s">
        <v>153</v>
      </c>
      <c r="R129" s="87" t="s">
        <v>154</v>
      </c>
      <c r="S129" s="87" t="s">
        <v>155</v>
      </c>
      <c r="T129" s="88" t="s">
        <v>156</v>
      </c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</row>
    <row r="130" s="2" customFormat="1" ht="22.8" customHeight="1">
      <c r="A130" s="38"/>
      <c r="B130" s="39"/>
      <c r="C130" s="93" t="s">
        <v>157</v>
      </c>
      <c r="D130" s="38"/>
      <c r="E130" s="38"/>
      <c r="F130" s="38"/>
      <c r="G130" s="38"/>
      <c r="H130" s="38"/>
      <c r="I130" s="38"/>
      <c r="J130" s="162">
        <f>BK130</f>
        <v>0</v>
      </c>
      <c r="K130" s="38"/>
      <c r="L130" s="39"/>
      <c r="M130" s="89"/>
      <c r="N130" s="73"/>
      <c r="O130" s="90"/>
      <c r="P130" s="163">
        <f>P131+P262+P271</f>
        <v>0</v>
      </c>
      <c r="Q130" s="90"/>
      <c r="R130" s="163">
        <f>R131+R262+R271</f>
        <v>149.45901749999999</v>
      </c>
      <c r="S130" s="90"/>
      <c r="T130" s="164">
        <f>T131+T262+T271</f>
        <v>136.83269999999999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74</v>
      </c>
      <c r="AU130" s="19" t="s">
        <v>129</v>
      </c>
      <c r="BK130" s="165">
        <f>BK131+BK262+BK271</f>
        <v>0</v>
      </c>
    </row>
    <row r="131" s="12" customFormat="1" ht="25.92" customHeight="1">
      <c r="A131" s="12"/>
      <c r="B131" s="166"/>
      <c r="C131" s="12"/>
      <c r="D131" s="167" t="s">
        <v>74</v>
      </c>
      <c r="E131" s="168" t="s">
        <v>158</v>
      </c>
      <c r="F131" s="168" t="s">
        <v>159</v>
      </c>
      <c r="G131" s="12"/>
      <c r="H131" s="12"/>
      <c r="I131" s="169"/>
      <c r="J131" s="170">
        <f>BK131</f>
        <v>0</v>
      </c>
      <c r="K131" s="12"/>
      <c r="L131" s="166"/>
      <c r="M131" s="171"/>
      <c r="N131" s="172"/>
      <c r="O131" s="172"/>
      <c r="P131" s="173">
        <f>P132+P181+P187+P237+P246</f>
        <v>0</v>
      </c>
      <c r="Q131" s="172"/>
      <c r="R131" s="173">
        <f>R132+R181+R187+R237+R246</f>
        <v>149.3158909</v>
      </c>
      <c r="S131" s="172"/>
      <c r="T131" s="174">
        <f>T132+T181+T187+T237+T246</f>
        <v>136.83269999999999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82</v>
      </c>
      <c r="AT131" s="175" t="s">
        <v>74</v>
      </c>
      <c r="AU131" s="175" t="s">
        <v>75</v>
      </c>
      <c r="AY131" s="167" t="s">
        <v>160</v>
      </c>
      <c r="BK131" s="176">
        <f>BK132+BK181+BK187+BK237+BK246</f>
        <v>0</v>
      </c>
    </row>
    <row r="132" s="12" customFormat="1" ht="22.8" customHeight="1">
      <c r="A132" s="12"/>
      <c r="B132" s="166"/>
      <c r="C132" s="12"/>
      <c r="D132" s="167" t="s">
        <v>74</v>
      </c>
      <c r="E132" s="177" t="s">
        <v>82</v>
      </c>
      <c r="F132" s="177" t="s">
        <v>161</v>
      </c>
      <c r="G132" s="12"/>
      <c r="H132" s="12"/>
      <c r="I132" s="169"/>
      <c r="J132" s="178">
        <f>BK132</f>
        <v>0</v>
      </c>
      <c r="K132" s="12"/>
      <c r="L132" s="166"/>
      <c r="M132" s="171"/>
      <c r="N132" s="172"/>
      <c r="O132" s="172"/>
      <c r="P132" s="173">
        <f>SUM(P133:P180)</f>
        <v>0</v>
      </c>
      <c r="Q132" s="172"/>
      <c r="R132" s="173">
        <f>SUM(R133:R180)</f>
        <v>27.214761299999999</v>
      </c>
      <c r="S132" s="172"/>
      <c r="T132" s="174">
        <f>SUM(T133:T180)</f>
        <v>136.83269999999999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82</v>
      </c>
      <c r="AT132" s="175" t="s">
        <v>74</v>
      </c>
      <c r="AU132" s="175" t="s">
        <v>82</v>
      </c>
      <c r="AY132" s="167" t="s">
        <v>160</v>
      </c>
      <c r="BK132" s="176">
        <f>SUM(BK133:BK180)</f>
        <v>0</v>
      </c>
    </row>
    <row r="133" s="2" customFormat="1" ht="16.5" customHeight="1">
      <c r="A133" s="38"/>
      <c r="B133" s="179"/>
      <c r="C133" s="180" t="s">
        <v>82</v>
      </c>
      <c r="D133" s="180" t="s">
        <v>162</v>
      </c>
      <c r="E133" s="181" t="s">
        <v>177</v>
      </c>
      <c r="F133" s="182" t="s">
        <v>178</v>
      </c>
      <c r="G133" s="183" t="s">
        <v>165</v>
      </c>
      <c r="H133" s="184">
        <v>261.74000000000001</v>
      </c>
      <c r="I133" s="185"/>
      <c r="J133" s="186">
        <f>ROUND(I133*H133,2)</f>
        <v>0</v>
      </c>
      <c r="K133" s="182" t="s">
        <v>166</v>
      </c>
      <c r="L133" s="39"/>
      <c r="M133" s="187" t="s">
        <v>1</v>
      </c>
      <c r="N133" s="188" t="s">
        <v>40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0.26000000000000001</v>
      </c>
      <c r="T133" s="190">
        <f>S133*H133</f>
        <v>68.052400000000006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167</v>
      </c>
      <c r="AT133" s="191" t="s">
        <v>162</v>
      </c>
      <c r="AU133" s="191" t="s">
        <v>84</v>
      </c>
      <c r="AY133" s="19" t="s">
        <v>160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82</v>
      </c>
      <c r="BK133" s="192">
        <f>ROUND(I133*H133,2)</f>
        <v>0</v>
      </c>
      <c r="BL133" s="19" t="s">
        <v>167</v>
      </c>
      <c r="BM133" s="191" t="s">
        <v>1748</v>
      </c>
    </row>
    <row r="134" s="2" customFormat="1">
      <c r="A134" s="38"/>
      <c r="B134" s="39"/>
      <c r="C134" s="38"/>
      <c r="D134" s="193" t="s">
        <v>169</v>
      </c>
      <c r="E134" s="38"/>
      <c r="F134" s="194" t="s">
        <v>180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169</v>
      </c>
      <c r="AU134" s="19" t="s">
        <v>84</v>
      </c>
    </row>
    <row r="135" s="2" customFormat="1">
      <c r="A135" s="38"/>
      <c r="B135" s="39"/>
      <c r="C135" s="38"/>
      <c r="D135" s="198" t="s">
        <v>171</v>
      </c>
      <c r="E135" s="38"/>
      <c r="F135" s="199" t="s">
        <v>181</v>
      </c>
      <c r="G135" s="38"/>
      <c r="H135" s="38"/>
      <c r="I135" s="195"/>
      <c r="J135" s="38"/>
      <c r="K135" s="38"/>
      <c r="L135" s="39"/>
      <c r="M135" s="196"/>
      <c r="N135" s="197"/>
      <c r="O135" s="77"/>
      <c r="P135" s="77"/>
      <c r="Q135" s="77"/>
      <c r="R135" s="77"/>
      <c r="S135" s="77"/>
      <c r="T135" s="7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171</v>
      </c>
      <c r="AU135" s="19" t="s">
        <v>84</v>
      </c>
    </row>
    <row r="136" s="2" customFormat="1">
      <c r="A136" s="38"/>
      <c r="B136" s="39"/>
      <c r="C136" s="38"/>
      <c r="D136" s="193" t="s">
        <v>173</v>
      </c>
      <c r="E136" s="38"/>
      <c r="F136" s="200" t="s">
        <v>182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173</v>
      </c>
      <c r="AU136" s="19" t="s">
        <v>84</v>
      </c>
    </row>
    <row r="137" s="13" customFormat="1">
      <c r="A137" s="13"/>
      <c r="B137" s="201"/>
      <c r="C137" s="13"/>
      <c r="D137" s="193" t="s">
        <v>175</v>
      </c>
      <c r="E137" s="202" t="s">
        <v>1</v>
      </c>
      <c r="F137" s="203" t="s">
        <v>1749</v>
      </c>
      <c r="G137" s="13"/>
      <c r="H137" s="204">
        <v>261.74000000000001</v>
      </c>
      <c r="I137" s="205"/>
      <c r="J137" s="13"/>
      <c r="K137" s="13"/>
      <c r="L137" s="201"/>
      <c r="M137" s="206"/>
      <c r="N137" s="207"/>
      <c r="O137" s="207"/>
      <c r="P137" s="207"/>
      <c r="Q137" s="207"/>
      <c r="R137" s="207"/>
      <c r="S137" s="207"/>
      <c r="T137" s="20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02" t="s">
        <v>175</v>
      </c>
      <c r="AU137" s="202" t="s">
        <v>84</v>
      </c>
      <c r="AV137" s="13" t="s">
        <v>84</v>
      </c>
      <c r="AW137" s="13" t="s">
        <v>32</v>
      </c>
      <c r="AX137" s="13" t="s">
        <v>82</v>
      </c>
      <c r="AY137" s="202" t="s">
        <v>160</v>
      </c>
    </row>
    <row r="138" s="2" customFormat="1" ht="16.5" customHeight="1">
      <c r="A138" s="38"/>
      <c r="B138" s="179"/>
      <c r="C138" s="180" t="s">
        <v>84</v>
      </c>
      <c r="D138" s="180" t="s">
        <v>162</v>
      </c>
      <c r="E138" s="181" t="s">
        <v>1750</v>
      </c>
      <c r="F138" s="182" t="s">
        <v>1751</v>
      </c>
      <c r="G138" s="183" t="s">
        <v>165</v>
      </c>
      <c r="H138" s="184">
        <v>158.71000000000001</v>
      </c>
      <c r="I138" s="185"/>
      <c r="J138" s="186">
        <f>ROUND(I138*H138,2)</f>
        <v>0</v>
      </c>
      <c r="K138" s="182" t="s">
        <v>166</v>
      </c>
      <c r="L138" s="39"/>
      <c r="M138" s="187" t="s">
        <v>1</v>
      </c>
      <c r="N138" s="188" t="s">
        <v>40</v>
      </c>
      <c r="O138" s="77"/>
      <c r="P138" s="189">
        <f>O138*H138</f>
        <v>0</v>
      </c>
      <c r="Q138" s="189">
        <v>3.0000000000000001E-05</v>
      </c>
      <c r="R138" s="189">
        <f>Q138*H138</f>
        <v>0.0047613000000000004</v>
      </c>
      <c r="S138" s="189">
        <v>0.23000000000000001</v>
      </c>
      <c r="T138" s="190">
        <f>S138*H138</f>
        <v>36.503300000000003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167</v>
      </c>
      <c r="AT138" s="191" t="s">
        <v>162</v>
      </c>
      <c r="AU138" s="191" t="s">
        <v>84</v>
      </c>
      <c r="AY138" s="19" t="s">
        <v>160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167</v>
      </c>
      <c r="BM138" s="191" t="s">
        <v>1752</v>
      </c>
    </row>
    <row r="139" s="2" customFormat="1">
      <c r="A139" s="38"/>
      <c r="B139" s="39"/>
      <c r="C139" s="38"/>
      <c r="D139" s="193" t="s">
        <v>169</v>
      </c>
      <c r="E139" s="38"/>
      <c r="F139" s="194" t="s">
        <v>1753</v>
      </c>
      <c r="G139" s="38"/>
      <c r="H139" s="38"/>
      <c r="I139" s="195"/>
      <c r="J139" s="38"/>
      <c r="K139" s="38"/>
      <c r="L139" s="39"/>
      <c r="M139" s="196"/>
      <c r="N139" s="197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169</v>
      </c>
      <c r="AU139" s="19" t="s">
        <v>84</v>
      </c>
    </row>
    <row r="140" s="2" customFormat="1">
      <c r="A140" s="38"/>
      <c r="B140" s="39"/>
      <c r="C140" s="38"/>
      <c r="D140" s="198" t="s">
        <v>171</v>
      </c>
      <c r="E140" s="38"/>
      <c r="F140" s="199" t="s">
        <v>1754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171</v>
      </c>
      <c r="AU140" s="19" t="s">
        <v>84</v>
      </c>
    </row>
    <row r="141" s="13" customFormat="1">
      <c r="A141" s="13"/>
      <c r="B141" s="201"/>
      <c r="C141" s="13"/>
      <c r="D141" s="193" t="s">
        <v>175</v>
      </c>
      <c r="E141" s="202" t="s">
        <v>1</v>
      </c>
      <c r="F141" s="203" t="s">
        <v>1755</v>
      </c>
      <c r="G141" s="13"/>
      <c r="H141" s="204">
        <v>158.71000000000001</v>
      </c>
      <c r="I141" s="205"/>
      <c r="J141" s="13"/>
      <c r="K141" s="13"/>
      <c r="L141" s="201"/>
      <c r="M141" s="206"/>
      <c r="N141" s="207"/>
      <c r="O141" s="207"/>
      <c r="P141" s="207"/>
      <c r="Q141" s="207"/>
      <c r="R141" s="207"/>
      <c r="S141" s="207"/>
      <c r="T141" s="20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2" t="s">
        <v>175</v>
      </c>
      <c r="AU141" s="202" t="s">
        <v>84</v>
      </c>
      <c r="AV141" s="13" t="s">
        <v>84</v>
      </c>
      <c r="AW141" s="13" t="s">
        <v>32</v>
      </c>
      <c r="AX141" s="13" t="s">
        <v>82</v>
      </c>
      <c r="AY141" s="202" t="s">
        <v>160</v>
      </c>
    </row>
    <row r="142" s="2" customFormat="1" ht="16.5" customHeight="1">
      <c r="A142" s="38"/>
      <c r="B142" s="179"/>
      <c r="C142" s="180" t="s">
        <v>184</v>
      </c>
      <c r="D142" s="180" t="s">
        <v>162</v>
      </c>
      <c r="E142" s="181" t="s">
        <v>217</v>
      </c>
      <c r="F142" s="182" t="s">
        <v>218</v>
      </c>
      <c r="G142" s="183" t="s">
        <v>219</v>
      </c>
      <c r="H142" s="184">
        <v>111.3</v>
      </c>
      <c r="I142" s="185"/>
      <c r="J142" s="186">
        <f>ROUND(I142*H142,2)</f>
        <v>0</v>
      </c>
      <c r="K142" s="182" t="s">
        <v>166</v>
      </c>
      <c r="L142" s="39"/>
      <c r="M142" s="187" t="s">
        <v>1</v>
      </c>
      <c r="N142" s="188" t="s">
        <v>40</v>
      </c>
      <c r="O142" s="77"/>
      <c r="P142" s="189">
        <f>O142*H142</f>
        <v>0</v>
      </c>
      <c r="Q142" s="189">
        <v>0</v>
      </c>
      <c r="R142" s="189">
        <f>Q142*H142</f>
        <v>0</v>
      </c>
      <c r="S142" s="189">
        <v>0.28999999999999998</v>
      </c>
      <c r="T142" s="190">
        <f>S142*H142</f>
        <v>32.276999999999994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167</v>
      </c>
      <c r="AT142" s="191" t="s">
        <v>162</v>
      </c>
      <c r="AU142" s="191" t="s">
        <v>84</v>
      </c>
      <c r="AY142" s="19" t="s">
        <v>160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82</v>
      </c>
      <c r="BK142" s="192">
        <f>ROUND(I142*H142,2)</f>
        <v>0</v>
      </c>
      <c r="BL142" s="19" t="s">
        <v>167</v>
      </c>
      <c r="BM142" s="191" t="s">
        <v>1756</v>
      </c>
    </row>
    <row r="143" s="2" customFormat="1">
      <c r="A143" s="38"/>
      <c r="B143" s="39"/>
      <c r="C143" s="38"/>
      <c r="D143" s="193" t="s">
        <v>169</v>
      </c>
      <c r="E143" s="38"/>
      <c r="F143" s="194" t="s">
        <v>221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169</v>
      </c>
      <c r="AU143" s="19" t="s">
        <v>84</v>
      </c>
    </row>
    <row r="144" s="2" customFormat="1">
      <c r="A144" s="38"/>
      <c r="B144" s="39"/>
      <c r="C144" s="38"/>
      <c r="D144" s="198" t="s">
        <v>171</v>
      </c>
      <c r="E144" s="38"/>
      <c r="F144" s="199" t="s">
        <v>222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171</v>
      </c>
      <c r="AU144" s="19" t="s">
        <v>84</v>
      </c>
    </row>
    <row r="145" s="2" customFormat="1">
      <c r="A145" s="38"/>
      <c r="B145" s="39"/>
      <c r="C145" s="38"/>
      <c r="D145" s="193" t="s">
        <v>173</v>
      </c>
      <c r="E145" s="38"/>
      <c r="F145" s="200" t="s">
        <v>223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173</v>
      </c>
      <c r="AU145" s="19" t="s">
        <v>84</v>
      </c>
    </row>
    <row r="146" s="13" customFormat="1">
      <c r="A146" s="13"/>
      <c r="B146" s="201"/>
      <c r="C146" s="13"/>
      <c r="D146" s="193" t="s">
        <v>175</v>
      </c>
      <c r="E146" s="202" t="s">
        <v>1</v>
      </c>
      <c r="F146" s="203" t="s">
        <v>1757</v>
      </c>
      <c r="G146" s="13"/>
      <c r="H146" s="204">
        <v>111.3</v>
      </c>
      <c r="I146" s="205"/>
      <c r="J146" s="13"/>
      <c r="K146" s="13"/>
      <c r="L146" s="201"/>
      <c r="M146" s="206"/>
      <c r="N146" s="207"/>
      <c r="O146" s="207"/>
      <c r="P146" s="207"/>
      <c r="Q146" s="207"/>
      <c r="R146" s="207"/>
      <c r="S146" s="207"/>
      <c r="T146" s="20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02" t="s">
        <v>175</v>
      </c>
      <c r="AU146" s="202" t="s">
        <v>84</v>
      </c>
      <c r="AV146" s="13" t="s">
        <v>84</v>
      </c>
      <c r="AW146" s="13" t="s">
        <v>32</v>
      </c>
      <c r="AX146" s="13" t="s">
        <v>82</v>
      </c>
      <c r="AY146" s="202" t="s">
        <v>160</v>
      </c>
    </row>
    <row r="147" s="2" customFormat="1" ht="21.75" customHeight="1">
      <c r="A147" s="38"/>
      <c r="B147" s="179"/>
      <c r="C147" s="180" t="s">
        <v>167</v>
      </c>
      <c r="D147" s="180" t="s">
        <v>162</v>
      </c>
      <c r="E147" s="181" t="s">
        <v>1758</v>
      </c>
      <c r="F147" s="182" t="s">
        <v>1759</v>
      </c>
      <c r="G147" s="183" t="s">
        <v>247</v>
      </c>
      <c r="H147" s="184">
        <v>113.935</v>
      </c>
      <c r="I147" s="185"/>
      <c r="J147" s="186">
        <f>ROUND(I147*H147,2)</f>
        <v>0</v>
      </c>
      <c r="K147" s="182" t="s">
        <v>166</v>
      </c>
      <c r="L147" s="39"/>
      <c r="M147" s="187" t="s">
        <v>1</v>
      </c>
      <c r="N147" s="188" t="s">
        <v>40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167</v>
      </c>
      <c r="AT147" s="191" t="s">
        <v>162</v>
      </c>
      <c r="AU147" s="191" t="s">
        <v>84</v>
      </c>
      <c r="AY147" s="19" t="s">
        <v>160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82</v>
      </c>
      <c r="BK147" s="192">
        <f>ROUND(I147*H147,2)</f>
        <v>0</v>
      </c>
      <c r="BL147" s="19" t="s">
        <v>167</v>
      </c>
      <c r="BM147" s="191" t="s">
        <v>1760</v>
      </c>
    </row>
    <row r="148" s="2" customFormat="1">
      <c r="A148" s="38"/>
      <c r="B148" s="39"/>
      <c r="C148" s="38"/>
      <c r="D148" s="193" t="s">
        <v>169</v>
      </c>
      <c r="E148" s="38"/>
      <c r="F148" s="194" t="s">
        <v>1761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169</v>
      </c>
      <c r="AU148" s="19" t="s">
        <v>84</v>
      </c>
    </row>
    <row r="149" s="2" customFormat="1">
      <c r="A149" s="38"/>
      <c r="B149" s="39"/>
      <c r="C149" s="38"/>
      <c r="D149" s="198" t="s">
        <v>171</v>
      </c>
      <c r="E149" s="38"/>
      <c r="F149" s="199" t="s">
        <v>1762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171</v>
      </c>
      <c r="AU149" s="19" t="s">
        <v>84</v>
      </c>
    </row>
    <row r="150" s="2" customFormat="1">
      <c r="A150" s="38"/>
      <c r="B150" s="39"/>
      <c r="C150" s="38"/>
      <c r="D150" s="193" t="s">
        <v>173</v>
      </c>
      <c r="E150" s="38"/>
      <c r="F150" s="200" t="s">
        <v>265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173</v>
      </c>
      <c r="AU150" s="19" t="s">
        <v>84</v>
      </c>
    </row>
    <row r="151" s="13" customFormat="1">
      <c r="A151" s="13"/>
      <c r="B151" s="201"/>
      <c r="C151" s="13"/>
      <c r="D151" s="193" t="s">
        <v>175</v>
      </c>
      <c r="E151" s="202" t="s">
        <v>1</v>
      </c>
      <c r="F151" s="203" t="s">
        <v>1763</v>
      </c>
      <c r="G151" s="13"/>
      <c r="H151" s="204">
        <v>113.935</v>
      </c>
      <c r="I151" s="205"/>
      <c r="J151" s="13"/>
      <c r="K151" s="13"/>
      <c r="L151" s="201"/>
      <c r="M151" s="206"/>
      <c r="N151" s="207"/>
      <c r="O151" s="207"/>
      <c r="P151" s="207"/>
      <c r="Q151" s="207"/>
      <c r="R151" s="207"/>
      <c r="S151" s="207"/>
      <c r="T151" s="20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2" t="s">
        <v>175</v>
      </c>
      <c r="AU151" s="202" t="s">
        <v>84</v>
      </c>
      <c r="AV151" s="13" t="s">
        <v>84</v>
      </c>
      <c r="AW151" s="13" t="s">
        <v>32</v>
      </c>
      <c r="AX151" s="13" t="s">
        <v>82</v>
      </c>
      <c r="AY151" s="202" t="s">
        <v>160</v>
      </c>
    </row>
    <row r="152" s="2" customFormat="1" ht="16.5" customHeight="1">
      <c r="A152" s="38"/>
      <c r="B152" s="179"/>
      <c r="C152" s="180" t="s">
        <v>197</v>
      </c>
      <c r="D152" s="180" t="s">
        <v>162</v>
      </c>
      <c r="E152" s="181" t="s">
        <v>253</v>
      </c>
      <c r="F152" s="182" t="s">
        <v>254</v>
      </c>
      <c r="G152" s="183" t="s">
        <v>247</v>
      </c>
      <c r="H152" s="184">
        <v>113.935</v>
      </c>
      <c r="I152" s="185"/>
      <c r="J152" s="186">
        <f>ROUND(I152*H152,2)</f>
        <v>0</v>
      </c>
      <c r="K152" s="182" t="s">
        <v>166</v>
      </c>
      <c r="L152" s="39"/>
      <c r="M152" s="187" t="s">
        <v>1</v>
      </c>
      <c r="N152" s="188" t="s">
        <v>40</v>
      </c>
      <c r="O152" s="77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167</v>
      </c>
      <c r="AT152" s="191" t="s">
        <v>162</v>
      </c>
      <c r="AU152" s="191" t="s">
        <v>84</v>
      </c>
      <c r="AY152" s="19" t="s">
        <v>160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82</v>
      </c>
      <c r="BK152" s="192">
        <f>ROUND(I152*H152,2)</f>
        <v>0</v>
      </c>
      <c r="BL152" s="19" t="s">
        <v>167</v>
      </c>
      <c r="BM152" s="191" t="s">
        <v>1764</v>
      </c>
    </row>
    <row r="153" s="2" customFormat="1">
      <c r="A153" s="38"/>
      <c r="B153" s="39"/>
      <c r="C153" s="38"/>
      <c r="D153" s="193" t="s">
        <v>169</v>
      </c>
      <c r="E153" s="38"/>
      <c r="F153" s="194" t="s">
        <v>256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169</v>
      </c>
      <c r="AU153" s="19" t="s">
        <v>84</v>
      </c>
    </row>
    <row r="154" s="2" customFormat="1">
      <c r="A154" s="38"/>
      <c r="B154" s="39"/>
      <c r="C154" s="38"/>
      <c r="D154" s="198" t="s">
        <v>171</v>
      </c>
      <c r="E154" s="38"/>
      <c r="F154" s="199" t="s">
        <v>257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171</v>
      </c>
      <c r="AU154" s="19" t="s">
        <v>84</v>
      </c>
    </row>
    <row r="155" s="13" customFormat="1">
      <c r="A155" s="13"/>
      <c r="B155" s="201"/>
      <c r="C155" s="13"/>
      <c r="D155" s="193" t="s">
        <v>175</v>
      </c>
      <c r="E155" s="202" t="s">
        <v>1</v>
      </c>
      <c r="F155" s="203" t="s">
        <v>1765</v>
      </c>
      <c r="G155" s="13"/>
      <c r="H155" s="204">
        <v>113.935</v>
      </c>
      <c r="I155" s="205"/>
      <c r="J155" s="13"/>
      <c r="K155" s="13"/>
      <c r="L155" s="201"/>
      <c r="M155" s="206"/>
      <c r="N155" s="207"/>
      <c r="O155" s="207"/>
      <c r="P155" s="207"/>
      <c r="Q155" s="207"/>
      <c r="R155" s="207"/>
      <c r="S155" s="207"/>
      <c r="T155" s="20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02" t="s">
        <v>175</v>
      </c>
      <c r="AU155" s="202" t="s">
        <v>84</v>
      </c>
      <c r="AV155" s="13" t="s">
        <v>84</v>
      </c>
      <c r="AW155" s="13" t="s">
        <v>32</v>
      </c>
      <c r="AX155" s="13" t="s">
        <v>82</v>
      </c>
      <c r="AY155" s="202" t="s">
        <v>160</v>
      </c>
    </row>
    <row r="156" s="2" customFormat="1" ht="21.75" customHeight="1">
      <c r="A156" s="38"/>
      <c r="B156" s="179"/>
      <c r="C156" s="180" t="s">
        <v>203</v>
      </c>
      <c r="D156" s="180" t="s">
        <v>162</v>
      </c>
      <c r="E156" s="181" t="s">
        <v>1284</v>
      </c>
      <c r="F156" s="182" t="s">
        <v>1285</v>
      </c>
      <c r="G156" s="183" t="s">
        <v>247</v>
      </c>
      <c r="H156" s="184">
        <v>34.920000000000002</v>
      </c>
      <c r="I156" s="185"/>
      <c r="J156" s="186">
        <f>ROUND(I156*H156,2)</f>
        <v>0</v>
      </c>
      <c r="K156" s="182" t="s">
        <v>166</v>
      </c>
      <c r="L156" s="39"/>
      <c r="M156" s="187" t="s">
        <v>1</v>
      </c>
      <c r="N156" s="188" t="s">
        <v>40</v>
      </c>
      <c r="O156" s="77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167</v>
      </c>
      <c r="AT156" s="191" t="s">
        <v>162</v>
      </c>
      <c r="AU156" s="191" t="s">
        <v>84</v>
      </c>
      <c r="AY156" s="19" t="s">
        <v>160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82</v>
      </c>
      <c r="BK156" s="192">
        <f>ROUND(I156*H156,2)</f>
        <v>0</v>
      </c>
      <c r="BL156" s="19" t="s">
        <v>167</v>
      </c>
      <c r="BM156" s="191" t="s">
        <v>1766</v>
      </c>
    </row>
    <row r="157" s="2" customFormat="1">
      <c r="A157" s="38"/>
      <c r="B157" s="39"/>
      <c r="C157" s="38"/>
      <c r="D157" s="193" t="s">
        <v>169</v>
      </c>
      <c r="E157" s="38"/>
      <c r="F157" s="194" t="s">
        <v>1287</v>
      </c>
      <c r="G157" s="38"/>
      <c r="H157" s="38"/>
      <c r="I157" s="195"/>
      <c r="J157" s="38"/>
      <c r="K157" s="38"/>
      <c r="L157" s="39"/>
      <c r="M157" s="196"/>
      <c r="N157" s="197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169</v>
      </c>
      <c r="AU157" s="19" t="s">
        <v>84</v>
      </c>
    </row>
    <row r="158" s="2" customFormat="1">
      <c r="A158" s="38"/>
      <c r="B158" s="39"/>
      <c r="C158" s="38"/>
      <c r="D158" s="198" t="s">
        <v>171</v>
      </c>
      <c r="E158" s="38"/>
      <c r="F158" s="199" t="s">
        <v>1288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171</v>
      </c>
      <c r="AU158" s="19" t="s">
        <v>84</v>
      </c>
    </row>
    <row r="159" s="2" customFormat="1">
      <c r="A159" s="38"/>
      <c r="B159" s="39"/>
      <c r="C159" s="38"/>
      <c r="D159" s="193" t="s">
        <v>173</v>
      </c>
      <c r="E159" s="38"/>
      <c r="F159" s="200" t="s">
        <v>1767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173</v>
      </c>
      <c r="AU159" s="19" t="s">
        <v>84</v>
      </c>
    </row>
    <row r="160" s="13" customFormat="1">
      <c r="A160" s="13"/>
      <c r="B160" s="201"/>
      <c r="C160" s="13"/>
      <c r="D160" s="193" t="s">
        <v>175</v>
      </c>
      <c r="E160" s="202" t="s">
        <v>1</v>
      </c>
      <c r="F160" s="203" t="s">
        <v>1768</v>
      </c>
      <c r="G160" s="13"/>
      <c r="H160" s="204">
        <v>34.920000000000002</v>
      </c>
      <c r="I160" s="205"/>
      <c r="J160" s="13"/>
      <c r="K160" s="13"/>
      <c r="L160" s="201"/>
      <c r="M160" s="206"/>
      <c r="N160" s="207"/>
      <c r="O160" s="207"/>
      <c r="P160" s="207"/>
      <c r="Q160" s="207"/>
      <c r="R160" s="207"/>
      <c r="S160" s="207"/>
      <c r="T160" s="20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2" t="s">
        <v>175</v>
      </c>
      <c r="AU160" s="202" t="s">
        <v>84</v>
      </c>
      <c r="AV160" s="13" t="s">
        <v>84</v>
      </c>
      <c r="AW160" s="13" t="s">
        <v>32</v>
      </c>
      <c r="AX160" s="13" t="s">
        <v>82</v>
      </c>
      <c r="AY160" s="202" t="s">
        <v>160</v>
      </c>
    </row>
    <row r="161" s="2" customFormat="1" ht="21.75" customHeight="1">
      <c r="A161" s="38"/>
      <c r="B161" s="179"/>
      <c r="C161" s="180" t="s">
        <v>209</v>
      </c>
      <c r="D161" s="180" t="s">
        <v>162</v>
      </c>
      <c r="E161" s="181" t="s">
        <v>312</v>
      </c>
      <c r="F161" s="182" t="s">
        <v>313</v>
      </c>
      <c r="G161" s="183" t="s">
        <v>247</v>
      </c>
      <c r="H161" s="184">
        <v>148.85499999999999</v>
      </c>
      <c r="I161" s="185"/>
      <c r="J161" s="186">
        <f>ROUND(I161*H161,2)</f>
        <v>0</v>
      </c>
      <c r="K161" s="182" t="s">
        <v>166</v>
      </c>
      <c r="L161" s="39"/>
      <c r="M161" s="187" t="s">
        <v>1</v>
      </c>
      <c r="N161" s="188" t="s">
        <v>40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167</v>
      </c>
      <c r="AT161" s="191" t="s">
        <v>162</v>
      </c>
      <c r="AU161" s="191" t="s">
        <v>84</v>
      </c>
      <c r="AY161" s="19" t="s">
        <v>160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82</v>
      </c>
      <c r="BK161" s="192">
        <f>ROUND(I161*H161,2)</f>
        <v>0</v>
      </c>
      <c r="BL161" s="19" t="s">
        <v>167</v>
      </c>
      <c r="BM161" s="191" t="s">
        <v>1769</v>
      </c>
    </row>
    <row r="162" s="2" customFormat="1">
      <c r="A162" s="38"/>
      <c r="B162" s="39"/>
      <c r="C162" s="38"/>
      <c r="D162" s="193" t="s">
        <v>169</v>
      </c>
      <c r="E162" s="38"/>
      <c r="F162" s="194" t="s">
        <v>315</v>
      </c>
      <c r="G162" s="38"/>
      <c r="H162" s="38"/>
      <c r="I162" s="195"/>
      <c r="J162" s="38"/>
      <c r="K162" s="38"/>
      <c r="L162" s="39"/>
      <c r="M162" s="196"/>
      <c r="N162" s="197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169</v>
      </c>
      <c r="AU162" s="19" t="s">
        <v>84</v>
      </c>
    </row>
    <row r="163" s="2" customFormat="1">
      <c r="A163" s="38"/>
      <c r="B163" s="39"/>
      <c r="C163" s="38"/>
      <c r="D163" s="198" t="s">
        <v>171</v>
      </c>
      <c r="E163" s="38"/>
      <c r="F163" s="199" t="s">
        <v>316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171</v>
      </c>
      <c r="AU163" s="19" t="s">
        <v>84</v>
      </c>
    </row>
    <row r="164" s="13" customFormat="1">
      <c r="A164" s="13"/>
      <c r="B164" s="201"/>
      <c r="C164" s="13"/>
      <c r="D164" s="193" t="s">
        <v>175</v>
      </c>
      <c r="E164" s="202" t="s">
        <v>1</v>
      </c>
      <c r="F164" s="203" t="s">
        <v>1770</v>
      </c>
      <c r="G164" s="13"/>
      <c r="H164" s="204">
        <v>148.85499999999999</v>
      </c>
      <c r="I164" s="205"/>
      <c r="J164" s="13"/>
      <c r="K164" s="13"/>
      <c r="L164" s="201"/>
      <c r="M164" s="206"/>
      <c r="N164" s="207"/>
      <c r="O164" s="207"/>
      <c r="P164" s="207"/>
      <c r="Q164" s="207"/>
      <c r="R164" s="207"/>
      <c r="S164" s="207"/>
      <c r="T164" s="20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02" t="s">
        <v>175</v>
      </c>
      <c r="AU164" s="202" t="s">
        <v>84</v>
      </c>
      <c r="AV164" s="13" t="s">
        <v>84</v>
      </c>
      <c r="AW164" s="13" t="s">
        <v>32</v>
      </c>
      <c r="AX164" s="13" t="s">
        <v>75</v>
      </c>
      <c r="AY164" s="202" t="s">
        <v>160</v>
      </c>
    </row>
    <row r="165" s="14" customFormat="1">
      <c r="A165" s="14"/>
      <c r="B165" s="209"/>
      <c r="C165" s="14"/>
      <c r="D165" s="193" t="s">
        <v>175</v>
      </c>
      <c r="E165" s="210" t="s">
        <v>1</v>
      </c>
      <c r="F165" s="211" t="s">
        <v>268</v>
      </c>
      <c r="G165" s="14"/>
      <c r="H165" s="212">
        <v>148.85499999999999</v>
      </c>
      <c r="I165" s="213"/>
      <c r="J165" s="14"/>
      <c r="K165" s="14"/>
      <c r="L165" s="209"/>
      <c r="M165" s="214"/>
      <c r="N165" s="215"/>
      <c r="O165" s="215"/>
      <c r="P165" s="215"/>
      <c r="Q165" s="215"/>
      <c r="R165" s="215"/>
      <c r="S165" s="215"/>
      <c r="T165" s="21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10" t="s">
        <v>175</v>
      </c>
      <c r="AU165" s="210" t="s">
        <v>84</v>
      </c>
      <c r="AV165" s="14" t="s">
        <v>167</v>
      </c>
      <c r="AW165" s="14" t="s">
        <v>32</v>
      </c>
      <c r="AX165" s="14" t="s">
        <v>82</v>
      </c>
      <c r="AY165" s="210" t="s">
        <v>160</v>
      </c>
    </row>
    <row r="166" s="2" customFormat="1" ht="24.15" customHeight="1">
      <c r="A166" s="38"/>
      <c r="B166" s="179"/>
      <c r="C166" s="180" t="s">
        <v>216</v>
      </c>
      <c r="D166" s="180" t="s">
        <v>162</v>
      </c>
      <c r="E166" s="181" t="s">
        <v>318</v>
      </c>
      <c r="F166" s="182" t="s">
        <v>319</v>
      </c>
      <c r="G166" s="183" t="s">
        <v>247</v>
      </c>
      <c r="H166" s="184">
        <v>148.85499999999999</v>
      </c>
      <c r="I166" s="185"/>
      <c r="J166" s="186">
        <f>ROUND(I166*H166,2)</f>
        <v>0</v>
      </c>
      <c r="K166" s="182" t="s">
        <v>166</v>
      </c>
      <c r="L166" s="39"/>
      <c r="M166" s="187" t="s">
        <v>1</v>
      </c>
      <c r="N166" s="188" t="s">
        <v>40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167</v>
      </c>
      <c r="AT166" s="191" t="s">
        <v>162</v>
      </c>
      <c r="AU166" s="191" t="s">
        <v>84</v>
      </c>
      <c r="AY166" s="19" t="s">
        <v>160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82</v>
      </c>
      <c r="BK166" s="192">
        <f>ROUND(I166*H166,2)</f>
        <v>0</v>
      </c>
      <c r="BL166" s="19" t="s">
        <v>167</v>
      </c>
      <c r="BM166" s="191" t="s">
        <v>1771</v>
      </c>
    </row>
    <row r="167" s="2" customFormat="1">
      <c r="A167" s="38"/>
      <c r="B167" s="39"/>
      <c r="C167" s="38"/>
      <c r="D167" s="193" t="s">
        <v>169</v>
      </c>
      <c r="E167" s="38"/>
      <c r="F167" s="194" t="s">
        <v>321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169</v>
      </c>
      <c r="AU167" s="19" t="s">
        <v>84</v>
      </c>
    </row>
    <row r="168" s="2" customFormat="1">
      <c r="A168" s="38"/>
      <c r="B168" s="39"/>
      <c r="C168" s="38"/>
      <c r="D168" s="198" t="s">
        <v>171</v>
      </c>
      <c r="E168" s="38"/>
      <c r="F168" s="199" t="s">
        <v>322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171</v>
      </c>
      <c r="AU168" s="19" t="s">
        <v>84</v>
      </c>
    </row>
    <row r="169" s="2" customFormat="1">
      <c r="A169" s="38"/>
      <c r="B169" s="39"/>
      <c r="C169" s="38"/>
      <c r="D169" s="193" t="s">
        <v>173</v>
      </c>
      <c r="E169" s="38"/>
      <c r="F169" s="200" t="s">
        <v>323</v>
      </c>
      <c r="G169" s="38"/>
      <c r="H169" s="38"/>
      <c r="I169" s="195"/>
      <c r="J169" s="38"/>
      <c r="K169" s="38"/>
      <c r="L169" s="39"/>
      <c r="M169" s="196"/>
      <c r="N169" s="197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173</v>
      </c>
      <c r="AU169" s="19" t="s">
        <v>84</v>
      </c>
    </row>
    <row r="170" s="2" customFormat="1" ht="16.5" customHeight="1">
      <c r="A170" s="38"/>
      <c r="B170" s="179"/>
      <c r="C170" s="180" t="s">
        <v>225</v>
      </c>
      <c r="D170" s="180" t="s">
        <v>162</v>
      </c>
      <c r="E170" s="181" t="s">
        <v>325</v>
      </c>
      <c r="F170" s="182" t="s">
        <v>326</v>
      </c>
      <c r="G170" s="183" t="s">
        <v>247</v>
      </c>
      <c r="H170" s="184">
        <v>148.85499999999999</v>
      </c>
      <c r="I170" s="185"/>
      <c r="J170" s="186">
        <f>ROUND(I170*H170,2)</f>
        <v>0</v>
      </c>
      <c r="K170" s="182" t="s">
        <v>166</v>
      </c>
      <c r="L170" s="39"/>
      <c r="M170" s="187" t="s">
        <v>1</v>
      </c>
      <c r="N170" s="188" t="s">
        <v>40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167</v>
      </c>
      <c r="AT170" s="191" t="s">
        <v>162</v>
      </c>
      <c r="AU170" s="191" t="s">
        <v>84</v>
      </c>
      <c r="AY170" s="19" t="s">
        <v>160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82</v>
      </c>
      <c r="BK170" s="192">
        <f>ROUND(I170*H170,2)</f>
        <v>0</v>
      </c>
      <c r="BL170" s="19" t="s">
        <v>167</v>
      </c>
      <c r="BM170" s="191" t="s">
        <v>1772</v>
      </c>
    </row>
    <row r="171" s="2" customFormat="1">
      <c r="A171" s="38"/>
      <c r="B171" s="39"/>
      <c r="C171" s="38"/>
      <c r="D171" s="193" t="s">
        <v>169</v>
      </c>
      <c r="E171" s="38"/>
      <c r="F171" s="194" t="s">
        <v>328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169</v>
      </c>
      <c r="AU171" s="19" t="s">
        <v>84</v>
      </c>
    </row>
    <row r="172" s="2" customFormat="1">
      <c r="A172" s="38"/>
      <c r="B172" s="39"/>
      <c r="C172" s="38"/>
      <c r="D172" s="198" t="s">
        <v>171</v>
      </c>
      <c r="E172" s="38"/>
      <c r="F172" s="199" t="s">
        <v>329</v>
      </c>
      <c r="G172" s="38"/>
      <c r="H172" s="38"/>
      <c r="I172" s="195"/>
      <c r="J172" s="38"/>
      <c r="K172" s="38"/>
      <c r="L172" s="39"/>
      <c r="M172" s="196"/>
      <c r="N172" s="197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171</v>
      </c>
      <c r="AU172" s="19" t="s">
        <v>84</v>
      </c>
    </row>
    <row r="173" s="2" customFormat="1" ht="16.5" customHeight="1">
      <c r="A173" s="38"/>
      <c r="B173" s="179"/>
      <c r="C173" s="180" t="s">
        <v>231</v>
      </c>
      <c r="D173" s="180" t="s">
        <v>162</v>
      </c>
      <c r="E173" s="181" t="s">
        <v>349</v>
      </c>
      <c r="F173" s="182" t="s">
        <v>350</v>
      </c>
      <c r="G173" s="183" t="s">
        <v>247</v>
      </c>
      <c r="H173" s="184">
        <v>5.8200000000000003</v>
      </c>
      <c r="I173" s="185"/>
      <c r="J173" s="186">
        <f>ROUND(I173*H173,2)</f>
        <v>0</v>
      </c>
      <c r="K173" s="182" t="s">
        <v>1292</v>
      </c>
      <c r="L173" s="39"/>
      <c r="M173" s="187" t="s">
        <v>1</v>
      </c>
      <c r="N173" s="188" t="s">
        <v>40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167</v>
      </c>
      <c r="AT173" s="191" t="s">
        <v>162</v>
      </c>
      <c r="AU173" s="191" t="s">
        <v>84</v>
      </c>
      <c r="AY173" s="19" t="s">
        <v>160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82</v>
      </c>
      <c r="BK173" s="192">
        <f>ROUND(I173*H173,2)</f>
        <v>0</v>
      </c>
      <c r="BL173" s="19" t="s">
        <v>167</v>
      </c>
      <c r="BM173" s="191" t="s">
        <v>1773</v>
      </c>
    </row>
    <row r="174" s="2" customFormat="1">
      <c r="A174" s="38"/>
      <c r="B174" s="39"/>
      <c r="C174" s="38"/>
      <c r="D174" s="193" t="s">
        <v>169</v>
      </c>
      <c r="E174" s="38"/>
      <c r="F174" s="194" t="s">
        <v>1303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169</v>
      </c>
      <c r="AU174" s="19" t="s">
        <v>84</v>
      </c>
    </row>
    <row r="175" s="2" customFormat="1">
      <c r="A175" s="38"/>
      <c r="B175" s="39"/>
      <c r="C175" s="38"/>
      <c r="D175" s="198" t="s">
        <v>171</v>
      </c>
      <c r="E175" s="38"/>
      <c r="F175" s="199" t="s">
        <v>1304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171</v>
      </c>
      <c r="AU175" s="19" t="s">
        <v>84</v>
      </c>
    </row>
    <row r="176" s="2" customFormat="1">
      <c r="A176" s="38"/>
      <c r="B176" s="39"/>
      <c r="C176" s="38"/>
      <c r="D176" s="193" t="s">
        <v>173</v>
      </c>
      <c r="E176" s="38"/>
      <c r="F176" s="200" t="s">
        <v>1774</v>
      </c>
      <c r="G176" s="38"/>
      <c r="H176" s="38"/>
      <c r="I176" s="195"/>
      <c r="J176" s="38"/>
      <c r="K176" s="38"/>
      <c r="L176" s="39"/>
      <c r="M176" s="196"/>
      <c r="N176" s="197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173</v>
      </c>
      <c r="AU176" s="19" t="s">
        <v>84</v>
      </c>
    </row>
    <row r="177" s="13" customFormat="1">
      <c r="A177" s="13"/>
      <c r="B177" s="201"/>
      <c r="C177" s="13"/>
      <c r="D177" s="193" t="s">
        <v>175</v>
      </c>
      <c r="E177" s="202" t="s">
        <v>1</v>
      </c>
      <c r="F177" s="203" t="s">
        <v>1775</v>
      </c>
      <c r="G177" s="13"/>
      <c r="H177" s="204">
        <v>5.8200000000000003</v>
      </c>
      <c r="I177" s="205"/>
      <c r="J177" s="13"/>
      <c r="K177" s="13"/>
      <c r="L177" s="201"/>
      <c r="M177" s="206"/>
      <c r="N177" s="207"/>
      <c r="O177" s="207"/>
      <c r="P177" s="207"/>
      <c r="Q177" s="207"/>
      <c r="R177" s="207"/>
      <c r="S177" s="207"/>
      <c r="T177" s="20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02" t="s">
        <v>175</v>
      </c>
      <c r="AU177" s="202" t="s">
        <v>84</v>
      </c>
      <c r="AV177" s="13" t="s">
        <v>84</v>
      </c>
      <c r="AW177" s="13" t="s">
        <v>32</v>
      </c>
      <c r="AX177" s="13" t="s">
        <v>82</v>
      </c>
      <c r="AY177" s="202" t="s">
        <v>160</v>
      </c>
    </row>
    <row r="178" s="2" customFormat="1" ht="16.5" customHeight="1">
      <c r="A178" s="38"/>
      <c r="B178" s="179"/>
      <c r="C178" s="217" t="s">
        <v>238</v>
      </c>
      <c r="D178" s="217" t="s">
        <v>341</v>
      </c>
      <c r="E178" s="218" t="s">
        <v>1307</v>
      </c>
      <c r="F178" s="219" t="s">
        <v>1308</v>
      </c>
      <c r="G178" s="220" t="s">
        <v>344</v>
      </c>
      <c r="H178" s="221">
        <v>27.210000000000001</v>
      </c>
      <c r="I178" s="222"/>
      <c r="J178" s="223">
        <f>ROUND(I178*H178,2)</f>
        <v>0</v>
      </c>
      <c r="K178" s="219" t="s">
        <v>1292</v>
      </c>
      <c r="L178" s="224"/>
      <c r="M178" s="225" t="s">
        <v>1</v>
      </c>
      <c r="N178" s="226" t="s">
        <v>40</v>
      </c>
      <c r="O178" s="77"/>
      <c r="P178" s="189">
        <f>O178*H178</f>
        <v>0</v>
      </c>
      <c r="Q178" s="189">
        <v>1</v>
      </c>
      <c r="R178" s="189">
        <f>Q178*H178</f>
        <v>27.210000000000001</v>
      </c>
      <c r="S178" s="189">
        <v>0</v>
      </c>
      <c r="T178" s="19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1" t="s">
        <v>216</v>
      </c>
      <c r="AT178" s="191" t="s">
        <v>341</v>
      </c>
      <c r="AU178" s="191" t="s">
        <v>84</v>
      </c>
      <c r="AY178" s="19" t="s">
        <v>160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82</v>
      </c>
      <c r="BK178" s="192">
        <f>ROUND(I178*H178,2)</f>
        <v>0</v>
      </c>
      <c r="BL178" s="19" t="s">
        <v>167</v>
      </c>
      <c r="BM178" s="191" t="s">
        <v>1776</v>
      </c>
    </row>
    <row r="179" s="2" customFormat="1">
      <c r="A179" s="38"/>
      <c r="B179" s="39"/>
      <c r="C179" s="38"/>
      <c r="D179" s="193" t="s">
        <v>169</v>
      </c>
      <c r="E179" s="38"/>
      <c r="F179" s="194" t="s">
        <v>1308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169</v>
      </c>
      <c r="AU179" s="19" t="s">
        <v>84</v>
      </c>
    </row>
    <row r="180" s="13" customFormat="1">
      <c r="A180" s="13"/>
      <c r="B180" s="201"/>
      <c r="C180" s="13"/>
      <c r="D180" s="193" t="s">
        <v>175</v>
      </c>
      <c r="E180" s="202" t="s">
        <v>1</v>
      </c>
      <c r="F180" s="203" t="s">
        <v>1777</v>
      </c>
      <c r="G180" s="13"/>
      <c r="H180" s="204">
        <v>27.210000000000001</v>
      </c>
      <c r="I180" s="205"/>
      <c r="J180" s="13"/>
      <c r="K180" s="13"/>
      <c r="L180" s="201"/>
      <c r="M180" s="206"/>
      <c r="N180" s="207"/>
      <c r="O180" s="207"/>
      <c r="P180" s="207"/>
      <c r="Q180" s="207"/>
      <c r="R180" s="207"/>
      <c r="S180" s="207"/>
      <c r="T180" s="20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02" t="s">
        <v>175</v>
      </c>
      <c r="AU180" s="202" t="s">
        <v>84</v>
      </c>
      <c r="AV180" s="13" t="s">
        <v>84</v>
      </c>
      <c r="AW180" s="13" t="s">
        <v>32</v>
      </c>
      <c r="AX180" s="13" t="s">
        <v>82</v>
      </c>
      <c r="AY180" s="202" t="s">
        <v>160</v>
      </c>
    </row>
    <row r="181" s="12" customFormat="1" ht="22.8" customHeight="1">
      <c r="A181" s="12"/>
      <c r="B181" s="166"/>
      <c r="C181" s="12"/>
      <c r="D181" s="167" t="s">
        <v>74</v>
      </c>
      <c r="E181" s="177" t="s">
        <v>167</v>
      </c>
      <c r="F181" s="177" t="s">
        <v>396</v>
      </c>
      <c r="G181" s="12"/>
      <c r="H181" s="12"/>
      <c r="I181" s="169"/>
      <c r="J181" s="178">
        <f>BK181</f>
        <v>0</v>
      </c>
      <c r="K181" s="12"/>
      <c r="L181" s="166"/>
      <c r="M181" s="171"/>
      <c r="N181" s="172"/>
      <c r="O181" s="172"/>
      <c r="P181" s="173">
        <f>SUM(P182:P186)</f>
        <v>0</v>
      </c>
      <c r="Q181" s="172"/>
      <c r="R181" s="173">
        <f>SUM(R182:R186)</f>
        <v>0</v>
      </c>
      <c r="S181" s="172"/>
      <c r="T181" s="174">
        <f>SUM(T182:T186)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7" t="s">
        <v>82</v>
      </c>
      <c r="AT181" s="175" t="s">
        <v>74</v>
      </c>
      <c r="AU181" s="175" t="s">
        <v>82</v>
      </c>
      <c r="AY181" s="167" t="s">
        <v>160</v>
      </c>
      <c r="BK181" s="176">
        <f>SUM(BK182:BK186)</f>
        <v>0</v>
      </c>
    </row>
    <row r="182" s="2" customFormat="1" ht="16.5" customHeight="1">
      <c r="A182" s="38"/>
      <c r="B182" s="179"/>
      <c r="C182" s="180" t="s">
        <v>8</v>
      </c>
      <c r="D182" s="180" t="s">
        <v>162</v>
      </c>
      <c r="E182" s="181" t="s">
        <v>405</v>
      </c>
      <c r="F182" s="182" t="s">
        <v>406</v>
      </c>
      <c r="G182" s="183" t="s">
        <v>247</v>
      </c>
      <c r="H182" s="184">
        <v>2.9100000000000001</v>
      </c>
      <c r="I182" s="185"/>
      <c r="J182" s="186">
        <f>ROUND(I182*H182,2)</f>
        <v>0</v>
      </c>
      <c r="K182" s="182" t="s">
        <v>1292</v>
      </c>
      <c r="L182" s="39"/>
      <c r="M182" s="187" t="s">
        <v>1</v>
      </c>
      <c r="N182" s="188" t="s">
        <v>40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167</v>
      </c>
      <c r="AT182" s="191" t="s">
        <v>162</v>
      </c>
      <c r="AU182" s="191" t="s">
        <v>84</v>
      </c>
      <c r="AY182" s="19" t="s">
        <v>160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82</v>
      </c>
      <c r="BK182" s="192">
        <f>ROUND(I182*H182,2)</f>
        <v>0</v>
      </c>
      <c r="BL182" s="19" t="s">
        <v>167</v>
      </c>
      <c r="BM182" s="191" t="s">
        <v>1778</v>
      </c>
    </row>
    <row r="183" s="2" customFormat="1">
      <c r="A183" s="38"/>
      <c r="B183" s="39"/>
      <c r="C183" s="38"/>
      <c r="D183" s="193" t="s">
        <v>169</v>
      </c>
      <c r="E183" s="38"/>
      <c r="F183" s="194" t="s">
        <v>408</v>
      </c>
      <c r="G183" s="38"/>
      <c r="H183" s="38"/>
      <c r="I183" s="195"/>
      <c r="J183" s="38"/>
      <c r="K183" s="38"/>
      <c r="L183" s="39"/>
      <c r="M183" s="196"/>
      <c r="N183" s="197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169</v>
      </c>
      <c r="AU183" s="19" t="s">
        <v>84</v>
      </c>
    </row>
    <row r="184" s="2" customFormat="1">
      <c r="A184" s="38"/>
      <c r="B184" s="39"/>
      <c r="C184" s="38"/>
      <c r="D184" s="198" t="s">
        <v>171</v>
      </c>
      <c r="E184" s="38"/>
      <c r="F184" s="199" t="s">
        <v>1312</v>
      </c>
      <c r="G184" s="38"/>
      <c r="H184" s="38"/>
      <c r="I184" s="195"/>
      <c r="J184" s="38"/>
      <c r="K184" s="38"/>
      <c r="L184" s="39"/>
      <c r="M184" s="196"/>
      <c r="N184" s="197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171</v>
      </c>
      <c r="AU184" s="19" t="s">
        <v>84</v>
      </c>
    </row>
    <row r="185" s="2" customFormat="1">
      <c r="A185" s="38"/>
      <c r="B185" s="39"/>
      <c r="C185" s="38"/>
      <c r="D185" s="193" t="s">
        <v>173</v>
      </c>
      <c r="E185" s="38"/>
      <c r="F185" s="200" t="s">
        <v>1774</v>
      </c>
      <c r="G185" s="38"/>
      <c r="H185" s="38"/>
      <c r="I185" s="195"/>
      <c r="J185" s="38"/>
      <c r="K185" s="38"/>
      <c r="L185" s="39"/>
      <c r="M185" s="196"/>
      <c r="N185" s="197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9" t="s">
        <v>173</v>
      </c>
      <c r="AU185" s="19" t="s">
        <v>84</v>
      </c>
    </row>
    <row r="186" s="13" customFormat="1">
      <c r="A186" s="13"/>
      <c r="B186" s="201"/>
      <c r="C186" s="13"/>
      <c r="D186" s="193" t="s">
        <v>175</v>
      </c>
      <c r="E186" s="202" t="s">
        <v>1</v>
      </c>
      <c r="F186" s="203" t="s">
        <v>1779</v>
      </c>
      <c r="G186" s="13"/>
      <c r="H186" s="204">
        <v>2.9100000000000001</v>
      </c>
      <c r="I186" s="205"/>
      <c r="J186" s="13"/>
      <c r="K186" s="13"/>
      <c r="L186" s="201"/>
      <c r="M186" s="206"/>
      <c r="N186" s="207"/>
      <c r="O186" s="207"/>
      <c r="P186" s="207"/>
      <c r="Q186" s="207"/>
      <c r="R186" s="207"/>
      <c r="S186" s="207"/>
      <c r="T186" s="20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02" t="s">
        <v>175</v>
      </c>
      <c r="AU186" s="202" t="s">
        <v>84</v>
      </c>
      <c r="AV186" s="13" t="s">
        <v>84</v>
      </c>
      <c r="AW186" s="13" t="s">
        <v>32</v>
      </c>
      <c r="AX186" s="13" t="s">
        <v>82</v>
      </c>
      <c r="AY186" s="202" t="s">
        <v>160</v>
      </c>
    </row>
    <row r="187" s="12" customFormat="1" ht="22.8" customHeight="1">
      <c r="A187" s="12"/>
      <c r="B187" s="166"/>
      <c r="C187" s="12"/>
      <c r="D187" s="167" t="s">
        <v>74</v>
      </c>
      <c r="E187" s="177" t="s">
        <v>197</v>
      </c>
      <c r="F187" s="177" t="s">
        <v>422</v>
      </c>
      <c r="G187" s="12"/>
      <c r="H187" s="12"/>
      <c r="I187" s="169"/>
      <c r="J187" s="178">
        <f>BK187</f>
        <v>0</v>
      </c>
      <c r="K187" s="12"/>
      <c r="L187" s="166"/>
      <c r="M187" s="171"/>
      <c r="N187" s="172"/>
      <c r="O187" s="172"/>
      <c r="P187" s="173">
        <f>SUM(P188:P236)</f>
        <v>0</v>
      </c>
      <c r="Q187" s="172"/>
      <c r="R187" s="173">
        <f>SUM(R188:R236)</f>
        <v>88.075969599999993</v>
      </c>
      <c r="S187" s="172"/>
      <c r="T187" s="174">
        <f>SUM(T188:T236)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7" t="s">
        <v>82</v>
      </c>
      <c r="AT187" s="175" t="s">
        <v>74</v>
      </c>
      <c r="AU187" s="175" t="s">
        <v>82</v>
      </c>
      <c r="AY187" s="167" t="s">
        <v>160</v>
      </c>
      <c r="BK187" s="176">
        <f>SUM(BK188:BK236)</f>
        <v>0</v>
      </c>
    </row>
    <row r="188" s="2" customFormat="1" ht="16.5" customHeight="1">
      <c r="A188" s="38"/>
      <c r="B188" s="179"/>
      <c r="C188" s="180" t="s">
        <v>252</v>
      </c>
      <c r="D188" s="180" t="s">
        <v>162</v>
      </c>
      <c r="E188" s="181" t="s">
        <v>1780</v>
      </c>
      <c r="F188" s="182" t="s">
        <v>1781</v>
      </c>
      <c r="G188" s="183" t="s">
        <v>165</v>
      </c>
      <c r="H188" s="184">
        <v>278.54599999999999</v>
      </c>
      <c r="I188" s="185"/>
      <c r="J188" s="186">
        <f>ROUND(I188*H188,2)</f>
        <v>0</v>
      </c>
      <c r="K188" s="182" t="s">
        <v>166</v>
      </c>
      <c r="L188" s="39"/>
      <c r="M188" s="187" t="s">
        <v>1</v>
      </c>
      <c r="N188" s="188" t="s">
        <v>40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167</v>
      </c>
      <c r="AT188" s="191" t="s">
        <v>162</v>
      </c>
      <c r="AU188" s="191" t="s">
        <v>84</v>
      </c>
      <c r="AY188" s="19" t="s">
        <v>160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82</v>
      </c>
      <c r="BK188" s="192">
        <f>ROUND(I188*H188,2)</f>
        <v>0</v>
      </c>
      <c r="BL188" s="19" t="s">
        <v>167</v>
      </c>
      <c r="BM188" s="191" t="s">
        <v>1782</v>
      </c>
    </row>
    <row r="189" s="2" customFormat="1">
      <c r="A189" s="38"/>
      <c r="B189" s="39"/>
      <c r="C189" s="38"/>
      <c r="D189" s="193" t="s">
        <v>169</v>
      </c>
      <c r="E189" s="38"/>
      <c r="F189" s="194" t="s">
        <v>1783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169</v>
      </c>
      <c r="AU189" s="19" t="s">
        <v>84</v>
      </c>
    </row>
    <row r="190" s="2" customFormat="1">
      <c r="A190" s="38"/>
      <c r="B190" s="39"/>
      <c r="C190" s="38"/>
      <c r="D190" s="198" t="s">
        <v>171</v>
      </c>
      <c r="E190" s="38"/>
      <c r="F190" s="199" t="s">
        <v>1784</v>
      </c>
      <c r="G190" s="38"/>
      <c r="H190" s="38"/>
      <c r="I190" s="195"/>
      <c r="J190" s="38"/>
      <c r="K190" s="38"/>
      <c r="L190" s="39"/>
      <c r="M190" s="196"/>
      <c r="N190" s="197"/>
      <c r="O190" s="77"/>
      <c r="P190" s="77"/>
      <c r="Q190" s="77"/>
      <c r="R190" s="77"/>
      <c r="S190" s="77"/>
      <c r="T190" s="7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9" t="s">
        <v>171</v>
      </c>
      <c r="AU190" s="19" t="s">
        <v>84</v>
      </c>
    </row>
    <row r="191" s="13" customFormat="1">
      <c r="A191" s="13"/>
      <c r="B191" s="201"/>
      <c r="C191" s="13"/>
      <c r="D191" s="193" t="s">
        <v>175</v>
      </c>
      <c r="E191" s="202" t="s">
        <v>1</v>
      </c>
      <c r="F191" s="203" t="s">
        <v>1785</v>
      </c>
      <c r="G191" s="13"/>
      <c r="H191" s="204">
        <v>0</v>
      </c>
      <c r="I191" s="205"/>
      <c r="J191" s="13"/>
      <c r="K191" s="13"/>
      <c r="L191" s="201"/>
      <c r="M191" s="206"/>
      <c r="N191" s="207"/>
      <c r="O191" s="207"/>
      <c r="P191" s="207"/>
      <c r="Q191" s="207"/>
      <c r="R191" s="207"/>
      <c r="S191" s="207"/>
      <c r="T191" s="20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02" t="s">
        <v>175</v>
      </c>
      <c r="AU191" s="202" t="s">
        <v>84</v>
      </c>
      <c r="AV191" s="13" t="s">
        <v>84</v>
      </c>
      <c r="AW191" s="13" t="s">
        <v>32</v>
      </c>
      <c r="AX191" s="13" t="s">
        <v>75</v>
      </c>
      <c r="AY191" s="202" t="s">
        <v>160</v>
      </c>
    </row>
    <row r="192" s="13" customFormat="1">
      <c r="A192" s="13"/>
      <c r="B192" s="201"/>
      <c r="C192" s="13"/>
      <c r="D192" s="193" t="s">
        <v>175</v>
      </c>
      <c r="E192" s="202" t="s">
        <v>1</v>
      </c>
      <c r="F192" s="203" t="s">
        <v>1786</v>
      </c>
      <c r="G192" s="13"/>
      <c r="H192" s="204">
        <v>278.54599999999999</v>
      </c>
      <c r="I192" s="205"/>
      <c r="J192" s="13"/>
      <c r="K192" s="13"/>
      <c r="L192" s="201"/>
      <c r="M192" s="206"/>
      <c r="N192" s="207"/>
      <c r="O192" s="207"/>
      <c r="P192" s="207"/>
      <c r="Q192" s="207"/>
      <c r="R192" s="207"/>
      <c r="S192" s="207"/>
      <c r="T192" s="20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02" t="s">
        <v>175</v>
      </c>
      <c r="AU192" s="202" t="s">
        <v>84</v>
      </c>
      <c r="AV192" s="13" t="s">
        <v>84</v>
      </c>
      <c r="AW192" s="13" t="s">
        <v>32</v>
      </c>
      <c r="AX192" s="13" t="s">
        <v>75</v>
      </c>
      <c r="AY192" s="202" t="s">
        <v>160</v>
      </c>
    </row>
    <row r="193" s="14" customFormat="1">
      <c r="A193" s="14"/>
      <c r="B193" s="209"/>
      <c r="C193" s="14"/>
      <c r="D193" s="193" t="s">
        <v>175</v>
      </c>
      <c r="E193" s="210" t="s">
        <v>1</v>
      </c>
      <c r="F193" s="211" t="s">
        <v>268</v>
      </c>
      <c r="G193" s="14"/>
      <c r="H193" s="212">
        <v>278.54599999999999</v>
      </c>
      <c r="I193" s="213"/>
      <c r="J193" s="14"/>
      <c r="K193" s="14"/>
      <c r="L193" s="209"/>
      <c r="M193" s="214"/>
      <c r="N193" s="215"/>
      <c r="O193" s="215"/>
      <c r="P193" s="215"/>
      <c r="Q193" s="215"/>
      <c r="R193" s="215"/>
      <c r="S193" s="215"/>
      <c r="T193" s="21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10" t="s">
        <v>175</v>
      </c>
      <c r="AU193" s="210" t="s">
        <v>84</v>
      </c>
      <c r="AV193" s="14" t="s">
        <v>167</v>
      </c>
      <c r="AW193" s="14" t="s">
        <v>32</v>
      </c>
      <c r="AX193" s="14" t="s">
        <v>82</v>
      </c>
      <c r="AY193" s="210" t="s">
        <v>160</v>
      </c>
    </row>
    <row r="194" s="2" customFormat="1" ht="16.5" customHeight="1">
      <c r="A194" s="38"/>
      <c r="B194" s="179"/>
      <c r="C194" s="180" t="s">
        <v>259</v>
      </c>
      <c r="D194" s="180" t="s">
        <v>162</v>
      </c>
      <c r="E194" s="181" t="s">
        <v>450</v>
      </c>
      <c r="F194" s="182" t="s">
        <v>451</v>
      </c>
      <c r="G194" s="183" t="s">
        <v>165</v>
      </c>
      <c r="H194" s="184">
        <v>155.22999999999999</v>
      </c>
      <c r="I194" s="185"/>
      <c r="J194" s="186">
        <f>ROUND(I194*H194,2)</f>
        <v>0</v>
      </c>
      <c r="K194" s="182" t="s">
        <v>166</v>
      </c>
      <c r="L194" s="39"/>
      <c r="M194" s="187" t="s">
        <v>1</v>
      </c>
      <c r="N194" s="188" t="s">
        <v>40</v>
      </c>
      <c r="O194" s="77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167</v>
      </c>
      <c r="AT194" s="191" t="s">
        <v>162</v>
      </c>
      <c r="AU194" s="191" t="s">
        <v>84</v>
      </c>
      <c r="AY194" s="19" t="s">
        <v>160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82</v>
      </c>
      <c r="BK194" s="192">
        <f>ROUND(I194*H194,2)</f>
        <v>0</v>
      </c>
      <c r="BL194" s="19" t="s">
        <v>167</v>
      </c>
      <c r="BM194" s="191" t="s">
        <v>1787</v>
      </c>
    </row>
    <row r="195" s="2" customFormat="1">
      <c r="A195" s="38"/>
      <c r="B195" s="39"/>
      <c r="C195" s="38"/>
      <c r="D195" s="193" t="s">
        <v>169</v>
      </c>
      <c r="E195" s="38"/>
      <c r="F195" s="194" t="s">
        <v>453</v>
      </c>
      <c r="G195" s="38"/>
      <c r="H195" s="38"/>
      <c r="I195" s="195"/>
      <c r="J195" s="38"/>
      <c r="K195" s="38"/>
      <c r="L195" s="39"/>
      <c r="M195" s="196"/>
      <c r="N195" s="197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169</v>
      </c>
      <c r="AU195" s="19" t="s">
        <v>84</v>
      </c>
    </row>
    <row r="196" s="2" customFormat="1">
      <c r="A196" s="38"/>
      <c r="B196" s="39"/>
      <c r="C196" s="38"/>
      <c r="D196" s="198" t="s">
        <v>171</v>
      </c>
      <c r="E196" s="38"/>
      <c r="F196" s="199" t="s">
        <v>454</v>
      </c>
      <c r="G196" s="38"/>
      <c r="H196" s="38"/>
      <c r="I196" s="195"/>
      <c r="J196" s="38"/>
      <c r="K196" s="38"/>
      <c r="L196" s="39"/>
      <c r="M196" s="196"/>
      <c r="N196" s="197"/>
      <c r="O196" s="77"/>
      <c r="P196" s="77"/>
      <c r="Q196" s="77"/>
      <c r="R196" s="77"/>
      <c r="S196" s="77"/>
      <c r="T196" s="7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9" t="s">
        <v>171</v>
      </c>
      <c r="AU196" s="19" t="s">
        <v>84</v>
      </c>
    </row>
    <row r="197" s="13" customFormat="1">
      <c r="A197" s="13"/>
      <c r="B197" s="201"/>
      <c r="C197" s="13"/>
      <c r="D197" s="193" t="s">
        <v>175</v>
      </c>
      <c r="E197" s="202" t="s">
        <v>1</v>
      </c>
      <c r="F197" s="203" t="s">
        <v>1788</v>
      </c>
      <c r="G197" s="13"/>
      <c r="H197" s="204">
        <v>155.22999999999999</v>
      </c>
      <c r="I197" s="205"/>
      <c r="J197" s="13"/>
      <c r="K197" s="13"/>
      <c r="L197" s="201"/>
      <c r="M197" s="206"/>
      <c r="N197" s="207"/>
      <c r="O197" s="207"/>
      <c r="P197" s="207"/>
      <c r="Q197" s="207"/>
      <c r="R197" s="207"/>
      <c r="S197" s="207"/>
      <c r="T197" s="20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02" t="s">
        <v>175</v>
      </c>
      <c r="AU197" s="202" t="s">
        <v>84</v>
      </c>
      <c r="AV197" s="13" t="s">
        <v>84</v>
      </c>
      <c r="AW197" s="13" t="s">
        <v>32</v>
      </c>
      <c r="AX197" s="13" t="s">
        <v>82</v>
      </c>
      <c r="AY197" s="202" t="s">
        <v>160</v>
      </c>
    </row>
    <row r="198" s="2" customFormat="1" ht="16.5" customHeight="1">
      <c r="A198" s="38"/>
      <c r="B198" s="179"/>
      <c r="C198" s="180" t="s">
        <v>269</v>
      </c>
      <c r="D198" s="180" t="s">
        <v>162</v>
      </c>
      <c r="E198" s="181" t="s">
        <v>471</v>
      </c>
      <c r="F198" s="182" t="s">
        <v>472</v>
      </c>
      <c r="G198" s="183" t="s">
        <v>165</v>
      </c>
      <c r="H198" s="184">
        <v>278.54599999999999</v>
      </c>
      <c r="I198" s="185"/>
      <c r="J198" s="186">
        <f>ROUND(I198*H198,2)</f>
        <v>0</v>
      </c>
      <c r="K198" s="182" t="s">
        <v>166</v>
      </c>
      <c r="L198" s="39"/>
      <c r="M198" s="187" t="s">
        <v>1</v>
      </c>
      <c r="N198" s="188" t="s">
        <v>40</v>
      </c>
      <c r="O198" s="77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1" t="s">
        <v>167</v>
      </c>
      <c r="AT198" s="191" t="s">
        <v>162</v>
      </c>
      <c r="AU198" s="191" t="s">
        <v>84</v>
      </c>
      <c r="AY198" s="19" t="s">
        <v>160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82</v>
      </c>
      <c r="BK198" s="192">
        <f>ROUND(I198*H198,2)</f>
        <v>0</v>
      </c>
      <c r="BL198" s="19" t="s">
        <v>167</v>
      </c>
      <c r="BM198" s="191" t="s">
        <v>1789</v>
      </c>
    </row>
    <row r="199" s="2" customFormat="1">
      <c r="A199" s="38"/>
      <c r="B199" s="39"/>
      <c r="C199" s="38"/>
      <c r="D199" s="193" t="s">
        <v>169</v>
      </c>
      <c r="E199" s="38"/>
      <c r="F199" s="194" t="s">
        <v>474</v>
      </c>
      <c r="G199" s="38"/>
      <c r="H199" s="38"/>
      <c r="I199" s="195"/>
      <c r="J199" s="38"/>
      <c r="K199" s="38"/>
      <c r="L199" s="39"/>
      <c r="M199" s="196"/>
      <c r="N199" s="197"/>
      <c r="O199" s="77"/>
      <c r="P199" s="77"/>
      <c r="Q199" s="77"/>
      <c r="R199" s="77"/>
      <c r="S199" s="77"/>
      <c r="T199" s="7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169</v>
      </c>
      <c r="AU199" s="19" t="s">
        <v>84</v>
      </c>
    </row>
    <row r="200" s="2" customFormat="1">
      <c r="A200" s="38"/>
      <c r="B200" s="39"/>
      <c r="C200" s="38"/>
      <c r="D200" s="198" t="s">
        <v>171</v>
      </c>
      <c r="E200" s="38"/>
      <c r="F200" s="199" t="s">
        <v>475</v>
      </c>
      <c r="G200" s="38"/>
      <c r="H200" s="38"/>
      <c r="I200" s="195"/>
      <c r="J200" s="38"/>
      <c r="K200" s="38"/>
      <c r="L200" s="39"/>
      <c r="M200" s="196"/>
      <c r="N200" s="197"/>
      <c r="O200" s="77"/>
      <c r="P200" s="77"/>
      <c r="Q200" s="77"/>
      <c r="R200" s="77"/>
      <c r="S200" s="77"/>
      <c r="T200" s="7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9" t="s">
        <v>171</v>
      </c>
      <c r="AU200" s="19" t="s">
        <v>84</v>
      </c>
    </row>
    <row r="201" s="13" customFormat="1">
      <c r="A201" s="13"/>
      <c r="B201" s="201"/>
      <c r="C201" s="13"/>
      <c r="D201" s="193" t="s">
        <v>175</v>
      </c>
      <c r="E201" s="202" t="s">
        <v>1</v>
      </c>
      <c r="F201" s="203" t="s">
        <v>1790</v>
      </c>
      <c r="G201" s="13"/>
      <c r="H201" s="204">
        <v>278.54599999999999</v>
      </c>
      <c r="I201" s="205"/>
      <c r="J201" s="13"/>
      <c r="K201" s="13"/>
      <c r="L201" s="201"/>
      <c r="M201" s="206"/>
      <c r="N201" s="207"/>
      <c r="O201" s="207"/>
      <c r="P201" s="207"/>
      <c r="Q201" s="207"/>
      <c r="R201" s="207"/>
      <c r="S201" s="207"/>
      <c r="T201" s="20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02" t="s">
        <v>175</v>
      </c>
      <c r="AU201" s="202" t="s">
        <v>84</v>
      </c>
      <c r="AV201" s="13" t="s">
        <v>84</v>
      </c>
      <c r="AW201" s="13" t="s">
        <v>32</v>
      </c>
      <c r="AX201" s="13" t="s">
        <v>75</v>
      </c>
      <c r="AY201" s="202" t="s">
        <v>160</v>
      </c>
    </row>
    <row r="202" s="14" customFormat="1">
      <c r="A202" s="14"/>
      <c r="B202" s="209"/>
      <c r="C202" s="14"/>
      <c r="D202" s="193" t="s">
        <v>175</v>
      </c>
      <c r="E202" s="210" t="s">
        <v>1</v>
      </c>
      <c r="F202" s="211" t="s">
        <v>268</v>
      </c>
      <c r="G202" s="14"/>
      <c r="H202" s="212">
        <v>278.54599999999999</v>
      </c>
      <c r="I202" s="213"/>
      <c r="J202" s="14"/>
      <c r="K202" s="14"/>
      <c r="L202" s="209"/>
      <c r="M202" s="214"/>
      <c r="N202" s="215"/>
      <c r="O202" s="215"/>
      <c r="P202" s="215"/>
      <c r="Q202" s="215"/>
      <c r="R202" s="215"/>
      <c r="S202" s="215"/>
      <c r="T202" s="21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10" t="s">
        <v>175</v>
      </c>
      <c r="AU202" s="210" t="s">
        <v>84</v>
      </c>
      <c r="AV202" s="14" t="s">
        <v>167</v>
      </c>
      <c r="AW202" s="14" t="s">
        <v>32</v>
      </c>
      <c r="AX202" s="14" t="s">
        <v>82</v>
      </c>
      <c r="AY202" s="210" t="s">
        <v>160</v>
      </c>
    </row>
    <row r="203" s="2" customFormat="1" ht="21.75" customHeight="1">
      <c r="A203" s="38"/>
      <c r="B203" s="179"/>
      <c r="C203" s="180" t="s">
        <v>276</v>
      </c>
      <c r="D203" s="180" t="s">
        <v>162</v>
      </c>
      <c r="E203" s="181" t="s">
        <v>1791</v>
      </c>
      <c r="F203" s="182" t="s">
        <v>1792</v>
      </c>
      <c r="G203" s="183" t="s">
        <v>165</v>
      </c>
      <c r="H203" s="184">
        <v>155.22999999999999</v>
      </c>
      <c r="I203" s="185"/>
      <c r="J203" s="186">
        <f>ROUND(I203*H203,2)</f>
        <v>0</v>
      </c>
      <c r="K203" s="182" t="s">
        <v>166</v>
      </c>
      <c r="L203" s="39"/>
      <c r="M203" s="187" t="s">
        <v>1</v>
      </c>
      <c r="N203" s="188" t="s">
        <v>40</v>
      </c>
      <c r="O203" s="77"/>
      <c r="P203" s="189">
        <f>O203*H203</f>
        <v>0</v>
      </c>
      <c r="Q203" s="189">
        <v>0.089219999999999994</v>
      </c>
      <c r="R203" s="189">
        <f>Q203*H203</f>
        <v>13.849620599999998</v>
      </c>
      <c r="S203" s="189">
        <v>0</v>
      </c>
      <c r="T203" s="19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1" t="s">
        <v>167</v>
      </c>
      <c r="AT203" s="191" t="s">
        <v>162</v>
      </c>
      <c r="AU203" s="191" t="s">
        <v>84</v>
      </c>
      <c r="AY203" s="19" t="s">
        <v>160</v>
      </c>
      <c r="BE203" s="192">
        <f>IF(N203="základní",J203,0)</f>
        <v>0</v>
      </c>
      <c r="BF203" s="192">
        <f>IF(N203="snížená",J203,0)</f>
        <v>0</v>
      </c>
      <c r="BG203" s="192">
        <f>IF(N203="zákl. přenesená",J203,0)</f>
        <v>0</v>
      </c>
      <c r="BH203" s="192">
        <f>IF(N203="sníž. přenesená",J203,0)</f>
        <v>0</v>
      </c>
      <c r="BI203" s="192">
        <f>IF(N203="nulová",J203,0)</f>
        <v>0</v>
      </c>
      <c r="BJ203" s="19" t="s">
        <v>82</v>
      </c>
      <c r="BK203" s="192">
        <f>ROUND(I203*H203,2)</f>
        <v>0</v>
      </c>
      <c r="BL203" s="19" t="s">
        <v>167</v>
      </c>
      <c r="BM203" s="191" t="s">
        <v>1793</v>
      </c>
    </row>
    <row r="204" s="2" customFormat="1">
      <c r="A204" s="38"/>
      <c r="B204" s="39"/>
      <c r="C204" s="38"/>
      <c r="D204" s="193" t="s">
        <v>169</v>
      </c>
      <c r="E204" s="38"/>
      <c r="F204" s="194" t="s">
        <v>1794</v>
      </c>
      <c r="G204" s="38"/>
      <c r="H204" s="38"/>
      <c r="I204" s="195"/>
      <c r="J204" s="38"/>
      <c r="K204" s="38"/>
      <c r="L204" s="39"/>
      <c r="M204" s="196"/>
      <c r="N204" s="197"/>
      <c r="O204" s="77"/>
      <c r="P204" s="77"/>
      <c r="Q204" s="77"/>
      <c r="R204" s="77"/>
      <c r="S204" s="77"/>
      <c r="T204" s="7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9" t="s">
        <v>169</v>
      </c>
      <c r="AU204" s="19" t="s">
        <v>84</v>
      </c>
    </row>
    <row r="205" s="2" customFormat="1">
      <c r="A205" s="38"/>
      <c r="B205" s="39"/>
      <c r="C205" s="38"/>
      <c r="D205" s="198" t="s">
        <v>171</v>
      </c>
      <c r="E205" s="38"/>
      <c r="F205" s="199" t="s">
        <v>1795</v>
      </c>
      <c r="G205" s="38"/>
      <c r="H205" s="38"/>
      <c r="I205" s="195"/>
      <c r="J205" s="38"/>
      <c r="K205" s="38"/>
      <c r="L205" s="39"/>
      <c r="M205" s="196"/>
      <c r="N205" s="197"/>
      <c r="O205" s="77"/>
      <c r="P205" s="77"/>
      <c r="Q205" s="77"/>
      <c r="R205" s="77"/>
      <c r="S205" s="77"/>
      <c r="T205" s="7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9" t="s">
        <v>171</v>
      </c>
      <c r="AU205" s="19" t="s">
        <v>84</v>
      </c>
    </row>
    <row r="206" s="2" customFormat="1" ht="16.5" customHeight="1">
      <c r="A206" s="38"/>
      <c r="B206" s="179"/>
      <c r="C206" s="217" t="s">
        <v>285</v>
      </c>
      <c r="D206" s="217" t="s">
        <v>341</v>
      </c>
      <c r="E206" s="218" t="s">
        <v>577</v>
      </c>
      <c r="F206" s="219" t="s">
        <v>578</v>
      </c>
      <c r="G206" s="220" t="s">
        <v>165</v>
      </c>
      <c r="H206" s="221">
        <v>159.887</v>
      </c>
      <c r="I206" s="222"/>
      <c r="J206" s="223">
        <f>ROUND(I206*H206,2)</f>
        <v>0</v>
      </c>
      <c r="K206" s="219" t="s">
        <v>166</v>
      </c>
      <c r="L206" s="224"/>
      <c r="M206" s="225" t="s">
        <v>1</v>
      </c>
      <c r="N206" s="226" t="s">
        <v>40</v>
      </c>
      <c r="O206" s="77"/>
      <c r="P206" s="189">
        <f>O206*H206</f>
        <v>0</v>
      </c>
      <c r="Q206" s="189">
        <v>0.13200000000000001</v>
      </c>
      <c r="R206" s="189">
        <f>Q206*H206</f>
        <v>21.105084000000002</v>
      </c>
      <c r="S206" s="189">
        <v>0</v>
      </c>
      <c r="T206" s="19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1" t="s">
        <v>216</v>
      </c>
      <c r="AT206" s="191" t="s">
        <v>341</v>
      </c>
      <c r="AU206" s="191" t="s">
        <v>84</v>
      </c>
      <c r="AY206" s="19" t="s">
        <v>160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82</v>
      </c>
      <c r="BK206" s="192">
        <f>ROUND(I206*H206,2)</f>
        <v>0</v>
      </c>
      <c r="BL206" s="19" t="s">
        <v>167</v>
      </c>
      <c r="BM206" s="191" t="s">
        <v>1796</v>
      </c>
    </row>
    <row r="207" s="2" customFormat="1">
      <c r="A207" s="38"/>
      <c r="B207" s="39"/>
      <c r="C207" s="38"/>
      <c r="D207" s="193" t="s">
        <v>169</v>
      </c>
      <c r="E207" s="38"/>
      <c r="F207" s="194" t="s">
        <v>578</v>
      </c>
      <c r="G207" s="38"/>
      <c r="H207" s="38"/>
      <c r="I207" s="195"/>
      <c r="J207" s="38"/>
      <c r="K207" s="38"/>
      <c r="L207" s="39"/>
      <c r="M207" s="196"/>
      <c r="N207" s="197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169</v>
      </c>
      <c r="AU207" s="19" t="s">
        <v>84</v>
      </c>
    </row>
    <row r="208" s="2" customFormat="1">
      <c r="A208" s="38"/>
      <c r="B208" s="39"/>
      <c r="C208" s="38"/>
      <c r="D208" s="193" t="s">
        <v>173</v>
      </c>
      <c r="E208" s="38"/>
      <c r="F208" s="200" t="s">
        <v>580</v>
      </c>
      <c r="G208" s="38"/>
      <c r="H208" s="38"/>
      <c r="I208" s="195"/>
      <c r="J208" s="38"/>
      <c r="K208" s="38"/>
      <c r="L208" s="39"/>
      <c r="M208" s="196"/>
      <c r="N208" s="197"/>
      <c r="O208" s="77"/>
      <c r="P208" s="77"/>
      <c r="Q208" s="77"/>
      <c r="R208" s="77"/>
      <c r="S208" s="77"/>
      <c r="T208" s="7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9" t="s">
        <v>173</v>
      </c>
      <c r="AU208" s="19" t="s">
        <v>84</v>
      </c>
    </row>
    <row r="209" s="13" customFormat="1">
      <c r="A209" s="13"/>
      <c r="B209" s="201"/>
      <c r="C209" s="13"/>
      <c r="D209" s="193" t="s">
        <v>175</v>
      </c>
      <c r="E209" s="202" t="s">
        <v>1</v>
      </c>
      <c r="F209" s="203" t="s">
        <v>1797</v>
      </c>
      <c r="G209" s="13"/>
      <c r="H209" s="204">
        <v>155.22999999999999</v>
      </c>
      <c r="I209" s="205"/>
      <c r="J209" s="13"/>
      <c r="K209" s="13"/>
      <c r="L209" s="201"/>
      <c r="M209" s="206"/>
      <c r="N209" s="207"/>
      <c r="O209" s="207"/>
      <c r="P209" s="207"/>
      <c r="Q209" s="207"/>
      <c r="R209" s="207"/>
      <c r="S209" s="207"/>
      <c r="T209" s="20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02" t="s">
        <v>175</v>
      </c>
      <c r="AU209" s="202" t="s">
        <v>84</v>
      </c>
      <c r="AV209" s="13" t="s">
        <v>84</v>
      </c>
      <c r="AW209" s="13" t="s">
        <v>32</v>
      </c>
      <c r="AX209" s="13" t="s">
        <v>82</v>
      </c>
      <c r="AY209" s="202" t="s">
        <v>160</v>
      </c>
    </row>
    <row r="210" s="13" customFormat="1">
      <c r="A210" s="13"/>
      <c r="B210" s="201"/>
      <c r="C210" s="13"/>
      <c r="D210" s="193" t="s">
        <v>175</v>
      </c>
      <c r="E210" s="13"/>
      <c r="F210" s="203" t="s">
        <v>1798</v>
      </c>
      <c r="G210" s="13"/>
      <c r="H210" s="204">
        <v>159.887</v>
      </c>
      <c r="I210" s="205"/>
      <c r="J210" s="13"/>
      <c r="K210" s="13"/>
      <c r="L210" s="201"/>
      <c r="M210" s="206"/>
      <c r="N210" s="207"/>
      <c r="O210" s="207"/>
      <c r="P210" s="207"/>
      <c r="Q210" s="207"/>
      <c r="R210" s="207"/>
      <c r="S210" s="207"/>
      <c r="T210" s="20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02" t="s">
        <v>175</v>
      </c>
      <c r="AU210" s="202" t="s">
        <v>84</v>
      </c>
      <c r="AV210" s="13" t="s">
        <v>84</v>
      </c>
      <c r="AW210" s="13" t="s">
        <v>3</v>
      </c>
      <c r="AX210" s="13" t="s">
        <v>82</v>
      </c>
      <c r="AY210" s="202" t="s">
        <v>160</v>
      </c>
    </row>
    <row r="211" s="2" customFormat="1" ht="16.5" customHeight="1">
      <c r="A211" s="38"/>
      <c r="B211" s="179"/>
      <c r="C211" s="180" t="s">
        <v>292</v>
      </c>
      <c r="D211" s="180" t="s">
        <v>162</v>
      </c>
      <c r="E211" s="181" t="s">
        <v>1799</v>
      </c>
      <c r="F211" s="182" t="s">
        <v>1800</v>
      </c>
      <c r="G211" s="183" t="s">
        <v>165</v>
      </c>
      <c r="H211" s="184">
        <v>12.4</v>
      </c>
      <c r="I211" s="185"/>
      <c r="J211" s="186">
        <f>ROUND(I211*H211,2)</f>
        <v>0</v>
      </c>
      <c r="K211" s="182" t="s">
        <v>166</v>
      </c>
      <c r="L211" s="39"/>
      <c r="M211" s="187" t="s">
        <v>1</v>
      </c>
      <c r="N211" s="188" t="s">
        <v>40</v>
      </c>
      <c r="O211" s="77"/>
      <c r="P211" s="189">
        <f>O211*H211</f>
        <v>0</v>
      </c>
      <c r="Q211" s="189">
        <v>0.090620000000000006</v>
      </c>
      <c r="R211" s="189">
        <f>Q211*H211</f>
        <v>1.123688</v>
      </c>
      <c r="S211" s="189">
        <v>0</v>
      </c>
      <c r="T211" s="19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1" t="s">
        <v>167</v>
      </c>
      <c r="AT211" s="191" t="s">
        <v>162</v>
      </c>
      <c r="AU211" s="191" t="s">
        <v>84</v>
      </c>
      <c r="AY211" s="19" t="s">
        <v>160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82</v>
      </c>
      <c r="BK211" s="192">
        <f>ROUND(I211*H211,2)</f>
        <v>0</v>
      </c>
      <c r="BL211" s="19" t="s">
        <v>167</v>
      </c>
      <c r="BM211" s="191" t="s">
        <v>1801</v>
      </c>
    </row>
    <row r="212" s="2" customFormat="1">
      <c r="A212" s="38"/>
      <c r="B212" s="39"/>
      <c r="C212" s="38"/>
      <c r="D212" s="193" t="s">
        <v>169</v>
      </c>
      <c r="E212" s="38"/>
      <c r="F212" s="194" t="s">
        <v>1802</v>
      </c>
      <c r="G212" s="38"/>
      <c r="H212" s="38"/>
      <c r="I212" s="195"/>
      <c r="J212" s="38"/>
      <c r="K212" s="38"/>
      <c r="L212" s="39"/>
      <c r="M212" s="196"/>
      <c r="N212" s="197"/>
      <c r="O212" s="77"/>
      <c r="P212" s="77"/>
      <c r="Q212" s="77"/>
      <c r="R212" s="77"/>
      <c r="S212" s="77"/>
      <c r="T212" s="7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9" t="s">
        <v>169</v>
      </c>
      <c r="AU212" s="19" t="s">
        <v>84</v>
      </c>
    </row>
    <row r="213" s="2" customFormat="1">
      <c r="A213" s="38"/>
      <c r="B213" s="39"/>
      <c r="C213" s="38"/>
      <c r="D213" s="198" t="s">
        <v>171</v>
      </c>
      <c r="E213" s="38"/>
      <c r="F213" s="199" t="s">
        <v>1803</v>
      </c>
      <c r="G213" s="38"/>
      <c r="H213" s="38"/>
      <c r="I213" s="195"/>
      <c r="J213" s="38"/>
      <c r="K213" s="38"/>
      <c r="L213" s="39"/>
      <c r="M213" s="196"/>
      <c r="N213" s="197"/>
      <c r="O213" s="77"/>
      <c r="P213" s="77"/>
      <c r="Q213" s="77"/>
      <c r="R213" s="77"/>
      <c r="S213" s="77"/>
      <c r="T213" s="7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9" t="s">
        <v>171</v>
      </c>
      <c r="AU213" s="19" t="s">
        <v>84</v>
      </c>
    </row>
    <row r="214" s="2" customFormat="1" ht="16.5" customHeight="1">
      <c r="A214" s="38"/>
      <c r="B214" s="179"/>
      <c r="C214" s="217" t="s">
        <v>298</v>
      </c>
      <c r="D214" s="217" t="s">
        <v>341</v>
      </c>
      <c r="E214" s="218" t="s">
        <v>1804</v>
      </c>
      <c r="F214" s="219" t="s">
        <v>1805</v>
      </c>
      <c r="G214" s="220" t="s">
        <v>165</v>
      </c>
      <c r="H214" s="221">
        <v>5.7699999999999996</v>
      </c>
      <c r="I214" s="222"/>
      <c r="J214" s="223">
        <f>ROUND(I214*H214,2)</f>
        <v>0</v>
      </c>
      <c r="K214" s="219" t="s">
        <v>166</v>
      </c>
      <c r="L214" s="224"/>
      <c r="M214" s="225" t="s">
        <v>1</v>
      </c>
      <c r="N214" s="226" t="s">
        <v>40</v>
      </c>
      <c r="O214" s="77"/>
      <c r="P214" s="189">
        <f>O214*H214</f>
        <v>0</v>
      </c>
      <c r="Q214" s="189">
        <v>0.17599999999999999</v>
      </c>
      <c r="R214" s="189">
        <f>Q214*H214</f>
        <v>1.0155199999999998</v>
      </c>
      <c r="S214" s="189">
        <v>0</v>
      </c>
      <c r="T214" s="19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1" t="s">
        <v>216</v>
      </c>
      <c r="AT214" s="191" t="s">
        <v>341</v>
      </c>
      <c r="AU214" s="191" t="s">
        <v>84</v>
      </c>
      <c r="AY214" s="19" t="s">
        <v>160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82</v>
      </c>
      <c r="BK214" s="192">
        <f>ROUND(I214*H214,2)</f>
        <v>0</v>
      </c>
      <c r="BL214" s="19" t="s">
        <v>167</v>
      </c>
      <c r="BM214" s="191" t="s">
        <v>1806</v>
      </c>
    </row>
    <row r="215" s="2" customFormat="1">
      <c r="A215" s="38"/>
      <c r="B215" s="39"/>
      <c r="C215" s="38"/>
      <c r="D215" s="193" t="s">
        <v>169</v>
      </c>
      <c r="E215" s="38"/>
      <c r="F215" s="194" t="s">
        <v>1805</v>
      </c>
      <c r="G215" s="38"/>
      <c r="H215" s="38"/>
      <c r="I215" s="195"/>
      <c r="J215" s="38"/>
      <c r="K215" s="38"/>
      <c r="L215" s="39"/>
      <c r="M215" s="196"/>
      <c r="N215" s="197"/>
      <c r="O215" s="77"/>
      <c r="P215" s="77"/>
      <c r="Q215" s="77"/>
      <c r="R215" s="77"/>
      <c r="S215" s="77"/>
      <c r="T215" s="7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9" t="s">
        <v>169</v>
      </c>
      <c r="AU215" s="19" t="s">
        <v>84</v>
      </c>
    </row>
    <row r="216" s="13" customFormat="1">
      <c r="A216" s="13"/>
      <c r="B216" s="201"/>
      <c r="C216" s="13"/>
      <c r="D216" s="193" t="s">
        <v>175</v>
      </c>
      <c r="E216" s="202" t="s">
        <v>1</v>
      </c>
      <c r="F216" s="203" t="s">
        <v>1807</v>
      </c>
      <c r="G216" s="13"/>
      <c r="H216" s="204">
        <v>5.7699999999999996</v>
      </c>
      <c r="I216" s="205"/>
      <c r="J216" s="13"/>
      <c r="K216" s="13"/>
      <c r="L216" s="201"/>
      <c r="M216" s="206"/>
      <c r="N216" s="207"/>
      <c r="O216" s="207"/>
      <c r="P216" s="207"/>
      <c r="Q216" s="207"/>
      <c r="R216" s="207"/>
      <c r="S216" s="207"/>
      <c r="T216" s="20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02" t="s">
        <v>175</v>
      </c>
      <c r="AU216" s="202" t="s">
        <v>84</v>
      </c>
      <c r="AV216" s="13" t="s">
        <v>84</v>
      </c>
      <c r="AW216" s="13" t="s">
        <v>32</v>
      </c>
      <c r="AX216" s="13" t="s">
        <v>82</v>
      </c>
      <c r="AY216" s="202" t="s">
        <v>160</v>
      </c>
    </row>
    <row r="217" s="2" customFormat="1" ht="16.5" customHeight="1">
      <c r="A217" s="38"/>
      <c r="B217" s="179"/>
      <c r="C217" s="217" t="s">
        <v>305</v>
      </c>
      <c r="D217" s="217" t="s">
        <v>341</v>
      </c>
      <c r="E217" s="218" t="s">
        <v>1808</v>
      </c>
      <c r="F217" s="219" t="s">
        <v>1809</v>
      </c>
      <c r="G217" s="220" t="s">
        <v>165</v>
      </c>
      <c r="H217" s="221">
        <v>2.9500000000000002</v>
      </c>
      <c r="I217" s="222"/>
      <c r="J217" s="223">
        <f>ROUND(I217*H217,2)</f>
        <v>0</v>
      </c>
      <c r="K217" s="219" t="s">
        <v>166</v>
      </c>
      <c r="L217" s="224"/>
      <c r="M217" s="225" t="s">
        <v>1</v>
      </c>
      <c r="N217" s="226" t="s">
        <v>40</v>
      </c>
      <c r="O217" s="77"/>
      <c r="P217" s="189">
        <f>O217*H217</f>
        <v>0</v>
      </c>
      <c r="Q217" s="189">
        <v>0.17599999999999999</v>
      </c>
      <c r="R217" s="189">
        <f>Q217*H217</f>
        <v>0.51919999999999999</v>
      </c>
      <c r="S217" s="189">
        <v>0</v>
      </c>
      <c r="T217" s="19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1" t="s">
        <v>216</v>
      </c>
      <c r="AT217" s="191" t="s">
        <v>341</v>
      </c>
      <c r="AU217" s="191" t="s">
        <v>84</v>
      </c>
      <c r="AY217" s="19" t="s">
        <v>160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82</v>
      </c>
      <c r="BK217" s="192">
        <f>ROUND(I217*H217,2)</f>
        <v>0</v>
      </c>
      <c r="BL217" s="19" t="s">
        <v>167</v>
      </c>
      <c r="BM217" s="191" t="s">
        <v>1810</v>
      </c>
    </row>
    <row r="218" s="2" customFormat="1">
      <c r="A218" s="38"/>
      <c r="B218" s="39"/>
      <c r="C218" s="38"/>
      <c r="D218" s="193" t="s">
        <v>169</v>
      </c>
      <c r="E218" s="38"/>
      <c r="F218" s="194" t="s">
        <v>1809</v>
      </c>
      <c r="G218" s="38"/>
      <c r="H218" s="38"/>
      <c r="I218" s="195"/>
      <c r="J218" s="38"/>
      <c r="K218" s="38"/>
      <c r="L218" s="39"/>
      <c r="M218" s="196"/>
      <c r="N218" s="197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169</v>
      </c>
      <c r="AU218" s="19" t="s">
        <v>84</v>
      </c>
    </row>
    <row r="219" s="13" customFormat="1">
      <c r="A219" s="13"/>
      <c r="B219" s="201"/>
      <c r="C219" s="13"/>
      <c r="D219" s="193" t="s">
        <v>175</v>
      </c>
      <c r="E219" s="202" t="s">
        <v>1</v>
      </c>
      <c r="F219" s="203" t="s">
        <v>1811</v>
      </c>
      <c r="G219" s="13"/>
      <c r="H219" s="204">
        <v>2.9500000000000002</v>
      </c>
      <c r="I219" s="205"/>
      <c r="J219" s="13"/>
      <c r="K219" s="13"/>
      <c r="L219" s="201"/>
      <c r="M219" s="206"/>
      <c r="N219" s="207"/>
      <c r="O219" s="207"/>
      <c r="P219" s="207"/>
      <c r="Q219" s="207"/>
      <c r="R219" s="207"/>
      <c r="S219" s="207"/>
      <c r="T219" s="20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02" t="s">
        <v>175</v>
      </c>
      <c r="AU219" s="202" t="s">
        <v>84</v>
      </c>
      <c r="AV219" s="13" t="s">
        <v>84</v>
      </c>
      <c r="AW219" s="13" t="s">
        <v>32</v>
      </c>
      <c r="AX219" s="13" t="s">
        <v>82</v>
      </c>
      <c r="AY219" s="202" t="s">
        <v>160</v>
      </c>
    </row>
    <row r="220" s="2" customFormat="1" ht="16.5" customHeight="1">
      <c r="A220" s="38"/>
      <c r="B220" s="179"/>
      <c r="C220" s="217" t="s">
        <v>7</v>
      </c>
      <c r="D220" s="217" t="s">
        <v>341</v>
      </c>
      <c r="E220" s="218" t="s">
        <v>1812</v>
      </c>
      <c r="F220" s="219" t="s">
        <v>1813</v>
      </c>
      <c r="G220" s="220" t="s">
        <v>165</v>
      </c>
      <c r="H220" s="221">
        <v>3.6800000000000002</v>
      </c>
      <c r="I220" s="222"/>
      <c r="J220" s="223">
        <f>ROUND(I220*H220,2)</f>
        <v>0</v>
      </c>
      <c r="K220" s="219" t="s">
        <v>166</v>
      </c>
      <c r="L220" s="224"/>
      <c r="M220" s="225" t="s">
        <v>1</v>
      </c>
      <c r="N220" s="226" t="s">
        <v>40</v>
      </c>
      <c r="O220" s="77"/>
      <c r="P220" s="189">
        <f>O220*H220</f>
        <v>0</v>
      </c>
      <c r="Q220" s="189">
        <v>0.17499999999999999</v>
      </c>
      <c r="R220" s="189">
        <f>Q220*H220</f>
        <v>0.64400000000000002</v>
      </c>
      <c r="S220" s="189">
        <v>0</v>
      </c>
      <c r="T220" s="19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1" t="s">
        <v>216</v>
      </c>
      <c r="AT220" s="191" t="s">
        <v>341</v>
      </c>
      <c r="AU220" s="191" t="s">
        <v>84</v>
      </c>
      <c r="AY220" s="19" t="s">
        <v>160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82</v>
      </c>
      <c r="BK220" s="192">
        <f>ROUND(I220*H220,2)</f>
        <v>0</v>
      </c>
      <c r="BL220" s="19" t="s">
        <v>167</v>
      </c>
      <c r="BM220" s="191" t="s">
        <v>1814</v>
      </c>
    </row>
    <row r="221" s="2" customFormat="1">
      <c r="A221" s="38"/>
      <c r="B221" s="39"/>
      <c r="C221" s="38"/>
      <c r="D221" s="193" t="s">
        <v>169</v>
      </c>
      <c r="E221" s="38"/>
      <c r="F221" s="194" t="s">
        <v>1813</v>
      </c>
      <c r="G221" s="38"/>
      <c r="H221" s="38"/>
      <c r="I221" s="195"/>
      <c r="J221" s="38"/>
      <c r="K221" s="38"/>
      <c r="L221" s="39"/>
      <c r="M221" s="196"/>
      <c r="N221" s="197"/>
      <c r="O221" s="77"/>
      <c r="P221" s="77"/>
      <c r="Q221" s="77"/>
      <c r="R221" s="77"/>
      <c r="S221" s="77"/>
      <c r="T221" s="7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9" t="s">
        <v>169</v>
      </c>
      <c r="AU221" s="19" t="s">
        <v>84</v>
      </c>
    </row>
    <row r="222" s="13" customFormat="1">
      <c r="A222" s="13"/>
      <c r="B222" s="201"/>
      <c r="C222" s="13"/>
      <c r="D222" s="193" t="s">
        <v>175</v>
      </c>
      <c r="E222" s="202" t="s">
        <v>1</v>
      </c>
      <c r="F222" s="203" t="s">
        <v>1815</v>
      </c>
      <c r="G222" s="13"/>
      <c r="H222" s="204">
        <v>3.6800000000000002</v>
      </c>
      <c r="I222" s="205"/>
      <c r="J222" s="13"/>
      <c r="K222" s="13"/>
      <c r="L222" s="201"/>
      <c r="M222" s="206"/>
      <c r="N222" s="207"/>
      <c r="O222" s="207"/>
      <c r="P222" s="207"/>
      <c r="Q222" s="207"/>
      <c r="R222" s="207"/>
      <c r="S222" s="207"/>
      <c r="T222" s="20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02" t="s">
        <v>175</v>
      </c>
      <c r="AU222" s="202" t="s">
        <v>84</v>
      </c>
      <c r="AV222" s="13" t="s">
        <v>84</v>
      </c>
      <c r="AW222" s="13" t="s">
        <v>32</v>
      </c>
      <c r="AX222" s="13" t="s">
        <v>82</v>
      </c>
      <c r="AY222" s="202" t="s">
        <v>160</v>
      </c>
    </row>
    <row r="223" s="2" customFormat="1" ht="24.15" customHeight="1">
      <c r="A223" s="38"/>
      <c r="B223" s="179"/>
      <c r="C223" s="180" t="s">
        <v>317</v>
      </c>
      <c r="D223" s="180" t="s">
        <v>162</v>
      </c>
      <c r="E223" s="181" t="s">
        <v>589</v>
      </c>
      <c r="F223" s="182" t="s">
        <v>590</v>
      </c>
      <c r="G223" s="183" t="s">
        <v>165</v>
      </c>
      <c r="H223" s="184">
        <v>202.56399999999999</v>
      </c>
      <c r="I223" s="185"/>
      <c r="J223" s="186">
        <f>ROUND(I223*H223,2)</f>
        <v>0</v>
      </c>
      <c r="K223" s="182" t="s">
        <v>166</v>
      </c>
      <c r="L223" s="39"/>
      <c r="M223" s="187" t="s">
        <v>1</v>
      </c>
      <c r="N223" s="188" t="s">
        <v>40</v>
      </c>
      <c r="O223" s="77"/>
      <c r="P223" s="189">
        <f>O223*H223</f>
        <v>0</v>
      </c>
      <c r="Q223" s="189">
        <v>0.098000000000000004</v>
      </c>
      <c r="R223" s="189">
        <f>Q223*H223</f>
        <v>19.851272000000002</v>
      </c>
      <c r="S223" s="189">
        <v>0</v>
      </c>
      <c r="T223" s="19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1" t="s">
        <v>167</v>
      </c>
      <c r="AT223" s="191" t="s">
        <v>162</v>
      </c>
      <c r="AU223" s="191" t="s">
        <v>84</v>
      </c>
      <c r="AY223" s="19" t="s">
        <v>160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82</v>
      </c>
      <c r="BK223" s="192">
        <f>ROUND(I223*H223,2)</f>
        <v>0</v>
      </c>
      <c r="BL223" s="19" t="s">
        <v>167</v>
      </c>
      <c r="BM223" s="191" t="s">
        <v>1816</v>
      </c>
    </row>
    <row r="224" s="2" customFormat="1">
      <c r="A224" s="38"/>
      <c r="B224" s="39"/>
      <c r="C224" s="38"/>
      <c r="D224" s="193" t="s">
        <v>169</v>
      </c>
      <c r="E224" s="38"/>
      <c r="F224" s="194" t="s">
        <v>592</v>
      </c>
      <c r="G224" s="38"/>
      <c r="H224" s="38"/>
      <c r="I224" s="195"/>
      <c r="J224" s="38"/>
      <c r="K224" s="38"/>
      <c r="L224" s="39"/>
      <c r="M224" s="196"/>
      <c r="N224" s="197"/>
      <c r="O224" s="77"/>
      <c r="P224" s="77"/>
      <c r="Q224" s="77"/>
      <c r="R224" s="77"/>
      <c r="S224" s="77"/>
      <c r="T224" s="7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9" t="s">
        <v>169</v>
      </c>
      <c r="AU224" s="19" t="s">
        <v>84</v>
      </c>
    </row>
    <row r="225" s="2" customFormat="1">
      <c r="A225" s="38"/>
      <c r="B225" s="39"/>
      <c r="C225" s="38"/>
      <c r="D225" s="198" t="s">
        <v>171</v>
      </c>
      <c r="E225" s="38"/>
      <c r="F225" s="199" t="s">
        <v>593</v>
      </c>
      <c r="G225" s="38"/>
      <c r="H225" s="38"/>
      <c r="I225" s="195"/>
      <c r="J225" s="38"/>
      <c r="K225" s="38"/>
      <c r="L225" s="39"/>
      <c r="M225" s="196"/>
      <c r="N225" s="197"/>
      <c r="O225" s="77"/>
      <c r="P225" s="77"/>
      <c r="Q225" s="77"/>
      <c r="R225" s="77"/>
      <c r="S225" s="77"/>
      <c r="T225" s="7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9" t="s">
        <v>171</v>
      </c>
      <c r="AU225" s="19" t="s">
        <v>84</v>
      </c>
    </row>
    <row r="226" s="13" customFormat="1">
      <c r="A226" s="13"/>
      <c r="B226" s="201"/>
      <c r="C226" s="13"/>
      <c r="D226" s="193" t="s">
        <v>175</v>
      </c>
      <c r="E226" s="202" t="s">
        <v>1</v>
      </c>
      <c r="F226" s="203" t="s">
        <v>1817</v>
      </c>
      <c r="G226" s="13"/>
      <c r="H226" s="204">
        <v>202.56399999999999</v>
      </c>
      <c r="I226" s="205"/>
      <c r="J226" s="13"/>
      <c r="K226" s="13"/>
      <c r="L226" s="201"/>
      <c r="M226" s="206"/>
      <c r="N226" s="207"/>
      <c r="O226" s="207"/>
      <c r="P226" s="207"/>
      <c r="Q226" s="207"/>
      <c r="R226" s="207"/>
      <c r="S226" s="207"/>
      <c r="T226" s="20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02" t="s">
        <v>175</v>
      </c>
      <c r="AU226" s="202" t="s">
        <v>84</v>
      </c>
      <c r="AV226" s="13" t="s">
        <v>84</v>
      </c>
      <c r="AW226" s="13" t="s">
        <v>32</v>
      </c>
      <c r="AX226" s="13" t="s">
        <v>82</v>
      </c>
      <c r="AY226" s="202" t="s">
        <v>160</v>
      </c>
    </row>
    <row r="227" s="2" customFormat="1" ht="16.5" customHeight="1">
      <c r="A227" s="38"/>
      <c r="B227" s="179"/>
      <c r="C227" s="217" t="s">
        <v>324</v>
      </c>
      <c r="D227" s="217" t="s">
        <v>341</v>
      </c>
      <c r="E227" s="218" t="s">
        <v>596</v>
      </c>
      <c r="F227" s="219" t="s">
        <v>597</v>
      </c>
      <c r="G227" s="220" t="s">
        <v>165</v>
      </c>
      <c r="H227" s="221">
        <v>200.81800000000001</v>
      </c>
      <c r="I227" s="222"/>
      <c r="J227" s="223">
        <f>ROUND(I227*H227,2)</f>
        <v>0</v>
      </c>
      <c r="K227" s="219" t="s">
        <v>166</v>
      </c>
      <c r="L227" s="224"/>
      <c r="M227" s="225" t="s">
        <v>1</v>
      </c>
      <c r="N227" s="226" t="s">
        <v>40</v>
      </c>
      <c r="O227" s="77"/>
      <c r="P227" s="189">
        <f>O227*H227</f>
        <v>0</v>
      </c>
      <c r="Q227" s="189">
        <v>0.14499999999999999</v>
      </c>
      <c r="R227" s="189">
        <f>Q227*H227</f>
        <v>29.11861</v>
      </c>
      <c r="S227" s="189">
        <v>0</v>
      </c>
      <c r="T227" s="19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1" t="s">
        <v>216</v>
      </c>
      <c r="AT227" s="191" t="s">
        <v>341</v>
      </c>
      <c r="AU227" s="191" t="s">
        <v>84</v>
      </c>
      <c r="AY227" s="19" t="s">
        <v>160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9" t="s">
        <v>82</v>
      </c>
      <c r="BK227" s="192">
        <f>ROUND(I227*H227,2)</f>
        <v>0</v>
      </c>
      <c r="BL227" s="19" t="s">
        <v>167</v>
      </c>
      <c r="BM227" s="191" t="s">
        <v>1818</v>
      </c>
    </row>
    <row r="228" s="2" customFormat="1">
      <c r="A228" s="38"/>
      <c r="B228" s="39"/>
      <c r="C228" s="38"/>
      <c r="D228" s="193" t="s">
        <v>169</v>
      </c>
      <c r="E228" s="38"/>
      <c r="F228" s="194" t="s">
        <v>597</v>
      </c>
      <c r="G228" s="38"/>
      <c r="H228" s="38"/>
      <c r="I228" s="195"/>
      <c r="J228" s="38"/>
      <c r="K228" s="38"/>
      <c r="L228" s="39"/>
      <c r="M228" s="196"/>
      <c r="N228" s="197"/>
      <c r="O228" s="77"/>
      <c r="P228" s="77"/>
      <c r="Q228" s="77"/>
      <c r="R228" s="77"/>
      <c r="S228" s="77"/>
      <c r="T228" s="7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9" t="s">
        <v>169</v>
      </c>
      <c r="AU228" s="19" t="s">
        <v>84</v>
      </c>
    </row>
    <row r="229" s="2" customFormat="1">
      <c r="A229" s="38"/>
      <c r="B229" s="39"/>
      <c r="C229" s="38"/>
      <c r="D229" s="193" t="s">
        <v>173</v>
      </c>
      <c r="E229" s="38"/>
      <c r="F229" s="200" t="s">
        <v>544</v>
      </c>
      <c r="G229" s="38"/>
      <c r="H229" s="38"/>
      <c r="I229" s="195"/>
      <c r="J229" s="38"/>
      <c r="K229" s="38"/>
      <c r="L229" s="39"/>
      <c r="M229" s="196"/>
      <c r="N229" s="197"/>
      <c r="O229" s="77"/>
      <c r="P229" s="77"/>
      <c r="Q229" s="77"/>
      <c r="R229" s="77"/>
      <c r="S229" s="77"/>
      <c r="T229" s="7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9" t="s">
        <v>173</v>
      </c>
      <c r="AU229" s="19" t="s">
        <v>84</v>
      </c>
    </row>
    <row r="230" s="13" customFormat="1">
      <c r="A230" s="13"/>
      <c r="B230" s="201"/>
      <c r="C230" s="13"/>
      <c r="D230" s="193" t="s">
        <v>175</v>
      </c>
      <c r="E230" s="202" t="s">
        <v>1</v>
      </c>
      <c r="F230" s="203" t="s">
        <v>1819</v>
      </c>
      <c r="G230" s="13"/>
      <c r="H230" s="204">
        <v>196.88</v>
      </c>
      <c r="I230" s="205"/>
      <c r="J230" s="13"/>
      <c r="K230" s="13"/>
      <c r="L230" s="201"/>
      <c r="M230" s="206"/>
      <c r="N230" s="207"/>
      <c r="O230" s="207"/>
      <c r="P230" s="207"/>
      <c r="Q230" s="207"/>
      <c r="R230" s="207"/>
      <c r="S230" s="207"/>
      <c r="T230" s="20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02" t="s">
        <v>175</v>
      </c>
      <c r="AU230" s="202" t="s">
        <v>84</v>
      </c>
      <c r="AV230" s="13" t="s">
        <v>84</v>
      </c>
      <c r="AW230" s="13" t="s">
        <v>32</v>
      </c>
      <c r="AX230" s="13" t="s">
        <v>82</v>
      </c>
      <c r="AY230" s="202" t="s">
        <v>160</v>
      </c>
    </row>
    <row r="231" s="13" customFormat="1">
      <c r="A231" s="13"/>
      <c r="B231" s="201"/>
      <c r="C231" s="13"/>
      <c r="D231" s="193" t="s">
        <v>175</v>
      </c>
      <c r="E231" s="13"/>
      <c r="F231" s="203" t="s">
        <v>1820</v>
      </c>
      <c r="G231" s="13"/>
      <c r="H231" s="204">
        <v>200.81800000000001</v>
      </c>
      <c r="I231" s="205"/>
      <c r="J231" s="13"/>
      <c r="K231" s="13"/>
      <c r="L231" s="201"/>
      <c r="M231" s="206"/>
      <c r="N231" s="207"/>
      <c r="O231" s="207"/>
      <c r="P231" s="207"/>
      <c r="Q231" s="207"/>
      <c r="R231" s="207"/>
      <c r="S231" s="207"/>
      <c r="T231" s="20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02" t="s">
        <v>175</v>
      </c>
      <c r="AU231" s="202" t="s">
        <v>84</v>
      </c>
      <c r="AV231" s="13" t="s">
        <v>84</v>
      </c>
      <c r="AW231" s="13" t="s">
        <v>3</v>
      </c>
      <c r="AX231" s="13" t="s">
        <v>82</v>
      </c>
      <c r="AY231" s="202" t="s">
        <v>160</v>
      </c>
    </row>
    <row r="232" s="2" customFormat="1" ht="16.5" customHeight="1">
      <c r="A232" s="38"/>
      <c r="B232" s="179"/>
      <c r="C232" s="217" t="s">
        <v>330</v>
      </c>
      <c r="D232" s="217" t="s">
        <v>341</v>
      </c>
      <c r="E232" s="218" t="s">
        <v>602</v>
      </c>
      <c r="F232" s="219" t="s">
        <v>603</v>
      </c>
      <c r="G232" s="220" t="s">
        <v>165</v>
      </c>
      <c r="H232" s="221">
        <v>5.8550000000000004</v>
      </c>
      <c r="I232" s="222"/>
      <c r="J232" s="223">
        <f>ROUND(I232*H232,2)</f>
        <v>0</v>
      </c>
      <c r="K232" s="219" t="s">
        <v>166</v>
      </c>
      <c r="L232" s="224"/>
      <c r="M232" s="225" t="s">
        <v>1</v>
      </c>
      <c r="N232" s="226" t="s">
        <v>40</v>
      </c>
      <c r="O232" s="77"/>
      <c r="P232" s="189">
        <f>O232*H232</f>
        <v>0</v>
      </c>
      <c r="Q232" s="189">
        <v>0.14499999999999999</v>
      </c>
      <c r="R232" s="189">
        <f>Q232*H232</f>
        <v>0.84897500000000004</v>
      </c>
      <c r="S232" s="189">
        <v>0</v>
      </c>
      <c r="T232" s="19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1" t="s">
        <v>216</v>
      </c>
      <c r="AT232" s="191" t="s">
        <v>341</v>
      </c>
      <c r="AU232" s="191" t="s">
        <v>84</v>
      </c>
      <c r="AY232" s="19" t="s">
        <v>160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82</v>
      </c>
      <c r="BK232" s="192">
        <f>ROUND(I232*H232,2)</f>
        <v>0</v>
      </c>
      <c r="BL232" s="19" t="s">
        <v>167</v>
      </c>
      <c r="BM232" s="191" t="s">
        <v>1821</v>
      </c>
    </row>
    <row r="233" s="2" customFormat="1">
      <c r="A233" s="38"/>
      <c r="B233" s="39"/>
      <c r="C233" s="38"/>
      <c r="D233" s="193" t="s">
        <v>169</v>
      </c>
      <c r="E233" s="38"/>
      <c r="F233" s="194" t="s">
        <v>603</v>
      </c>
      <c r="G233" s="38"/>
      <c r="H233" s="38"/>
      <c r="I233" s="195"/>
      <c r="J233" s="38"/>
      <c r="K233" s="38"/>
      <c r="L233" s="39"/>
      <c r="M233" s="196"/>
      <c r="N233" s="197"/>
      <c r="O233" s="77"/>
      <c r="P233" s="77"/>
      <c r="Q233" s="77"/>
      <c r="R233" s="77"/>
      <c r="S233" s="77"/>
      <c r="T233" s="7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9" t="s">
        <v>169</v>
      </c>
      <c r="AU233" s="19" t="s">
        <v>84</v>
      </c>
    </row>
    <row r="234" s="2" customFormat="1">
      <c r="A234" s="38"/>
      <c r="B234" s="39"/>
      <c r="C234" s="38"/>
      <c r="D234" s="193" t="s">
        <v>173</v>
      </c>
      <c r="E234" s="38"/>
      <c r="F234" s="200" t="s">
        <v>580</v>
      </c>
      <c r="G234" s="38"/>
      <c r="H234" s="38"/>
      <c r="I234" s="195"/>
      <c r="J234" s="38"/>
      <c r="K234" s="38"/>
      <c r="L234" s="39"/>
      <c r="M234" s="196"/>
      <c r="N234" s="197"/>
      <c r="O234" s="77"/>
      <c r="P234" s="77"/>
      <c r="Q234" s="77"/>
      <c r="R234" s="77"/>
      <c r="S234" s="77"/>
      <c r="T234" s="7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9" t="s">
        <v>173</v>
      </c>
      <c r="AU234" s="19" t="s">
        <v>84</v>
      </c>
    </row>
    <row r="235" s="13" customFormat="1">
      <c r="A235" s="13"/>
      <c r="B235" s="201"/>
      <c r="C235" s="13"/>
      <c r="D235" s="193" t="s">
        <v>175</v>
      </c>
      <c r="E235" s="202" t="s">
        <v>1</v>
      </c>
      <c r="F235" s="203" t="s">
        <v>1822</v>
      </c>
      <c r="G235" s="13"/>
      <c r="H235" s="204">
        <v>5.6840000000000002</v>
      </c>
      <c r="I235" s="205"/>
      <c r="J235" s="13"/>
      <c r="K235" s="13"/>
      <c r="L235" s="201"/>
      <c r="M235" s="206"/>
      <c r="N235" s="207"/>
      <c r="O235" s="207"/>
      <c r="P235" s="207"/>
      <c r="Q235" s="207"/>
      <c r="R235" s="207"/>
      <c r="S235" s="207"/>
      <c r="T235" s="20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02" t="s">
        <v>175</v>
      </c>
      <c r="AU235" s="202" t="s">
        <v>84</v>
      </c>
      <c r="AV235" s="13" t="s">
        <v>84</v>
      </c>
      <c r="AW235" s="13" t="s">
        <v>32</v>
      </c>
      <c r="AX235" s="13" t="s">
        <v>82</v>
      </c>
      <c r="AY235" s="202" t="s">
        <v>160</v>
      </c>
    </row>
    <row r="236" s="13" customFormat="1">
      <c r="A236" s="13"/>
      <c r="B236" s="201"/>
      <c r="C236" s="13"/>
      <c r="D236" s="193" t="s">
        <v>175</v>
      </c>
      <c r="E236" s="13"/>
      <c r="F236" s="203" t="s">
        <v>1823</v>
      </c>
      <c r="G236" s="13"/>
      <c r="H236" s="204">
        <v>5.8550000000000004</v>
      </c>
      <c r="I236" s="205"/>
      <c r="J236" s="13"/>
      <c r="K236" s="13"/>
      <c r="L236" s="201"/>
      <c r="M236" s="206"/>
      <c r="N236" s="207"/>
      <c r="O236" s="207"/>
      <c r="P236" s="207"/>
      <c r="Q236" s="207"/>
      <c r="R236" s="207"/>
      <c r="S236" s="207"/>
      <c r="T236" s="20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02" t="s">
        <v>175</v>
      </c>
      <c r="AU236" s="202" t="s">
        <v>84</v>
      </c>
      <c r="AV236" s="13" t="s">
        <v>84</v>
      </c>
      <c r="AW236" s="13" t="s">
        <v>3</v>
      </c>
      <c r="AX236" s="13" t="s">
        <v>82</v>
      </c>
      <c r="AY236" s="202" t="s">
        <v>160</v>
      </c>
    </row>
    <row r="237" s="12" customFormat="1" ht="22.8" customHeight="1">
      <c r="A237" s="12"/>
      <c r="B237" s="166"/>
      <c r="C237" s="12"/>
      <c r="D237" s="167" t="s">
        <v>74</v>
      </c>
      <c r="E237" s="177" t="s">
        <v>225</v>
      </c>
      <c r="F237" s="177" t="s">
        <v>792</v>
      </c>
      <c r="G237" s="12"/>
      <c r="H237" s="12"/>
      <c r="I237" s="169"/>
      <c r="J237" s="178">
        <f>BK237</f>
        <v>0</v>
      </c>
      <c r="K237" s="12"/>
      <c r="L237" s="166"/>
      <c r="M237" s="171"/>
      <c r="N237" s="172"/>
      <c r="O237" s="172"/>
      <c r="P237" s="173">
        <f>SUM(P238:P245)</f>
        <v>0</v>
      </c>
      <c r="Q237" s="172"/>
      <c r="R237" s="173">
        <f>SUM(R238:R245)</f>
        <v>34.02516</v>
      </c>
      <c r="S237" s="172"/>
      <c r="T237" s="174">
        <f>SUM(T238:T245)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67" t="s">
        <v>82</v>
      </c>
      <c r="AT237" s="175" t="s">
        <v>74</v>
      </c>
      <c r="AU237" s="175" t="s">
        <v>82</v>
      </c>
      <c r="AY237" s="167" t="s">
        <v>160</v>
      </c>
      <c r="BK237" s="176">
        <f>SUM(BK238:BK245)</f>
        <v>0</v>
      </c>
    </row>
    <row r="238" s="2" customFormat="1" ht="16.5" customHeight="1">
      <c r="A238" s="38"/>
      <c r="B238" s="179"/>
      <c r="C238" s="180" t="s">
        <v>340</v>
      </c>
      <c r="D238" s="180" t="s">
        <v>162</v>
      </c>
      <c r="E238" s="181" t="s">
        <v>891</v>
      </c>
      <c r="F238" s="182" t="s">
        <v>892</v>
      </c>
      <c r="G238" s="183" t="s">
        <v>219</v>
      </c>
      <c r="H238" s="184">
        <v>110.5</v>
      </c>
      <c r="I238" s="185"/>
      <c r="J238" s="186">
        <f>ROUND(I238*H238,2)</f>
        <v>0</v>
      </c>
      <c r="K238" s="182" t="s">
        <v>166</v>
      </c>
      <c r="L238" s="39"/>
      <c r="M238" s="187" t="s">
        <v>1</v>
      </c>
      <c r="N238" s="188" t="s">
        <v>40</v>
      </c>
      <c r="O238" s="77"/>
      <c r="P238" s="189">
        <f>O238*H238</f>
        <v>0</v>
      </c>
      <c r="Q238" s="189">
        <v>0.18292</v>
      </c>
      <c r="R238" s="189">
        <f>Q238*H238</f>
        <v>20.21266</v>
      </c>
      <c r="S238" s="189">
        <v>0</v>
      </c>
      <c r="T238" s="19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1" t="s">
        <v>167</v>
      </c>
      <c r="AT238" s="191" t="s">
        <v>162</v>
      </c>
      <c r="AU238" s="191" t="s">
        <v>84</v>
      </c>
      <c r="AY238" s="19" t="s">
        <v>160</v>
      </c>
      <c r="BE238" s="192">
        <f>IF(N238="základní",J238,0)</f>
        <v>0</v>
      </c>
      <c r="BF238" s="192">
        <f>IF(N238="snížená",J238,0)</f>
        <v>0</v>
      </c>
      <c r="BG238" s="192">
        <f>IF(N238="zákl. přenesená",J238,0)</f>
        <v>0</v>
      </c>
      <c r="BH238" s="192">
        <f>IF(N238="sníž. přenesená",J238,0)</f>
        <v>0</v>
      </c>
      <c r="BI238" s="192">
        <f>IF(N238="nulová",J238,0)</f>
        <v>0</v>
      </c>
      <c r="BJ238" s="19" t="s">
        <v>82</v>
      </c>
      <c r="BK238" s="192">
        <f>ROUND(I238*H238,2)</f>
        <v>0</v>
      </c>
      <c r="BL238" s="19" t="s">
        <v>167</v>
      </c>
      <c r="BM238" s="191" t="s">
        <v>1824</v>
      </c>
    </row>
    <row r="239" s="2" customFormat="1">
      <c r="A239" s="38"/>
      <c r="B239" s="39"/>
      <c r="C239" s="38"/>
      <c r="D239" s="193" t="s">
        <v>169</v>
      </c>
      <c r="E239" s="38"/>
      <c r="F239" s="194" t="s">
        <v>894</v>
      </c>
      <c r="G239" s="38"/>
      <c r="H239" s="38"/>
      <c r="I239" s="195"/>
      <c r="J239" s="38"/>
      <c r="K239" s="38"/>
      <c r="L239" s="39"/>
      <c r="M239" s="196"/>
      <c r="N239" s="197"/>
      <c r="O239" s="77"/>
      <c r="P239" s="77"/>
      <c r="Q239" s="77"/>
      <c r="R239" s="77"/>
      <c r="S239" s="77"/>
      <c r="T239" s="7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9" t="s">
        <v>169</v>
      </c>
      <c r="AU239" s="19" t="s">
        <v>84</v>
      </c>
    </row>
    <row r="240" s="2" customFormat="1">
      <c r="A240" s="38"/>
      <c r="B240" s="39"/>
      <c r="C240" s="38"/>
      <c r="D240" s="198" t="s">
        <v>171</v>
      </c>
      <c r="E240" s="38"/>
      <c r="F240" s="199" t="s">
        <v>895</v>
      </c>
      <c r="G240" s="38"/>
      <c r="H240" s="38"/>
      <c r="I240" s="195"/>
      <c r="J240" s="38"/>
      <c r="K240" s="38"/>
      <c r="L240" s="39"/>
      <c r="M240" s="196"/>
      <c r="N240" s="197"/>
      <c r="O240" s="77"/>
      <c r="P240" s="77"/>
      <c r="Q240" s="77"/>
      <c r="R240" s="77"/>
      <c r="S240" s="77"/>
      <c r="T240" s="7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9" t="s">
        <v>171</v>
      </c>
      <c r="AU240" s="19" t="s">
        <v>84</v>
      </c>
    </row>
    <row r="241" s="2" customFormat="1">
      <c r="A241" s="38"/>
      <c r="B241" s="39"/>
      <c r="C241" s="38"/>
      <c r="D241" s="193" t="s">
        <v>173</v>
      </c>
      <c r="E241" s="38"/>
      <c r="F241" s="200" t="s">
        <v>896</v>
      </c>
      <c r="G241" s="38"/>
      <c r="H241" s="38"/>
      <c r="I241" s="195"/>
      <c r="J241" s="38"/>
      <c r="K241" s="38"/>
      <c r="L241" s="39"/>
      <c r="M241" s="196"/>
      <c r="N241" s="197"/>
      <c r="O241" s="77"/>
      <c r="P241" s="77"/>
      <c r="Q241" s="77"/>
      <c r="R241" s="77"/>
      <c r="S241" s="77"/>
      <c r="T241" s="7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9" t="s">
        <v>173</v>
      </c>
      <c r="AU241" s="19" t="s">
        <v>84</v>
      </c>
    </row>
    <row r="242" s="13" customFormat="1">
      <c r="A242" s="13"/>
      <c r="B242" s="201"/>
      <c r="C242" s="13"/>
      <c r="D242" s="193" t="s">
        <v>175</v>
      </c>
      <c r="E242" s="202" t="s">
        <v>1</v>
      </c>
      <c r="F242" s="203" t="s">
        <v>1825</v>
      </c>
      <c r="G242" s="13"/>
      <c r="H242" s="204">
        <v>110.5</v>
      </c>
      <c r="I242" s="205"/>
      <c r="J242" s="13"/>
      <c r="K242" s="13"/>
      <c r="L242" s="201"/>
      <c r="M242" s="206"/>
      <c r="N242" s="207"/>
      <c r="O242" s="207"/>
      <c r="P242" s="207"/>
      <c r="Q242" s="207"/>
      <c r="R242" s="207"/>
      <c r="S242" s="207"/>
      <c r="T242" s="20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02" t="s">
        <v>175</v>
      </c>
      <c r="AU242" s="202" t="s">
        <v>84</v>
      </c>
      <c r="AV242" s="13" t="s">
        <v>84</v>
      </c>
      <c r="AW242" s="13" t="s">
        <v>32</v>
      </c>
      <c r="AX242" s="13" t="s">
        <v>82</v>
      </c>
      <c r="AY242" s="202" t="s">
        <v>160</v>
      </c>
    </row>
    <row r="243" s="2" customFormat="1" ht="16.5" customHeight="1">
      <c r="A243" s="38"/>
      <c r="B243" s="179"/>
      <c r="C243" s="217" t="s">
        <v>348</v>
      </c>
      <c r="D243" s="217" t="s">
        <v>341</v>
      </c>
      <c r="E243" s="218" t="s">
        <v>899</v>
      </c>
      <c r="F243" s="219" t="s">
        <v>900</v>
      </c>
      <c r="G243" s="220" t="s">
        <v>219</v>
      </c>
      <c r="H243" s="221">
        <v>110.5</v>
      </c>
      <c r="I243" s="222"/>
      <c r="J243" s="223">
        <f>ROUND(I243*H243,2)</f>
        <v>0</v>
      </c>
      <c r="K243" s="219" t="s">
        <v>166</v>
      </c>
      <c r="L243" s="224"/>
      <c r="M243" s="225" t="s">
        <v>1</v>
      </c>
      <c r="N243" s="226" t="s">
        <v>40</v>
      </c>
      <c r="O243" s="77"/>
      <c r="P243" s="189">
        <f>O243*H243</f>
        <v>0</v>
      </c>
      <c r="Q243" s="189">
        <v>0.125</v>
      </c>
      <c r="R243" s="189">
        <f>Q243*H243</f>
        <v>13.8125</v>
      </c>
      <c r="S243" s="189">
        <v>0</v>
      </c>
      <c r="T243" s="19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1" t="s">
        <v>216</v>
      </c>
      <c r="AT243" s="191" t="s">
        <v>341</v>
      </c>
      <c r="AU243" s="191" t="s">
        <v>84</v>
      </c>
      <c r="AY243" s="19" t="s">
        <v>160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82</v>
      </c>
      <c r="BK243" s="192">
        <f>ROUND(I243*H243,2)</f>
        <v>0</v>
      </c>
      <c r="BL243" s="19" t="s">
        <v>167</v>
      </c>
      <c r="BM243" s="191" t="s">
        <v>1826</v>
      </c>
    </row>
    <row r="244" s="2" customFormat="1">
      <c r="A244" s="38"/>
      <c r="B244" s="39"/>
      <c r="C244" s="38"/>
      <c r="D244" s="193" t="s">
        <v>169</v>
      </c>
      <c r="E244" s="38"/>
      <c r="F244" s="194" t="s">
        <v>900</v>
      </c>
      <c r="G244" s="38"/>
      <c r="H244" s="38"/>
      <c r="I244" s="195"/>
      <c r="J244" s="38"/>
      <c r="K244" s="38"/>
      <c r="L244" s="39"/>
      <c r="M244" s="196"/>
      <c r="N244" s="197"/>
      <c r="O244" s="77"/>
      <c r="P244" s="77"/>
      <c r="Q244" s="77"/>
      <c r="R244" s="77"/>
      <c r="S244" s="77"/>
      <c r="T244" s="7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9" t="s">
        <v>169</v>
      </c>
      <c r="AU244" s="19" t="s">
        <v>84</v>
      </c>
    </row>
    <row r="245" s="2" customFormat="1">
      <c r="A245" s="38"/>
      <c r="B245" s="39"/>
      <c r="C245" s="38"/>
      <c r="D245" s="193" t="s">
        <v>173</v>
      </c>
      <c r="E245" s="38"/>
      <c r="F245" s="200" t="s">
        <v>902</v>
      </c>
      <c r="G245" s="38"/>
      <c r="H245" s="38"/>
      <c r="I245" s="195"/>
      <c r="J245" s="38"/>
      <c r="K245" s="38"/>
      <c r="L245" s="39"/>
      <c r="M245" s="196"/>
      <c r="N245" s="197"/>
      <c r="O245" s="77"/>
      <c r="P245" s="77"/>
      <c r="Q245" s="77"/>
      <c r="R245" s="77"/>
      <c r="S245" s="77"/>
      <c r="T245" s="7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9" t="s">
        <v>173</v>
      </c>
      <c r="AU245" s="19" t="s">
        <v>84</v>
      </c>
    </row>
    <row r="246" s="12" customFormat="1" ht="22.8" customHeight="1">
      <c r="A246" s="12"/>
      <c r="B246" s="166"/>
      <c r="C246" s="12"/>
      <c r="D246" s="167" t="s">
        <v>74</v>
      </c>
      <c r="E246" s="177" t="s">
        <v>1078</v>
      </c>
      <c r="F246" s="177" t="s">
        <v>1079</v>
      </c>
      <c r="G246" s="12"/>
      <c r="H246" s="12"/>
      <c r="I246" s="169"/>
      <c r="J246" s="178">
        <f>BK246</f>
        <v>0</v>
      </c>
      <c r="K246" s="12"/>
      <c r="L246" s="166"/>
      <c r="M246" s="171"/>
      <c r="N246" s="172"/>
      <c r="O246" s="172"/>
      <c r="P246" s="173">
        <f>SUM(P247:P261)</f>
        <v>0</v>
      </c>
      <c r="Q246" s="172"/>
      <c r="R246" s="173">
        <f>SUM(R247:R261)</f>
        <v>0</v>
      </c>
      <c r="S246" s="172"/>
      <c r="T246" s="174">
        <f>SUM(T247:T261)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7" t="s">
        <v>82</v>
      </c>
      <c r="AT246" s="175" t="s">
        <v>74</v>
      </c>
      <c r="AU246" s="175" t="s">
        <v>82</v>
      </c>
      <c r="AY246" s="167" t="s">
        <v>160</v>
      </c>
      <c r="BK246" s="176">
        <f>SUM(BK247:BK261)</f>
        <v>0</v>
      </c>
    </row>
    <row r="247" s="2" customFormat="1" ht="16.5" customHeight="1">
      <c r="A247" s="38"/>
      <c r="B247" s="179"/>
      <c r="C247" s="180" t="s">
        <v>358</v>
      </c>
      <c r="D247" s="180" t="s">
        <v>162</v>
      </c>
      <c r="E247" s="181" t="s">
        <v>1081</v>
      </c>
      <c r="F247" s="182" t="s">
        <v>1082</v>
      </c>
      <c r="G247" s="183" t="s">
        <v>344</v>
      </c>
      <c r="H247" s="184">
        <v>50</v>
      </c>
      <c r="I247" s="185"/>
      <c r="J247" s="186">
        <f>ROUND(I247*H247,2)</f>
        <v>0</v>
      </c>
      <c r="K247" s="182" t="s">
        <v>166</v>
      </c>
      <c r="L247" s="39"/>
      <c r="M247" s="187" t="s">
        <v>1</v>
      </c>
      <c r="N247" s="188" t="s">
        <v>40</v>
      </c>
      <c r="O247" s="77"/>
      <c r="P247" s="189">
        <f>O247*H247</f>
        <v>0</v>
      </c>
      <c r="Q247" s="189">
        <v>0</v>
      </c>
      <c r="R247" s="189">
        <f>Q247*H247</f>
        <v>0</v>
      </c>
      <c r="S247" s="189">
        <v>0</v>
      </c>
      <c r="T247" s="19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1" t="s">
        <v>167</v>
      </c>
      <c r="AT247" s="191" t="s">
        <v>162</v>
      </c>
      <c r="AU247" s="191" t="s">
        <v>84</v>
      </c>
      <c r="AY247" s="19" t="s">
        <v>160</v>
      </c>
      <c r="BE247" s="192">
        <f>IF(N247="základní",J247,0)</f>
        <v>0</v>
      </c>
      <c r="BF247" s="192">
        <f>IF(N247="snížená",J247,0)</f>
        <v>0</v>
      </c>
      <c r="BG247" s="192">
        <f>IF(N247="zákl. přenesená",J247,0)</f>
        <v>0</v>
      </c>
      <c r="BH247" s="192">
        <f>IF(N247="sníž. přenesená",J247,0)</f>
        <v>0</v>
      </c>
      <c r="BI247" s="192">
        <f>IF(N247="nulová",J247,0)</f>
        <v>0</v>
      </c>
      <c r="BJ247" s="19" t="s">
        <v>82</v>
      </c>
      <c r="BK247" s="192">
        <f>ROUND(I247*H247,2)</f>
        <v>0</v>
      </c>
      <c r="BL247" s="19" t="s">
        <v>167</v>
      </c>
      <c r="BM247" s="191" t="s">
        <v>1827</v>
      </c>
    </row>
    <row r="248" s="2" customFormat="1">
      <c r="A248" s="38"/>
      <c r="B248" s="39"/>
      <c r="C248" s="38"/>
      <c r="D248" s="193" t="s">
        <v>169</v>
      </c>
      <c r="E248" s="38"/>
      <c r="F248" s="194" t="s">
        <v>1084</v>
      </c>
      <c r="G248" s="38"/>
      <c r="H248" s="38"/>
      <c r="I248" s="195"/>
      <c r="J248" s="38"/>
      <c r="K248" s="38"/>
      <c r="L248" s="39"/>
      <c r="M248" s="196"/>
      <c r="N248" s="197"/>
      <c r="O248" s="77"/>
      <c r="P248" s="77"/>
      <c r="Q248" s="77"/>
      <c r="R248" s="77"/>
      <c r="S248" s="77"/>
      <c r="T248" s="7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9" t="s">
        <v>169</v>
      </c>
      <c r="AU248" s="19" t="s">
        <v>84</v>
      </c>
    </row>
    <row r="249" s="2" customFormat="1">
      <c r="A249" s="38"/>
      <c r="B249" s="39"/>
      <c r="C249" s="38"/>
      <c r="D249" s="198" t="s">
        <v>171</v>
      </c>
      <c r="E249" s="38"/>
      <c r="F249" s="199" t="s">
        <v>1085</v>
      </c>
      <c r="G249" s="38"/>
      <c r="H249" s="38"/>
      <c r="I249" s="195"/>
      <c r="J249" s="38"/>
      <c r="K249" s="38"/>
      <c r="L249" s="39"/>
      <c r="M249" s="196"/>
      <c r="N249" s="197"/>
      <c r="O249" s="77"/>
      <c r="P249" s="77"/>
      <c r="Q249" s="77"/>
      <c r="R249" s="77"/>
      <c r="S249" s="77"/>
      <c r="T249" s="7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9" t="s">
        <v>171</v>
      </c>
      <c r="AU249" s="19" t="s">
        <v>84</v>
      </c>
    </row>
    <row r="250" s="2" customFormat="1" ht="16.5" customHeight="1">
      <c r="A250" s="38"/>
      <c r="B250" s="179"/>
      <c r="C250" s="180" t="s">
        <v>364</v>
      </c>
      <c r="D250" s="180" t="s">
        <v>162</v>
      </c>
      <c r="E250" s="181" t="s">
        <v>1095</v>
      </c>
      <c r="F250" s="182" t="s">
        <v>1096</v>
      </c>
      <c r="G250" s="183" t="s">
        <v>344</v>
      </c>
      <c r="H250" s="184">
        <v>101</v>
      </c>
      <c r="I250" s="185"/>
      <c r="J250" s="186">
        <f>ROUND(I250*H250,2)</f>
        <v>0</v>
      </c>
      <c r="K250" s="182" t="s">
        <v>166</v>
      </c>
      <c r="L250" s="39"/>
      <c r="M250" s="187" t="s">
        <v>1</v>
      </c>
      <c r="N250" s="188" t="s">
        <v>40</v>
      </c>
      <c r="O250" s="77"/>
      <c r="P250" s="189">
        <f>O250*H250</f>
        <v>0</v>
      </c>
      <c r="Q250" s="189">
        <v>0</v>
      </c>
      <c r="R250" s="189">
        <f>Q250*H250</f>
        <v>0</v>
      </c>
      <c r="S250" s="189">
        <v>0</v>
      </c>
      <c r="T250" s="19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1" t="s">
        <v>167</v>
      </c>
      <c r="AT250" s="191" t="s">
        <v>162</v>
      </c>
      <c r="AU250" s="191" t="s">
        <v>84</v>
      </c>
      <c r="AY250" s="19" t="s">
        <v>160</v>
      </c>
      <c r="BE250" s="192">
        <f>IF(N250="základní",J250,0)</f>
        <v>0</v>
      </c>
      <c r="BF250" s="192">
        <f>IF(N250="snížená",J250,0)</f>
        <v>0</v>
      </c>
      <c r="BG250" s="192">
        <f>IF(N250="zákl. přenesená",J250,0)</f>
        <v>0</v>
      </c>
      <c r="BH250" s="192">
        <f>IF(N250="sníž. přenesená",J250,0)</f>
        <v>0</v>
      </c>
      <c r="BI250" s="192">
        <f>IF(N250="nulová",J250,0)</f>
        <v>0</v>
      </c>
      <c r="BJ250" s="19" t="s">
        <v>82</v>
      </c>
      <c r="BK250" s="192">
        <f>ROUND(I250*H250,2)</f>
        <v>0</v>
      </c>
      <c r="BL250" s="19" t="s">
        <v>167</v>
      </c>
      <c r="BM250" s="191" t="s">
        <v>1828</v>
      </c>
    </row>
    <row r="251" s="2" customFormat="1">
      <c r="A251" s="38"/>
      <c r="B251" s="39"/>
      <c r="C251" s="38"/>
      <c r="D251" s="193" t="s">
        <v>169</v>
      </c>
      <c r="E251" s="38"/>
      <c r="F251" s="194" t="s">
        <v>1098</v>
      </c>
      <c r="G251" s="38"/>
      <c r="H251" s="38"/>
      <c r="I251" s="195"/>
      <c r="J251" s="38"/>
      <c r="K251" s="38"/>
      <c r="L251" s="39"/>
      <c r="M251" s="196"/>
      <c r="N251" s="197"/>
      <c r="O251" s="77"/>
      <c r="P251" s="77"/>
      <c r="Q251" s="77"/>
      <c r="R251" s="77"/>
      <c r="S251" s="77"/>
      <c r="T251" s="7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9" t="s">
        <v>169</v>
      </c>
      <c r="AU251" s="19" t="s">
        <v>84</v>
      </c>
    </row>
    <row r="252" s="2" customFormat="1">
      <c r="A252" s="38"/>
      <c r="B252" s="39"/>
      <c r="C252" s="38"/>
      <c r="D252" s="198" t="s">
        <v>171</v>
      </c>
      <c r="E252" s="38"/>
      <c r="F252" s="199" t="s">
        <v>1099</v>
      </c>
      <c r="G252" s="38"/>
      <c r="H252" s="38"/>
      <c r="I252" s="195"/>
      <c r="J252" s="38"/>
      <c r="K252" s="38"/>
      <c r="L252" s="39"/>
      <c r="M252" s="196"/>
      <c r="N252" s="197"/>
      <c r="O252" s="77"/>
      <c r="P252" s="77"/>
      <c r="Q252" s="77"/>
      <c r="R252" s="77"/>
      <c r="S252" s="77"/>
      <c r="T252" s="7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9" t="s">
        <v>171</v>
      </c>
      <c r="AU252" s="19" t="s">
        <v>84</v>
      </c>
    </row>
    <row r="253" s="2" customFormat="1" ht="24.15" customHeight="1">
      <c r="A253" s="38"/>
      <c r="B253" s="179"/>
      <c r="C253" s="180" t="s">
        <v>371</v>
      </c>
      <c r="D253" s="180" t="s">
        <v>162</v>
      </c>
      <c r="E253" s="181" t="s">
        <v>1108</v>
      </c>
      <c r="F253" s="182" t="s">
        <v>1109</v>
      </c>
      <c r="G253" s="183" t="s">
        <v>344</v>
      </c>
      <c r="H253" s="184">
        <v>101</v>
      </c>
      <c r="I253" s="185"/>
      <c r="J253" s="186">
        <f>ROUND(I253*H253,2)</f>
        <v>0</v>
      </c>
      <c r="K253" s="182" t="s">
        <v>166</v>
      </c>
      <c r="L253" s="39"/>
      <c r="M253" s="187" t="s">
        <v>1</v>
      </c>
      <c r="N253" s="188" t="s">
        <v>40</v>
      </c>
      <c r="O253" s="77"/>
      <c r="P253" s="189">
        <f>O253*H253</f>
        <v>0</v>
      </c>
      <c r="Q253" s="189">
        <v>0</v>
      </c>
      <c r="R253" s="189">
        <f>Q253*H253</f>
        <v>0</v>
      </c>
      <c r="S253" s="189">
        <v>0</v>
      </c>
      <c r="T253" s="19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1" t="s">
        <v>167</v>
      </c>
      <c r="AT253" s="191" t="s">
        <v>162</v>
      </c>
      <c r="AU253" s="191" t="s">
        <v>84</v>
      </c>
      <c r="AY253" s="19" t="s">
        <v>160</v>
      </c>
      <c r="BE253" s="192">
        <f>IF(N253="základní",J253,0)</f>
        <v>0</v>
      </c>
      <c r="BF253" s="192">
        <f>IF(N253="snížená",J253,0)</f>
        <v>0</v>
      </c>
      <c r="BG253" s="192">
        <f>IF(N253="zákl. přenesená",J253,0)</f>
        <v>0</v>
      </c>
      <c r="BH253" s="192">
        <f>IF(N253="sníž. přenesená",J253,0)</f>
        <v>0</v>
      </c>
      <c r="BI253" s="192">
        <f>IF(N253="nulová",J253,0)</f>
        <v>0</v>
      </c>
      <c r="BJ253" s="19" t="s">
        <v>82</v>
      </c>
      <c r="BK253" s="192">
        <f>ROUND(I253*H253,2)</f>
        <v>0</v>
      </c>
      <c r="BL253" s="19" t="s">
        <v>167</v>
      </c>
      <c r="BM253" s="191" t="s">
        <v>1829</v>
      </c>
    </row>
    <row r="254" s="2" customFormat="1">
      <c r="A254" s="38"/>
      <c r="B254" s="39"/>
      <c r="C254" s="38"/>
      <c r="D254" s="193" t="s">
        <v>169</v>
      </c>
      <c r="E254" s="38"/>
      <c r="F254" s="194" t="s">
        <v>1111</v>
      </c>
      <c r="G254" s="38"/>
      <c r="H254" s="38"/>
      <c r="I254" s="195"/>
      <c r="J254" s="38"/>
      <c r="K254" s="38"/>
      <c r="L254" s="39"/>
      <c r="M254" s="196"/>
      <c r="N254" s="197"/>
      <c r="O254" s="77"/>
      <c r="P254" s="77"/>
      <c r="Q254" s="77"/>
      <c r="R254" s="77"/>
      <c r="S254" s="77"/>
      <c r="T254" s="7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9" t="s">
        <v>169</v>
      </c>
      <c r="AU254" s="19" t="s">
        <v>84</v>
      </c>
    </row>
    <row r="255" s="2" customFormat="1">
      <c r="A255" s="38"/>
      <c r="B255" s="39"/>
      <c r="C255" s="38"/>
      <c r="D255" s="198" t="s">
        <v>171</v>
      </c>
      <c r="E255" s="38"/>
      <c r="F255" s="199" t="s">
        <v>1112</v>
      </c>
      <c r="G255" s="38"/>
      <c r="H255" s="38"/>
      <c r="I255" s="195"/>
      <c r="J255" s="38"/>
      <c r="K255" s="38"/>
      <c r="L255" s="39"/>
      <c r="M255" s="196"/>
      <c r="N255" s="197"/>
      <c r="O255" s="77"/>
      <c r="P255" s="77"/>
      <c r="Q255" s="77"/>
      <c r="R255" s="77"/>
      <c r="S255" s="77"/>
      <c r="T255" s="7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9" t="s">
        <v>171</v>
      </c>
      <c r="AU255" s="19" t="s">
        <v>84</v>
      </c>
    </row>
    <row r="256" s="2" customFormat="1" ht="24.15" customHeight="1">
      <c r="A256" s="38"/>
      <c r="B256" s="179"/>
      <c r="C256" s="180" t="s">
        <v>376</v>
      </c>
      <c r="D256" s="180" t="s">
        <v>162</v>
      </c>
      <c r="E256" s="181" t="s">
        <v>1114</v>
      </c>
      <c r="F256" s="182" t="s">
        <v>1115</v>
      </c>
      <c r="G256" s="183" t="s">
        <v>344</v>
      </c>
      <c r="H256" s="184">
        <v>14</v>
      </c>
      <c r="I256" s="185"/>
      <c r="J256" s="186">
        <f>ROUND(I256*H256,2)</f>
        <v>0</v>
      </c>
      <c r="K256" s="182" t="s">
        <v>166</v>
      </c>
      <c r="L256" s="39"/>
      <c r="M256" s="187" t="s">
        <v>1</v>
      </c>
      <c r="N256" s="188" t="s">
        <v>40</v>
      </c>
      <c r="O256" s="77"/>
      <c r="P256" s="189">
        <f>O256*H256</f>
        <v>0</v>
      </c>
      <c r="Q256" s="189">
        <v>0</v>
      </c>
      <c r="R256" s="189">
        <f>Q256*H256</f>
        <v>0</v>
      </c>
      <c r="S256" s="189">
        <v>0</v>
      </c>
      <c r="T256" s="19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1" t="s">
        <v>167</v>
      </c>
      <c r="AT256" s="191" t="s">
        <v>162</v>
      </c>
      <c r="AU256" s="191" t="s">
        <v>84</v>
      </c>
      <c r="AY256" s="19" t="s">
        <v>160</v>
      </c>
      <c r="BE256" s="192">
        <f>IF(N256="základní",J256,0)</f>
        <v>0</v>
      </c>
      <c r="BF256" s="192">
        <f>IF(N256="snížená",J256,0)</f>
        <v>0</v>
      </c>
      <c r="BG256" s="192">
        <f>IF(N256="zákl. přenesená",J256,0)</f>
        <v>0</v>
      </c>
      <c r="BH256" s="192">
        <f>IF(N256="sníž. přenesená",J256,0)</f>
        <v>0</v>
      </c>
      <c r="BI256" s="192">
        <f>IF(N256="nulová",J256,0)</f>
        <v>0</v>
      </c>
      <c r="BJ256" s="19" t="s">
        <v>82</v>
      </c>
      <c r="BK256" s="192">
        <f>ROUND(I256*H256,2)</f>
        <v>0</v>
      </c>
      <c r="BL256" s="19" t="s">
        <v>167</v>
      </c>
      <c r="BM256" s="191" t="s">
        <v>1830</v>
      </c>
    </row>
    <row r="257" s="2" customFormat="1">
      <c r="A257" s="38"/>
      <c r="B257" s="39"/>
      <c r="C257" s="38"/>
      <c r="D257" s="193" t="s">
        <v>169</v>
      </c>
      <c r="E257" s="38"/>
      <c r="F257" s="194" t="s">
        <v>1117</v>
      </c>
      <c r="G257" s="38"/>
      <c r="H257" s="38"/>
      <c r="I257" s="195"/>
      <c r="J257" s="38"/>
      <c r="K257" s="38"/>
      <c r="L257" s="39"/>
      <c r="M257" s="196"/>
      <c r="N257" s="197"/>
      <c r="O257" s="77"/>
      <c r="P257" s="77"/>
      <c r="Q257" s="77"/>
      <c r="R257" s="77"/>
      <c r="S257" s="77"/>
      <c r="T257" s="7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9" t="s">
        <v>169</v>
      </c>
      <c r="AU257" s="19" t="s">
        <v>84</v>
      </c>
    </row>
    <row r="258" s="2" customFormat="1">
      <c r="A258" s="38"/>
      <c r="B258" s="39"/>
      <c r="C258" s="38"/>
      <c r="D258" s="198" t="s">
        <v>171</v>
      </c>
      <c r="E258" s="38"/>
      <c r="F258" s="199" t="s">
        <v>1118</v>
      </c>
      <c r="G258" s="38"/>
      <c r="H258" s="38"/>
      <c r="I258" s="195"/>
      <c r="J258" s="38"/>
      <c r="K258" s="38"/>
      <c r="L258" s="39"/>
      <c r="M258" s="196"/>
      <c r="N258" s="197"/>
      <c r="O258" s="77"/>
      <c r="P258" s="77"/>
      <c r="Q258" s="77"/>
      <c r="R258" s="77"/>
      <c r="S258" s="77"/>
      <c r="T258" s="7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9" t="s">
        <v>171</v>
      </c>
      <c r="AU258" s="19" t="s">
        <v>84</v>
      </c>
    </row>
    <row r="259" s="2" customFormat="1" ht="24.15" customHeight="1">
      <c r="A259" s="38"/>
      <c r="B259" s="179"/>
      <c r="C259" s="180" t="s">
        <v>383</v>
      </c>
      <c r="D259" s="180" t="s">
        <v>162</v>
      </c>
      <c r="E259" s="181" t="s">
        <v>1120</v>
      </c>
      <c r="F259" s="182" t="s">
        <v>1121</v>
      </c>
      <c r="G259" s="183" t="s">
        <v>344</v>
      </c>
      <c r="H259" s="184">
        <v>36</v>
      </c>
      <c r="I259" s="185"/>
      <c r="J259" s="186">
        <f>ROUND(I259*H259,2)</f>
        <v>0</v>
      </c>
      <c r="K259" s="182" t="s">
        <v>166</v>
      </c>
      <c r="L259" s="39"/>
      <c r="M259" s="187" t="s">
        <v>1</v>
      </c>
      <c r="N259" s="188" t="s">
        <v>40</v>
      </c>
      <c r="O259" s="77"/>
      <c r="P259" s="189">
        <f>O259*H259</f>
        <v>0</v>
      </c>
      <c r="Q259" s="189">
        <v>0</v>
      </c>
      <c r="R259" s="189">
        <f>Q259*H259</f>
        <v>0</v>
      </c>
      <c r="S259" s="189">
        <v>0</v>
      </c>
      <c r="T259" s="19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1" t="s">
        <v>167</v>
      </c>
      <c r="AT259" s="191" t="s">
        <v>162</v>
      </c>
      <c r="AU259" s="191" t="s">
        <v>84</v>
      </c>
      <c r="AY259" s="19" t="s">
        <v>160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82</v>
      </c>
      <c r="BK259" s="192">
        <f>ROUND(I259*H259,2)</f>
        <v>0</v>
      </c>
      <c r="BL259" s="19" t="s">
        <v>167</v>
      </c>
      <c r="BM259" s="191" t="s">
        <v>1831</v>
      </c>
    </row>
    <row r="260" s="2" customFormat="1">
      <c r="A260" s="38"/>
      <c r="B260" s="39"/>
      <c r="C260" s="38"/>
      <c r="D260" s="193" t="s">
        <v>169</v>
      </c>
      <c r="E260" s="38"/>
      <c r="F260" s="194" t="s">
        <v>1123</v>
      </c>
      <c r="G260" s="38"/>
      <c r="H260" s="38"/>
      <c r="I260" s="195"/>
      <c r="J260" s="38"/>
      <c r="K260" s="38"/>
      <c r="L260" s="39"/>
      <c r="M260" s="196"/>
      <c r="N260" s="197"/>
      <c r="O260" s="77"/>
      <c r="P260" s="77"/>
      <c r="Q260" s="77"/>
      <c r="R260" s="77"/>
      <c r="S260" s="77"/>
      <c r="T260" s="7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9" t="s">
        <v>169</v>
      </c>
      <c r="AU260" s="19" t="s">
        <v>84</v>
      </c>
    </row>
    <row r="261" s="2" customFormat="1">
      <c r="A261" s="38"/>
      <c r="B261" s="39"/>
      <c r="C261" s="38"/>
      <c r="D261" s="198" t="s">
        <v>171</v>
      </c>
      <c r="E261" s="38"/>
      <c r="F261" s="199" t="s">
        <v>1124</v>
      </c>
      <c r="G261" s="38"/>
      <c r="H261" s="38"/>
      <c r="I261" s="195"/>
      <c r="J261" s="38"/>
      <c r="K261" s="38"/>
      <c r="L261" s="39"/>
      <c r="M261" s="196"/>
      <c r="N261" s="197"/>
      <c r="O261" s="77"/>
      <c r="P261" s="77"/>
      <c r="Q261" s="77"/>
      <c r="R261" s="77"/>
      <c r="S261" s="77"/>
      <c r="T261" s="7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9" t="s">
        <v>171</v>
      </c>
      <c r="AU261" s="19" t="s">
        <v>84</v>
      </c>
    </row>
    <row r="262" s="12" customFormat="1" ht="25.92" customHeight="1">
      <c r="A262" s="12"/>
      <c r="B262" s="166"/>
      <c r="C262" s="12"/>
      <c r="D262" s="167" t="s">
        <v>74</v>
      </c>
      <c r="E262" s="168" t="s">
        <v>1133</v>
      </c>
      <c r="F262" s="168" t="s">
        <v>1134</v>
      </c>
      <c r="G262" s="12"/>
      <c r="H262" s="12"/>
      <c r="I262" s="169"/>
      <c r="J262" s="170">
        <f>BK262</f>
        <v>0</v>
      </c>
      <c r="K262" s="12"/>
      <c r="L262" s="166"/>
      <c r="M262" s="171"/>
      <c r="N262" s="172"/>
      <c r="O262" s="172"/>
      <c r="P262" s="173">
        <f>P263</f>
        <v>0</v>
      </c>
      <c r="Q262" s="172"/>
      <c r="R262" s="173">
        <f>R263</f>
        <v>0.045626599999999996</v>
      </c>
      <c r="S262" s="172"/>
      <c r="T262" s="174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67" t="s">
        <v>84</v>
      </c>
      <c r="AT262" s="175" t="s">
        <v>74</v>
      </c>
      <c r="AU262" s="175" t="s">
        <v>75</v>
      </c>
      <c r="AY262" s="167" t="s">
        <v>160</v>
      </c>
      <c r="BK262" s="176">
        <f>BK263</f>
        <v>0</v>
      </c>
    </row>
    <row r="263" s="12" customFormat="1" ht="22.8" customHeight="1">
      <c r="A263" s="12"/>
      <c r="B263" s="166"/>
      <c r="C263" s="12"/>
      <c r="D263" s="167" t="s">
        <v>74</v>
      </c>
      <c r="E263" s="177" t="s">
        <v>1135</v>
      </c>
      <c r="F263" s="177" t="s">
        <v>1136</v>
      </c>
      <c r="G263" s="12"/>
      <c r="H263" s="12"/>
      <c r="I263" s="169"/>
      <c r="J263" s="178">
        <f>BK263</f>
        <v>0</v>
      </c>
      <c r="K263" s="12"/>
      <c r="L263" s="166"/>
      <c r="M263" s="171"/>
      <c r="N263" s="172"/>
      <c r="O263" s="172"/>
      <c r="P263" s="173">
        <f>SUM(P264:P270)</f>
        <v>0</v>
      </c>
      <c r="Q263" s="172"/>
      <c r="R263" s="173">
        <f>SUM(R264:R270)</f>
        <v>0.045626599999999996</v>
      </c>
      <c r="S263" s="172"/>
      <c r="T263" s="174">
        <f>SUM(T264:T270)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67" t="s">
        <v>84</v>
      </c>
      <c r="AT263" s="175" t="s">
        <v>74</v>
      </c>
      <c r="AU263" s="175" t="s">
        <v>82</v>
      </c>
      <c r="AY263" s="167" t="s">
        <v>160</v>
      </c>
      <c r="BK263" s="176">
        <f>SUM(BK264:BK270)</f>
        <v>0</v>
      </c>
    </row>
    <row r="264" s="2" customFormat="1" ht="16.5" customHeight="1">
      <c r="A264" s="38"/>
      <c r="B264" s="179"/>
      <c r="C264" s="180" t="s">
        <v>387</v>
      </c>
      <c r="D264" s="180" t="s">
        <v>162</v>
      </c>
      <c r="E264" s="181" t="s">
        <v>1138</v>
      </c>
      <c r="F264" s="182" t="s">
        <v>1139</v>
      </c>
      <c r="G264" s="183" t="s">
        <v>165</v>
      </c>
      <c r="H264" s="184">
        <v>109.59999999999999</v>
      </c>
      <c r="I264" s="185"/>
      <c r="J264" s="186">
        <f>ROUND(I264*H264,2)</f>
        <v>0</v>
      </c>
      <c r="K264" s="182" t="s">
        <v>166</v>
      </c>
      <c r="L264" s="39"/>
      <c r="M264" s="187" t="s">
        <v>1</v>
      </c>
      <c r="N264" s="188" t="s">
        <v>40</v>
      </c>
      <c r="O264" s="77"/>
      <c r="P264" s="189">
        <f>O264*H264</f>
        <v>0</v>
      </c>
      <c r="Q264" s="189">
        <v>5.0000000000000002E-05</v>
      </c>
      <c r="R264" s="189">
        <f>Q264*H264</f>
        <v>0.0054799999999999996</v>
      </c>
      <c r="S264" s="189">
        <v>0</v>
      </c>
      <c r="T264" s="19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91" t="s">
        <v>276</v>
      </c>
      <c r="AT264" s="191" t="s">
        <v>162</v>
      </c>
      <c r="AU264" s="191" t="s">
        <v>84</v>
      </c>
      <c r="AY264" s="19" t="s">
        <v>160</v>
      </c>
      <c r="BE264" s="192">
        <f>IF(N264="základní",J264,0)</f>
        <v>0</v>
      </c>
      <c r="BF264" s="192">
        <f>IF(N264="snížená",J264,0)</f>
        <v>0</v>
      </c>
      <c r="BG264" s="192">
        <f>IF(N264="zákl. přenesená",J264,0)</f>
        <v>0</v>
      </c>
      <c r="BH264" s="192">
        <f>IF(N264="sníž. přenesená",J264,0)</f>
        <v>0</v>
      </c>
      <c r="BI264" s="192">
        <f>IF(N264="nulová",J264,0)</f>
        <v>0</v>
      </c>
      <c r="BJ264" s="19" t="s">
        <v>82</v>
      </c>
      <c r="BK264" s="192">
        <f>ROUND(I264*H264,2)</f>
        <v>0</v>
      </c>
      <c r="BL264" s="19" t="s">
        <v>276</v>
      </c>
      <c r="BM264" s="191" t="s">
        <v>1832</v>
      </c>
    </row>
    <row r="265" s="2" customFormat="1">
      <c r="A265" s="38"/>
      <c r="B265" s="39"/>
      <c r="C265" s="38"/>
      <c r="D265" s="193" t="s">
        <v>169</v>
      </c>
      <c r="E265" s="38"/>
      <c r="F265" s="194" t="s">
        <v>1141</v>
      </c>
      <c r="G265" s="38"/>
      <c r="H265" s="38"/>
      <c r="I265" s="195"/>
      <c r="J265" s="38"/>
      <c r="K265" s="38"/>
      <c r="L265" s="39"/>
      <c r="M265" s="196"/>
      <c r="N265" s="197"/>
      <c r="O265" s="77"/>
      <c r="P265" s="77"/>
      <c r="Q265" s="77"/>
      <c r="R265" s="77"/>
      <c r="S265" s="77"/>
      <c r="T265" s="7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9" t="s">
        <v>169</v>
      </c>
      <c r="AU265" s="19" t="s">
        <v>84</v>
      </c>
    </row>
    <row r="266" s="2" customFormat="1">
      <c r="A266" s="38"/>
      <c r="B266" s="39"/>
      <c r="C266" s="38"/>
      <c r="D266" s="198" t="s">
        <v>171</v>
      </c>
      <c r="E266" s="38"/>
      <c r="F266" s="199" t="s">
        <v>1142</v>
      </c>
      <c r="G266" s="38"/>
      <c r="H266" s="38"/>
      <c r="I266" s="195"/>
      <c r="J266" s="38"/>
      <c r="K266" s="38"/>
      <c r="L266" s="39"/>
      <c r="M266" s="196"/>
      <c r="N266" s="197"/>
      <c r="O266" s="77"/>
      <c r="P266" s="77"/>
      <c r="Q266" s="77"/>
      <c r="R266" s="77"/>
      <c r="S266" s="77"/>
      <c r="T266" s="7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9" t="s">
        <v>171</v>
      </c>
      <c r="AU266" s="19" t="s">
        <v>84</v>
      </c>
    </row>
    <row r="267" s="13" customFormat="1">
      <c r="A267" s="13"/>
      <c r="B267" s="201"/>
      <c r="C267" s="13"/>
      <c r="D267" s="193" t="s">
        <v>175</v>
      </c>
      <c r="E267" s="202" t="s">
        <v>1</v>
      </c>
      <c r="F267" s="203" t="s">
        <v>1833</v>
      </c>
      <c r="G267" s="13"/>
      <c r="H267" s="204">
        <v>109.59999999999999</v>
      </c>
      <c r="I267" s="205"/>
      <c r="J267" s="13"/>
      <c r="K267" s="13"/>
      <c r="L267" s="201"/>
      <c r="M267" s="206"/>
      <c r="N267" s="207"/>
      <c r="O267" s="207"/>
      <c r="P267" s="207"/>
      <c r="Q267" s="207"/>
      <c r="R267" s="207"/>
      <c r="S267" s="207"/>
      <c r="T267" s="20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02" t="s">
        <v>175</v>
      </c>
      <c r="AU267" s="202" t="s">
        <v>84</v>
      </c>
      <c r="AV267" s="13" t="s">
        <v>84</v>
      </c>
      <c r="AW267" s="13" t="s">
        <v>32</v>
      </c>
      <c r="AX267" s="13" t="s">
        <v>82</v>
      </c>
      <c r="AY267" s="202" t="s">
        <v>160</v>
      </c>
    </row>
    <row r="268" s="2" customFormat="1" ht="16.5" customHeight="1">
      <c r="A268" s="38"/>
      <c r="B268" s="179"/>
      <c r="C268" s="217" t="s">
        <v>392</v>
      </c>
      <c r="D268" s="217" t="s">
        <v>341</v>
      </c>
      <c r="E268" s="218" t="s">
        <v>1145</v>
      </c>
      <c r="F268" s="219" t="s">
        <v>1146</v>
      </c>
      <c r="G268" s="220" t="s">
        <v>165</v>
      </c>
      <c r="H268" s="221">
        <v>133.822</v>
      </c>
      <c r="I268" s="222"/>
      <c r="J268" s="223">
        <f>ROUND(I268*H268,2)</f>
        <v>0</v>
      </c>
      <c r="K268" s="219" t="s">
        <v>166</v>
      </c>
      <c r="L268" s="224"/>
      <c r="M268" s="225" t="s">
        <v>1</v>
      </c>
      <c r="N268" s="226" t="s">
        <v>40</v>
      </c>
      <c r="O268" s="77"/>
      <c r="P268" s="189">
        <f>O268*H268</f>
        <v>0</v>
      </c>
      <c r="Q268" s="189">
        <v>0.00029999999999999997</v>
      </c>
      <c r="R268" s="189">
        <f>Q268*H268</f>
        <v>0.040146599999999998</v>
      </c>
      <c r="S268" s="189">
        <v>0</v>
      </c>
      <c r="T268" s="19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1" t="s">
        <v>387</v>
      </c>
      <c r="AT268" s="191" t="s">
        <v>341</v>
      </c>
      <c r="AU268" s="191" t="s">
        <v>84</v>
      </c>
      <c r="AY268" s="19" t="s">
        <v>160</v>
      </c>
      <c r="BE268" s="192">
        <f>IF(N268="základní",J268,0)</f>
        <v>0</v>
      </c>
      <c r="BF268" s="192">
        <f>IF(N268="snížená",J268,0)</f>
        <v>0</v>
      </c>
      <c r="BG268" s="192">
        <f>IF(N268="zákl. přenesená",J268,0)</f>
        <v>0</v>
      </c>
      <c r="BH268" s="192">
        <f>IF(N268="sníž. přenesená",J268,0)</f>
        <v>0</v>
      </c>
      <c r="BI268" s="192">
        <f>IF(N268="nulová",J268,0)</f>
        <v>0</v>
      </c>
      <c r="BJ268" s="19" t="s">
        <v>82</v>
      </c>
      <c r="BK268" s="192">
        <f>ROUND(I268*H268,2)</f>
        <v>0</v>
      </c>
      <c r="BL268" s="19" t="s">
        <v>276</v>
      </c>
      <c r="BM268" s="191" t="s">
        <v>1834</v>
      </c>
    </row>
    <row r="269" s="2" customFormat="1">
      <c r="A269" s="38"/>
      <c r="B269" s="39"/>
      <c r="C269" s="38"/>
      <c r="D269" s="193" t="s">
        <v>169</v>
      </c>
      <c r="E269" s="38"/>
      <c r="F269" s="194" t="s">
        <v>1146</v>
      </c>
      <c r="G269" s="38"/>
      <c r="H269" s="38"/>
      <c r="I269" s="195"/>
      <c r="J269" s="38"/>
      <c r="K269" s="38"/>
      <c r="L269" s="39"/>
      <c r="M269" s="196"/>
      <c r="N269" s="197"/>
      <c r="O269" s="77"/>
      <c r="P269" s="77"/>
      <c r="Q269" s="77"/>
      <c r="R269" s="77"/>
      <c r="S269" s="77"/>
      <c r="T269" s="7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9" t="s">
        <v>169</v>
      </c>
      <c r="AU269" s="19" t="s">
        <v>84</v>
      </c>
    </row>
    <row r="270" s="13" customFormat="1">
      <c r="A270" s="13"/>
      <c r="B270" s="201"/>
      <c r="C270" s="13"/>
      <c r="D270" s="193" t="s">
        <v>175</v>
      </c>
      <c r="E270" s="13"/>
      <c r="F270" s="203" t="s">
        <v>1835</v>
      </c>
      <c r="G270" s="13"/>
      <c r="H270" s="204">
        <v>133.822</v>
      </c>
      <c r="I270" s="205"/>
      <c r="J270" s="13"/>
      <c r="K270" s="13"/>
      <c r="L270" s="201"/>
      <c r="M270" s="206"/>
      <c r="N270" s="207"/>
      <c r="O270" s="207"/>
      <c r="P270" s="207"/>
      <c r="Q270" s="207"/>
      <c r="R270" s="207"/>
      <c r="S270" s="207"/>
      <c r="T270" s="20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02" t="s">
        <v>175</v>
      </c>
      <c r="AU270" s="202" t="s">
        <v>84</v>
      </c>
      <c r="AV270" s="13" t="s">
        <v>84</v>
      </c>
      <c r="AW270" s="13" t="s">
        <v>3</v>
      </c>
      <c r="AX270" s="13" t="s">
        <v>82</v>
      </c>
      <c r="AY270" s="202" t="s">
        <v>160</v>
      </c>
    </row>
    <row r="271" s="12" customFormat="1" ht="25.92" customHeight="1">
      <c r="A271" s="12"/>
      <c r="B271" s="166"/>
      <c r="C271" s="12"/>
      <c r="D271" s="167" t="s">
        <v>74</v>
      </c>
      <c r="E271" s="168" t="s">
        <v>341</v>
      </c>
      <c r="F271" s="168" t="s">
        <v>1149</v>
      </c>
      <c r="G271" s="12"/>
      <c r="H271" s="12"/>
      <c r="I271" s="169"/>
      <c r="J271" s="170">
        <f>BK271</f>
        <v>0</v>
      </c>
      <c r="K271" s="12"/>
      <c r="L271" s="166"/>
      <c r="M271" s="171"/>
      <c r="N271" s="172"/>
      <c r="O271" s="172"/>
      <c r="P271" s="173">
        <f>P272</f>
        <v>0</v>
      </c>
      <c r="Q271" s="172"/>
      <c r="R271" s="173">
        <f>R272</f>
        <v>0.097500000000000003</v>
      </c>
      <c r="S271" s="172"/>
      <c r="T271" s="174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67" t="s">
        <v>184</v>
      </c>
      <c r="AT271" s="175" t="s">
        <v>74</v>
      </c>
      <c r="AU271" s="175" t="s">
        <v>75</v>
      </c>
      <c r="AY271" s="167" t="s">
        <v>160</v>
      </c>
      <c r="BK271" s="176">
        <f>BK272</f>
        <v>0</v>
      </c>
    </row>
    <row r="272" s="12" customFormat="1" ht="22.8" customHeight="1">
      <c r="A272" s="12"/>
      <c r="B272" s="166"/>
      <c r="C272" s="12"/>
      <c r="D272" s="167" t="s">
        <v>74</v>
      </c>
      <c r="E272" s="177" t="s">
        <v>1150</v>
      </c>
      <c r="F272" s="177" t="s">
        <v>1151</v>
      </c>
      <c r="G272" s="12"/>
      <c r="H272" s="12"/>
      <c r="I272" s="169"/>
      <c r="J272" s="178">
        <f>BK272</f>
        <v>0</v>
      </c>
      <c r="K272" s="12"/>
      <c r="L272" s="166"/>
      <c r="M272" s="171"/>
      <c r="N272" s="172"/>
      <c r="O272" s="172"/>
      <c r="P272" s="173">
        <f>SUM(P273:P277)</f>
        <v>0</v>
      </c>
      <c r="Q272" s="172"/>
      <c r="R272" s="173">
        <f>SUM(R273:R277)</f>
        <v>0.097500000000000003</v>
      </c>
      <c r="S272" s="172"/>
      <c r="T272" s="174">
        <f>SUM(T273:T277)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67" t="s">
        <v>184</v>
      </c>
      <c r="AT272" s="175" t="s">
        <v>74</v>
      </c>
      <c r="AU272" s="175" t="s">
        <v>82</v>
      </c>
      <c r="AY272" s="167" t="s">
        <v>160</v>
      </c>
      <c r="BK272" s="176">
        <f>SUM(BK273:BK277)</f>
        <v>0</v>
      </c>
    </row>
    <row r="273" s="2" customFormat="1" ht="16.5" customHeight="1">
      <c r="A273" s="38"/>
      <c r="B273" s="179"/>
      <c r="C273" s="180" t="s">
        <v>397</v>
      </c>
      <c r="D273" s="180" t="s">
        <v>162</v>
      </c>
      <c r="E273" s="181" t="s">
        <v>1153</v>
      </c>
      <c r="F273" s="182" t="s">
        <v>1154</v>
      </c>
      <c r="G273" s="183" t="s">
        <v>219</v>
      </c>
      <c r="H273" s="184">
        <v>125</v>
      </c>
      <c r="I273" s="185"/>
      <c r="J273" s="186">
        <f>ROUND(I273*H273,2)</f>
        <v>0</v>
      </c>
      <c r="K273" s="182" t="s">
        <v>166</v>
      </c>
      <c r="L273" s="39"/>
      <c r="M273" s="187" t="s">
        <v>1</v>
      </c>
      <c r="N273" s="188" t="s">
        <v>40</v>
      </c>
      <c r="O273" s="77"/>
      <c r="P273" s="189">
        <f>O273*H273</f>
        <v>0</v>
      </c>
      <c r="Q273" s="189">
        <v>0</v>
      </c>
      <c r="R273" s="189">
        <f>Q273*H273</f>
        <v>0</v>
      </c>
      <c r="S273" s="189">
        <v>0</v>
      </c>
      <c r="T273" s="19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1" t="s">
        <v>595</v>
      </c>
      <c r="AT273" s="191" t="s">
        <v>162</v>
      </c>
      <c r="AU273" s="191" t="s">
        <v>84</v>
      </c>
      <c r="AY273" s="19" t="s">
        <v>160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82</v>
      </c>
      <c r="BK273" s="192">
        <f>ROUND(I273*H273,2)</f>
        <v>0</v>
      </c>
      <c r="BL273" s="19" t="s">
        <v>595</v>
      </c>
      <c r="BM273" s="191" t="s">
        <v>1836</v>
      </c>
    </row>
    <row r="274" s="2" customFormat="1">
      <c r="A274" s="38"/>
      <c r="B274" s="39"/>
      <c r="C274" s="38"/>
      <c r="D274" s="193" t="s">
        <v>169</v>
      </c>
      <c r="E274" s="38"/>
      <c r="F274" s="194" t="s">
        <v>1154</v>
      </c>
      <c r="G274" s="38"/>
      <c r="H274" s="38"/>
      <c r="I274" s="195"/>
      <c r="J274" s="38"/>
      <c r="K274" s="38"/>
      <c r="L274" s="39"/>
      <c r="M274" s="196"/>
      <c r="N274" s="197"/>
      <c r="O274" s="77"/>
      <c r="P274" s="77"/>
      <c r="Q274" s="77"/>
      <c r="R274" s="77"/>
      <c r="S274" s="77"/>
      <c r="T274" s="7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9" t="s">
        <v>169</v>
      </c>
      <c r="AU274" s="19" t="s">
        <v>84</v>
      </c>
    </row>
    <row r="275" s="2" customFormat="1">
      <c r="A275" s="38"/>
      <c r="B275" s="39"/>
      <c r="C275" s="38"/>
      <c r="D275" s="198" t="s">
        <v>171</v>
      </c>
      <c r="E275" s="38"/>
      <c r="F275" s="199" t="s">
        <v>1156</v>
      </c>
      <c r="G275" s="38"/>
      <c r="H275" s="38"/>
      <c r="I275" s="195"/>
      <c r="J275" s="38"/>
      <c r="K275" s="38"/>
      <c r="L275" s="39"/>
      <c r="M275" s="196"/>
      <c r="N275" s="197"/>
      <c r="O275" s="77"/>
      <c r="P275" s="77"/>
      <c r="Q275" s="77"/>
      <c r="R275" s="77"/>
      <c r="S275" s="77"/>
      <c r="T275" s="7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9" t="s">
        <v>171</v>
      </c>
      <c r="AU275" s="19" t="s">
        <v>84</v>
      </c>
    </row>
    <row r="276" s="2" customFormat="1" ht="16.5" customHeight="1">
      <c r="A276" s="38"/>
      <c r="B276" s="179"/>
      <c r="C276" s="217" t="s">
        <v>404</v>
      </c>
      <c r="D276" s="217" t="s">
        <v>341</v>
      </c>
      <c r="E276" s="218" t="s">
        <v>1159</v>
      </c>
      <c r="F276" s="219" t="s">
        <v>1160</v>
      </c>
      <c r="G276" s="220" t="s">
        <v>219</v>
      </c>
      <c r="H276" s="221">
        <v>125</v>
      </c>
      <c r="I276" s="222"/>
      <c r="J276" s="223">
        <f>ROUND(I276*H276,2)</f>
        <v>0</v>
      </c>
      <c r="K276" s="219" t="s">
        <v>166</v>
      </c>
      <c r="L276" s="224"/>
      <c r="M276" s="225" t="s">
        <v>1</v>
      </c>
      <c r="N276" s="226" t="s">
        <v>40</v>
      </c>
      <c r="O276" s="77"/>
      <c r="P276" s="189">
        <f>O276*H276</f>
        <v>0</v>
      </c>
      <c r="Q276" s="189">
        <v>0.00077999999999999999</v>
      </c>
      <c r="R276" s="189">
        <f>Q276*H276</f>
        <v>0.097500000000000003</v>
      </c>
      <c r="S276" s="189">
        <v>0</v>
      </c>
      <c r="T276" s="19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1" t="s">
        <v>1000</v>
      </c>
      <c r="AT276" s="191" t="s">
        <v>341</v>
      </c>
      <c r="AU276" s="191" t="s">
        <v>84</v>
      </c>
      <c r="AY276" s="19" t="s">
        <v>160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82</v>
      </c>
      <c r="BK276" s="192">
        <f>ROUND(I276*H276,2)</f>
        <v>0</v>
      </c>
      <c r="BL276" s="19" t="s">
        <v>1000</v>
      </c>
      <c r="BM276" s="191" t="s">
        <v>1837</v>
      </c>
    </row>
    <row r="277" s="2" customFormat="1">
      <c r="A277" s="38"/>
      <c r="B277" s="39"/>
      <c r="C277" s="38"/>
      <c r="D277" s="193" t="s">
        <v>169</v>
      </c>
      <c r="E277" s="38"/>
      <c r="F277" s="194" t="s">
        <v>1160</v>
      </c>
      <c r="G277" s="38"/>
      <c r="H277" s="38"/>
      <c r="I277" s="195"/>
      <c r="J277" s="38"/>
      <c r="K277" s="38"/>
      <c r="L277" s="39"/>
      <c r="M277" s="245"/>
      <c r="N277" s="246"/>
      <c r="O277" s="247"/>
      <c r="P277" s="247"/>
      <c r="Q277" s="247"/>
      <c r="R277" s="247"/>
      <c r="S277" s="247"/>
      <c r="T277" s="24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9" t="s">
        <v>169</v>
      </c>
      <c r="AU277" s="19" t="s">
        <v>84</v>
      </c>
    </row>
    <row r="278" s="2" customFormat="1" ht="6.96" customHeight="1">
      <c r="A278" s="38"/>
      <c r="B278" s="60"/>
      <c r="C278" s="61"/>
      <c r="D278" s="61"/>
      <c r="E278" s="61"/>
      <c r="F278" s="61"/>
      <c r="G278" s="61"/>
      <c r="H278" s="61"/>
      <c r="I278" s="61"/>
      <c r="J278" s="61"/>
      <c r="K278" s="61"/>
      <c r="L278" s="39"/>
      <c r="M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</row>
  </sheetData>
  <autoFilter ref="C129:K27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hyperlinks>
    <hyperlink ref="F135" r:id="rId1" display="https://podminky.urs.cz/item/CS_URS_2025_02/113106123"/>
    <hyperlink ref="F140" r:id="rId2" display="https://podminky.urs.cz/item/CS_URS_2025_02/113154528"/>
    <hyperlink ref="F144" r:id="rId3" display="https://podminky.urs.cz/item/CS_URS_2025_02/113201112"/>
    <hyperlink ref="F149" r:id="rId4" display="https://podminky.urs.cz/item/CS_URS_2025_02/122251107"/>
    <hyperlink ref="F154" r:id="rId5" display="https://podminky.urs.cz/item/CS_URS_2025_02/129001101"/>
    <hyperlink ref="F158" r:id="rId6" display="https://podminky.urs.cz/item/CS_URS_2025_02/132251103"/>
    <hyperlink ref="F163" r:id="rId7" display="https://podminky.urs.cz/item/CS_URS_2025_02/162751117"/>
    <hyperlink ref="F168" r:id="rId8" display="https://podminky.urs.cz/item/CS_URS_2025_02/162751119"/>
    <hyperlink ref="F172" r:id="rId9" display="https://podminky.urs.cz/item/CS_URS_2025_02/171251201"/>
    <hyperlink ref="F175" r:id="rId10" display="https://podminky.urs.cz/item/CS_URS_2024_01/175151101"/>
    <hyperlink ref="F184" r:id="rId11" display="https://podminky.urs.cz/item/CS_URS_2024_01/451572111"/>
    <hyperlink ref="F190" r:id="rId12" display="https://podminky.urs.cz/item/CS_URS_2025_02/564811113"/>
    <hyperlink ref="F196" r:id="rId13" display="https://podminky.urs.cz/item/CS_URS_2025_02/564851111"/>
    <hyperlink ref="F200" r:id="rId14" display="https://podminky.urs.cz/item/CS_URS_2025_02/564871111"/>
    <hyperlink ref="F205" r:id="rId15" display="https://podminky.urs.cz/item/CS_URS_2025_02/596211112"/>
    <hyperlink ref="F213" r:id="rId16" display="https://podminky.urs.cz/item/CS_URS_2025_02/596211210"/>
    <hyperlink ref="F225" r:id="rId17" display="https://podminky.urs.cz/item/CS_URS_2025_02/596412113"/>
    <hyperlink ref="F240" r:id="rId18" display="https://podminky.urs.cz/item/CS_URS_2025_02/916241113"/>
    <hyperlink ref="F249" r:id="rId19" display="https://podminky.urs.cz/item/CS_URS_2025_02/997221551"/>
    <hyperlink ref="F252" r:id="rId20" display="https://podminky.urs.cz/item/CS_URS_2025_02/997221561"/>
    <hyperlink ref="F255" r:id="rId21" display="https://podminky.urs.cz/item/CS_URS_2025_02/997221861"/>
    <hyperlink ref="F258" r:id="rId22" display="https://podminky.urs.cz/item/CS_URS_2025_02/997221873"/>
    <hyperlink ref="F261" r:id="rId23" display="https://podminky.urs.cz/item/CS_URS_2025_02/997221875"/>
    <hyperlink ref="F266" r:id="rId24" display="https://podminky.urs.cz/item/CS_URS_2025_02/711161274"/>
    <hyperlink ref="F275" r:id="rId25" display="https://podminky.urs.cz/item/CS_URS_2025_02/22006042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120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122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ROUND(J135,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ROUND((SUM(BE135:BE778)),  2)</f>
        <v>0</v>
      </c>
      <c r="G35" s="38"/>
      <c r="H35" s="38"/>
      <c r="I35" s="136">
        <v>0.20999999999999999</v>
      </c>
      <c r="J35" s="135">
        <f>ROUND(((SUM(BE135:BE778))*I35),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ROUND((SUM(BF135:BF778)),  2)</f>
        <v>0</v>
      </c>
      <c r="G36" s="38"/>
      <c r="H36" s="38"/>
      <c r="I36" s="136">
        <v>0.12</v>
      </c>
      <c r="J36" s="135">
        <f>ROUND(((SUM(BF135:BF778))*I36),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ROUND((SUM(BG135:BG778)),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ROUND((SUM(BH135:BH778)),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ROUND((SUM(BI135:BI778)),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120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101 - Autobusový terminál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J135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130</v>
      </c>
      <c r="E99" s="150"/>
      <c r="F99" s="150"/>
      <c r="G99" s="150"/>
      <c r="H99" s="150"/>
      <c r="I99" s="150"/>
      <c r="J99" s="151">
        <f>J136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131</v>
      </c>
      <c r="E100" s="154"/>
      <c r="F100" s="154"/>
      <c r="G100" s="154"/>
      <c r="H100" s="154"/>
      <c r="I100" s="154"/>
      <c r="J100" s="155">
        <f>J137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132</v>
      </c>
      <c r="E101" s="154"/>
      <c r="F101" s="154"/>
      <c r="G101" s="154"/>
      <c r="H101" s="154"/>
      <c r="I101" s="154"/>
      <c r="J101" s="155">
        <f>J257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133</v>
      </c>
      <c r="E102" s="154"/>
      <c r="F102" s="154"/>
      <c r="G102" s="154"/>
      <c r="H102" s="154"/>
      <c r="I102" s="154"/>
      <c r="J102" s="155">
        <f>J275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134</v>
      </c>
      <c r="E103" s="154"/>
      <c r="F103" s="154"/>
      <c r="G103" s="154"/>
      <c r="H103" s="154"/>
      <c r="I103" s="154"/>
      <c r="J103" s="155">
        <f>J292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135</v>
      </c>
      <c r="E104" s="154"/>
      <c r="F104" s="154"/>
      <c r="G104" s="154"/>
      <c r="H104" s="154"/>
      <c r="I104" s="154"/>
      <c r="J104" s="155">
        <f>J432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136</v>
      </c>
      <c r="E105" s="154"/>
      <c r="F105" s="154"/>
      <c r="G105" s="154"/>
      <c r="H105" s="154"/>
      <c r="I105" s="154"/>
      <c r="J105" s="155">
        <f>J438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137</v>
      </c>
      <c r="E106" s="154"/>
      <c r="F106" s="154"/>
      <c r="G106" s="154"/>
      <c r="H106" s="154"/>
      <c r="I106" s="154"/>
      <c r="J106" s="155">
        <f>J533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138</v>
      </c>
      <c r="E107" s="154"/>
      <c r="F107" s="154"/>
      <c r="G107" s="154"/>
      <c r="H107" s="154"/>
      <c r="I107" s="154"/>
      <c r="J107" s="155">
        <f>J727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139</v>
      </c>
      <c r="E108" s="154"/>
      <c r="F108" s="154"/>
      <c r="G108" s="154"/>
      <c r="H108" s="154"/>
      <c r="I108" s="154"/>
      <c r="J108" s="155">
        <f>J753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8"/>
      <c r="C109" s="9"/>
      <c r="D109" s="149" t="s">
        <v>140</v>
      </c>
      <c r="E109" s="150"/>
      <c r="F109" s="150"/>
      <c r="G109" s="150"/>
      <c r="H109" s="150"/>
      <c r="I109" s="150"/>
      <c r="J109" s="151">
        <f>J757</f>
        <v>0</v>
      </c>
      <c r="K109" s="9"/>
      <c r="L109" s="14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2"/>
      <c r="C110" s="10"/>
      <c r="D110" s="153" t="s">
        <v>141</v>
      </c>
      <c r="E110" s="154"/>
      <c r="F110" s="154"/>
      <c r="G110" s="154"/>
      <c r="H110" s="154"/>
      <c r="I110" s="154"/>
      <c r="J110" s="155">
        <f>J758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8"/>
      <c r="C111" s="9"/>
      <c r="D111" s="149" t="s">
        <v>142</v>
      </c>
      <c r="E111" s="150"/>
      <c r="F111" s="150"/>
      <c r="G111" s="150"/>
      <c r="H111" s="150"/>
      <c r="I111" s="150"/>
      <c r="J111" s="151">
        <f>J766</f>
        <v>0</v>
      </c>
      <c r="K111" s="9"/>
      <c r="L111" s="148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2"/>
      <c r="C112" s="10"/>
      <c r="D112" s="153" t="s">
        <v>143</v>
      </c>
      <c r="E112" s="154"/>
      <c r="F112" s="154"/>
      <c r="G112" s="154"/>
      <c r="H112" s="154"/>
      <c r="I112" s="154"/>
      <c r="J112" s="155">
        <f>J767</f>
        <v>0</v>
      </c>
      <c r="K112" s="10"/>
      <c r="L112" s="15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2"/>
      <c r="C113" s="10"/>
      <c r="D113" s="153" t="s">
        <v>144</v>
      </c>
      <c r="E113" s="154"/>
      <c r="F113" s="154"/>
      <c r="G113" s="154"/>
      <c r="H113" s="154"/>
      <c r="I113" s="154"/>
      <c r="J113" s="155">
        <f>J774</f>
        <v>0</v>
      </c>
      <c r="K113" s="10"/>
      <c r="L113" s="15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2"/>
      <c r="C119" s="63"/>
      <c r="D119" s="63"/>
      <c r="E119" s="63"/>
      <c r="F119" s="63"/>
      <c r="G119" s="63"/>
      <c r="H119" s="63"/>
      <c r="I119" s="63"/>
      <c r="J119" s="63"/>
      <c r="K119" s="63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145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129" t="str">
        <f>E7</f>
        <v>Revitalizace aut. nádraží Choceň - Herzánka (Stavba)</v>
      </c>
      <c r="F123" s="32"/>
      <c r="G123" s="32"/>
      <c r="H123" s="32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" customFormat="1" ht="12" customHeight="1">
      <c r="B124" s="22"/>
      <c r="C124" s="32" t="s">
        <v>119</v>
      </c>
      <c r="L124" s="22"/>
    </row>
    <row r="125" s="2" customFormat="1" ht="16.5" customHeight="1">
      <c r="A125" s="38"/>
      <c r="B125" s="39"/>
      <c r="C125" s="38"/>
      <c r="D125" s="38"/>
      <c r="E125" s="129" t="s">
        <v>120</v>
      </c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121</v>
      </c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38"/>
      <c r="D127" s="38"/>
      <c r="E127" s="67" t="str">
        <f>E11</f>
        <v>SO 101 - Autobusový terminál</v>
      </c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38"/>
      <c r="E129" s="38"/>
      <c r="F129" s="27" t="str">
        <f>F14</f>
        <v>Choceň</v>
      </c>
      <c r="G129" s="38"/>
      <c r="H129" s="38"/>
      <c r="I129" s="32" t="s">
        <v>22</v>
      </c>
      <c r="J129" s="69" t="str">
        <f>IF(J14="","",J14)</f>
        <v>25. 8. 2025</v>
      </c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38"/>
      <c r="E131" s="38"/>
      <c r="F131" s="27" t="str">
        <f>E17</f>
        <v>Město Choceň</v>
      </c>
      <c r="G131" s="38"/>
      <c r="H131" s="38"/>
      <c r="I131" s="32" t="s">
        <v>30</v>
      </c>
      <c r="J131" s="36" t="str">
        <f>E23</f>
        <v>Laboro ateliér s.r.o.</v>
      </c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28</v>
      </c>
      <c r="D132" s="38"/>
      <c r="E132" s="38"/>
      <c r="F132" s="27" t="str">
        <f>IF(E20="","",E20)</f>
        <v>Vyplň údaj</v>
      </c>
      <c r="G132" s="38"/>
      <c r="H132" s="38"/>
      <c r="I132" s="32" t="s">
        <v>33</v>
      </c>
      <c r="J132" s="36" t="str">
        <f>E26</f>
        <v>Laboro ateliér s.r.o.</v>
      </c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56"/>
      <c r="B134" s="157"/>
      <c r="C134" s="158" t="s">
        <v>146</v>
      </c>
      <c r="D134" s="159" t="s">
        <v>60</v>
      </c>
      <c r="E134" s="159" t="s">
        <v>56</v>
      </c>
      <c r="F134" s="159" t="s">
        <v>57</v>
      </c>
      <c r="G134" s="159" t="s">
        <v>147</v>
      </c>
      <c r="H134" s="159" t="s">
        <v>148</v>
      </c>
      <c r="I134" s="159" t="s">
        <v>149</v>
      </c>
      <c r="J134" s="159" t="s">
        <v>127</v>
      </c>
      <c r="K134" s="160" t="s">
        <v>150</v>
      </c>
      <c r="L134" s="161"/>
      <c r="M134" s="86" t="s">
        <v>1</v>
      </c>
      <c r="N134" s="87" t="s">
        <v>39</v>
      </c>
      <c r="O134" s="87" t="s">
        <v>151</v>
      </c>
      <c r="P134" s="87" t="s">
        <v>152</v>
      </c>
      <c r="Q134" s="87" t="s">
        <v>153</v>
      </c>
      <c r="R134" s="87" t="s">
        <v>154</v>
      </c>
      <c r="S134" s="87" t="s">
        <v>155</v>
      </c>
      <c r="T134" s="88" t="s">
        <v>156</v>
      </c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</row>
    <row r="135" s="2" customFormat="1" ht="22.8" customHeight="1">
      <c r="A135" s="38"/>
      <c r="B135" s="39"/>
      <c r="C135" s="93" t="s">
        <v>157</v>
      </c>
      <c r="D135" s="38"/>
      <c r="E135" s="38"/>
      <c r="F135" s="38"/>
      <c r="G135" s="38"/>
      <c r="H135" s="38"/>
      <c r="I135" s="38"/>
      <c r="J135" s="162">
        <f>BK135</f>
        <v>0</v>
      </c>
      <c r="K135" s="38"/>
      <c r="L135" s="39"/>
      <c r="M135" s="89"/>
      <c r="N135" s="73"/>
      <c r="O135" s="90"/>
      <c r="P135" s="163">
        <f>P136+P757+P766</f>
        <v>0</v>
      </c>
      <c r="Q135" s="90"/>
      <c r="R135" s="163">
        <f>R136+R757+R766</f>
        <v>678.01404443000001</v>
      </c>
      <c r="S135" s="90"/>
      <c r="T135" s="164">
        <f>T136+T757+T766</f>
        <v>576.69299999999998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74</v>
      </c>
      <c r="AU135" s="19" t="s">
        <v>129</v>
      </c>
      <c r="BK135" s="165">
        <f>BK136+BK757+BK766</f>
        <v>0</v>
      </c>
    </row>
    <row r="136" s="12" customFormat="1" ht="25.92" customHeight="1">
      <c r="A136" s="12"/>
      <c r="B136" s="166"/>
      <c r="C136" s="12"/>
      <c r="D136" s="167" t="s">
        <v>74</v>
      </c>
      <c r="E136" s="168" t="s">
        <v>158</v>
      </c>
      <c r="F136" s="168" t="s">
        <v>159</v>
      </c>
      <c r="G136" s="12"/>
      <c r="H136" s="12"/>
      <c r="I136" s="169"/>
      <c r="J136" s="170">
        <f>BK136</f>
        <v>0</v>
      </c>
      <c r="K136" s="12"/>
      <c r="L136" s="166"/>
      <c r="M136" s="171"/>
      <c r="N136" s="172"/>
      <c r="O136" s="172"/>
      <c r="P136" s="173">
        <f>P137+P257+P275+P292+P432+P438+P533+P727+P753</f>
        <v>0</v>
      </c>
      <c r="Q136" s="172"/>
      <c r="R136" s="173">
        <f>R137+R257+R275+R292+R432+R438+R533+R727+R753</f>
        <v>677.91941222999992</v>
      </c>
      <c r="S136" s="172"/>
      <c r="T136" s="174">
        <f>T137+T257+T275+T292+T432+T438+T533+T727+T753</f>
        <v>576.69299999999998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7" t="s">
        <v>82</v>
      </c>
      <c r="AT136" s="175" t="s">
        <v>74</v>
      </c>
      <c r="AU136" s="175" t="s">
        <v>75</v>
      </c>
      <c r="AY136" s="167" t="s">
        <v>160</v>
      </c>
      <c r="BK136" s="176">
        <f>BK137+BK257+BK275+BK292+BK432+BK438+BK533+BK727+BK753</f>
        <v>0</v>
      </c>
    </row>
    <row r="137" s="12" customFormat="1" ht="22.8" customHeight="1">
      <c r="A137" s="12"/>
      <c r="B137" s="166"/>
      <c r="C137" s="12"/>
      <c r="D137" s="167" t="s">
        <v>74</v>
      </c>
      <c r="E137" s="177" t="s">
        <v>82</v>
      </c>
      <c r="F137" s="177" t="s">
        <v>161</v>
      </c>
      <c r="G137" s="12"/>
      <c r="H137" s="12"/>
      <c r="I137" s="169"/>
      <c r="J137" s="178">
        <f>BK137</f>
        <v>0</v>
      </c>
      <c r="K137" s="12"/>
      <c r="L137" s="166"/>
      <c r="M137" s="171"/>
      <c r="N137" s="172"/>
      <c r="O137" s="172"/>
      <c r="P137" s="173">
        <f>SUM(P138:P256)</f>
        <v>0</v>
      </c>
      <c r="Q137" s="172"/>
      <c r="R137" s="173">
        <f>SUM(R138:R256)</f>
        <v>117.3075286</v>
      </c>
      <c r="S137" s="172"/>
      <c r="T137" s="174">
        <f>SUM(T138:T256)</f>
        <v>552.423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7" t="s">
        <v>82</v>
      </c>
      <c r="AT137" s="175" t="s">
        <v>74</v>
      </c>
      <c r="AU137" s="175" t="s">
        <v>82</v>
      </c>
      <c r="AY137" s="167" t="s">
        <v>160</v>
      </c>
      <c r="BK137" s="176">
        <f>SUM(BK138:BK256)</f>
        <v>0</v>
      </c>
    </row>
    <row r="138" s="2" customFormat="1" ht="16.5" customHeight="1">
      <c r="A138" s="38"/>
      <c r="B138" s="179"/>
      <c r="C138" s="180" t="s">
        <v>82</v>
      </c>
      <c r="D138" s="180" t="s">
        <v>162</v>
      </c>
      <c r="E138" s="181" t="s">
        <v>163</v>
      </c>
      <c r="F138" s="182" t="s">
        <v>164</v>
      </c>
      <c r="G138" s="183" t="s">
        <v>165</v>
      </c>
      <c r="H138" s="184">
        <v>642.57000000000005</v>
      </c>
      <c r="I138" s="185"/>
      <c r="J138" s="186">
        <f>ROUND(I138*H138,2)</f>
        <v>0</v>
      </c>
      <c r="K138" s="182" t="s">
        <v>166</v>
      </c>
      <c r="L138" s="39"/>
      <c r="M138" s="187" t="s">
        <v>1</v>
      </c>
      <c r="N138" s="188" t="s">
        <v>40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167</v>
      </c>
      <c r="AT138" s="191" t="s">
        <v>162</v>
      </c>
      <c r="AU138" s="191" t="s">
        <v>84</v>
      </c>
      <c r="AY138" s="19" t="s">
        <v>160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167</v>
      </c>
      <c r="BM138" s="191" t="s">
        <v>168</v>
      </c>
    </row>
    <row r="139" s="2" customFormat="1">
      <c r="A139" s="38"/>
      <c r="B139" s="39"/>
      <c r="C139" s="38"/>
      <c r="D139" s="193" t="s">
        <v>169</v>
      </c>
      <c r="E139" s="38"/>
      <c r="F139" s="194" t="s">
        <v>170</v>
      </c>
      <c r="G139" s="38"/>
      <c r="H139" s="38"/>
      <c r="I139" s="195"/>
      <c r="J139" s="38"/>
      <c r="K139" s="38"/>
      <c r="L139" s="39"/>
      <c r="M139" s="196"/>
      <c r="N139" s="197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169</v>
      </c>
      <c r="AU139" s="19" t="s">
        <v>84</v>
      </c>
    </row>
    <row r="140" s="2" customFormat="1">
      <c r="A140" s="38"/>
      <c r="B140" s="39"/>
      <c r="C140" s="38"/>
      <c r="D140" s="198" t="s">
        <v>171</v>
      </c>
      <c r="E140" s="38"/>
      <c r="F140" s="199" t="s">
        <v>172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171</v>
      </c>
      <c r="AU140" s="19" t="s">
        <v>84</v>
      </c>
    </row>
    <row r="141" s="2" customFormat="1">
      <c r="A141" s="38"/>
      <c r="B141" s="39"/>
      <c r="C141" s="38"/>
      <c r="D141" s="193" t="s">
        <v>173</v>
      </c>
      <c r="E141" s="38"/>
      <c r="F141" s="200" t="s">
        <v>174</v>
      </c>
      <c r="G141" s="38"/>
      <c r="H141" s="38"/>
      <c r="I141" s="195"/>
      <c r="J141" s="38"/>
      <c r="K141" s="38"/>
      <c r="L141" s="39"/>
      <c r="M141" s="196"/>
      <c r="N141" s="197"/>
      <c r="O141" s="77"/>
      <c r="P141" s="77"/>
      <c r="Q141" s="77"/>
      <c r="R141" s="77"/>
      <c r="S141" s="77"/>
      <c r="T141" s="7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173</v>
      </c>
      <c r="AU141" s="19" t="s">
        <v>84</v>
      </c>
    </row>
    <row r="142" s="13" customFormat="1">
      <c r="A142" s="13"/>
      <c r="B142" s="201"/>
      <c r="C142" s="13"/>
      <c r="D142" s="193" t="s">
        <v>175</v>
      </c>
      <c r="E142" s="202" t="s">
        <v>1</v>
      </c>
      <c r="F142" s="203" t="s">
        <v>176</v>
      </c>
      <c r="G142" s="13"/>
      <c r="H142" s="204">
        <v>642.57000000000005</v>
      </c>
      <c r="I142" s="205"/>
      <c r="J142" s="13"/>
      <c r="K142" s="13"/>
      <c r="L142" s="201"/>
      <c r="M142" s="206"/>
      <c r="N142" s="207"/>
      <c r="O142" s="207"/>
      <c r="P142" s="207"/>
      <c r="Q142" s="207"/>
      <c r="R142" s="207"/>
      <c r="S142" s="207"/>
      <c r="T142" s="20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2" t="s">
        <v>175</v>
      </c>
      <c r="AU142" s="202" t="s">
        <v>84</v>
      </c>
      <c r="AV142" s="13" t="s">
        <v>84</v>
      </c>
      <c r="AW142" s="13" t="s">
        <v>32</v>
      </c>
      <c r="AX142" s="13" t="s">
        <v>82</v>
      </c>
      <c r="AY142" s="202" t="s">
        <v>160</v>
      </c>
    </row>
    <row r="143" s="2" customFormat="1" ht="16.5" customHeight="1">
      <c r="A143" s="38"/>
      <c r="B143" s="179"/>
      <c r="C143" s="180" t="s">
        <v>84</v>
      </c>
      <c r="D143" s="180" t="s">
        <v>162</v>
      </c>
      <c r="E143" s="181" t="s">
        <v>177</v>
      </c>
      <c r="F143" s="182" t="s">
        <v>178</v>
      </c>
      <c r="G143" s="183" t="s">
        <v>165</v>
      </c>
      <c r="H143" s="184">
        <v>284.91000000000003</v>
      </c>
      <c r="I143" s="185"/>
      <c r="J143" s="186">
        <f>ROUND(I143*H143,2)</f>
        <v>0</v>
      </c>
      <c r="K143" s="182" t="s">
        <v>166</v>
      </c>
      <c r="L143" s="39"/>
      <c r="M143" s="187" t="s">
        <v>1</v>
      </c>
      <c r="N143" s="188" t="s">
        <v>40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0.26000000000000001</v>
      </c>
      <c r="T143" s="190">
        <f>S143*H143</f>
        <v>74.076600000000013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167</v>
      </c>
      <c r="AT143" s="191" t="s">
        <v>162</v>
      </c>
      <c r="AU143" s="191" t="s">
        <v>84</v>
      </c>
      <c r="AY143" s="19" t="s">
        <v>160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82</v>
      </c>
      <c r="BK143" s="192">
        <f>ROUND(I143*H143,2)</f>
        <v>0</v>
      </c>
      <c r="BL143" s="19" t="s">
        <v>167</v>
      </c>
      <c r="BM143" s="191" t="s">
        <v>179</v>
      </c>
    </row>
    <row r="144" s="2" customFormat="1">
      <c r="A144" s="38"/>
      <c r="B144" s="39"/>
      <c r="C144" s="38"/>
      <c r="D144" s="193" t="s">
        <v>169</v>
      </c>
      <c r="E144" s="38"/>
      <c r="F144" s="194" t="s">
        <v>180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169</v>
      </c>
      <c r="AU144" s="19" t="s">
        <v>84</v>
      </c>
    </row>
    <row r="145" s="2" customFormat="1">
      <c r="A145" s="38"/>
      <c r="B145" s="39"/>
      <c r="C145" s="38"/>
      <c r="D145" s="198" t="s">
        <v>171</v>
      </c>
      <c r="E145" s="38"/>
      <c r="F145" s="199" t="s">
        <v>181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171</v>
      </c>
      <c r="AU145" s="19" t="s">
        <v>84</v>
      </c>
    </row>
    <row r="146" s="2" customFormat="1">
      <c r="A146" s="38"/>
      <c r="B146" s="39"/>
      <c r="C146" s="38"/>
      <c r="D146" s="193" t="s">
        <v>173</v>
      </c>
      <c r="E146" s="38"/>
      <c r="F146" s="200" t="s">
        <v>182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173</v>
      </c>
      <c r="AU146" s="19" t="s">
        <v>84</v>
      </c>
    </row>
    <row r="147" s="13" customFormat="1">
      <c r="A147" s="13"/>
      <c r="B147" s="201"/>
      <c r="C147" s="13"/>
      <c r="D147" s="193" t="s">
        <v>175</v>
      </c>
      <c r="E147" s="202" t="s">
        <v>1</v>
      </c>
      <c r="F147" s="203" t="s">
        <v>183</v>
      </c>
      <c r="G147" s="13"/>
      <c r="H147" s="204">
        <v>284.91000000000003</v>
      </c>
      <c r="I147" s="205"/>
      <c r="J147" s="13"/>
      <c r="K147" s="13"/>
      <c r="L147" s="201"/>
      <c r="M147" s="206"/>
      <c r="N147" s="207"/>
      <c r="O147" s="207"/>
      <c r="P147" s="207"/>
      <c r="Q147" s="207"/>
      <c r="R147" s="207"/>
      <c r="S147" s="207"/>
      <c r="T147" s="20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2" t="s">
        <v>175</v>
      </c>
      <c r="AU147" s="202" t="s">
        <v>84</v>
      </c>
      <c r="AV147" s="13" t="s">
        <v>84</v>
      </c>
      <c r="AW147" s="13" t="s">
        <v>32</v>
      </c>
      <c r="AX147" s="13" t="s">
        <v>82</v>
      </c>
      <c r="AY147" s="202" t="s">
        <v>160</v>
      </c>
    </row>
    <row r="148" s="2" customFormat="1" ht="16.5" customHeight="1">
      <c r="A148" s="38"/>
      <c r="B148" s="179"/>
      <c r="C148" s="180" t="s">
        <v>184</v>
      </c>
      <c r="D148" s="180" t="s">
        <v>162</v>
      </c>
      <c r="E148" s="181" t="s">
        <v>185</v>
      </c>
      <c r="F148" s="182" t="s">
        <v>186</v>
      </c>
      <c r="G148" s="183" t="s">
        <v>165</v>
      </c>
      <c r="H148" s="184">
        <v>21.879999999999999</v>
      </c>
      <c r="I148" s="185"/>
      <c r="J148" s="186">
        <f>ROUND(I148*H148,2)</f>
        <v>0</v>
      </c>
      <c r="K148" s="182" t="s">
        <v>166</v>
      </c>
      <c r="L148" s="39"/>
      <c r="M148" s="187" t="s">
        <v>1</v>
      </c>
      <c r="N148" s="188" t="s">
        <v>40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0.23999999999999999</v>
      </c>
      <c r="T148" s="190">
        <f>S148*H148</f>
        <v>5.2511999999999999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167</v>
      </c>
      <c r="AT148" s="191" t="s">
        <v>162</v>
      </c>
      <c r="AU148" s="191" t="s">
        <v>84</v>
      </c>
      <c r="AY148" s="19" t="s">
        <v>160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82</v>
      </c>
      <c r="BK148" s="192">
        <f>ROUND(I148*H148,2)</f>
        <v>0</v>
      </c>
      <c r="BL148" s="19" t="s">
        <v>167</v>
      </c>
      <c r="BM148" s="191" t="s">
        <v>187</v>
      </c>
    </row>
    <row r="149" s="2" customFormat="1">
      <c r="A149" s="38"/>
      <c r="B149" s="39"/>
      <c r="C149" s="38"/>
      <c r="D149" s="193" t="s">
        <v>169</v>
      </c>
      <c r="E149" s="38"/>
      <c r="F149" s="194" t="s">
        <v>188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169</v>
      </c>
      <c r="AU149" s="19" t="s">
        <v>84</v>
      </c>
    </row>
    <row r="150" s="2" customFormat="1">
      <c r="A150" s="38"/>
      <c r="B150" s="39"/>
      <c r="C150" s="38"/>
      <c r="D150" s="198" t="s">
        <v>171</v>
      </c>
      <c r="E150" s="38"/>
      <c r="F150" s="199" t="s">
        <v>189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171</v>
      </c>
      <c r="AU150" s="19" t="s">
        <v>84</v>
      </c>
    </row>
    <row r="151" s="13" customFormat="1">
      <c r="A151" s="13"/>
      <c r="B151" s="201"/>
      <c r="C151" s="13"/>
      <c r="D151" s="193" t="s">
        <v>175</v>
      </c>
      <c r="E151" s="202" t="s">
        <v>1</v>
      </c>
      <c r="F151" s="203" t="s">
        <v>190</v>
      </c>
      <c r="G151" s="13"/>
      <c r="H151" s="204">
        <v>21.879999999999999</v>
      </c>
      <c r="I151" s="205"/>
      <c r="J151" s="13"/>
      <c r="K151" s="13"/>
      <c r="L151" s="201"/>
      <c r="M151" s="206"/>
      <c r="N151" s="207"/>
      <c r="O151" s="207"/>
      <c r="P151" s="207"/>
      <c r="Q151" s="207"/>
      <c r="R151" s="207"/>
      <c r="S151" s="207"/>
      <c r="T151" s="20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2" t="s">
        <v>175</v>
      </c>
      <c r="AU151" s="202" t="s">
        <v>84</v>
      </c>
      <c r="AV151" s="13" t="s">
        <v>84</v>
      </c>
      <c r="AW151" s="13" t="s">
        <v>32</v>
      </c>
      <c r="AX151" s="13" t="s">
        <v>82</v>
      </c>
      <c r="AY151" s="202" t="s">
        <v>160</v>
      </c>
    </row>
    <row r="152" s="2" customFormat="1" ht="16.5" customHeight="1">
      <c r="A152" s="38"/>
      <c r="B152" s="179"/>
      <c r="C152" s="180" t="s">
        <v>167</v>
      </c>
      <c r="D152" s="180" t="s">
        <v>162</v>
      </c>
      <c r="E152" s="181" t="s">
        <v>191</v>
      </c>
      <c r="F152" s="182" t="s">
        <v>192</v>
      </c>
      <c r="G152" s="183" t="s">
        <v>165</v>
      </c>
      <c r="H152" s="184">
        <v>391.5</v>
      </c>
      <c r="I152" s="185"/>
      <c r="J152" s="186">
        <f>ROUND(I152*H152,2)</f>
        <v>0</v>
      </c>
      <c r="K152" s="182" t="s">
        <v>166</v>
      </c>
      <c r="L152" s="39"/>
      <c r="M152" s="187" t="s">
        <v>1</v>
      </c>
      <c r="N152" s="188" t="s">
        <v>40</v>
      </c>
      <c r="O152" s="77"/>
      <c r="P152" s="189">
        <f>O152*H152</f>
        <v>0</v>
      </c>
      <c r="Q152" s="189">
        <v>0</v>
      </c>
      <c r="R152" s="189">
        <f>Q152*H152</f>
        <v>0</v>
      </c>
      <c r="S152" s="189">
        <v>0.22</v>
      </c>
      <c r="T152" s="190">
        <f>S152*H152</f>
        <v>86.129999999999995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167</v>
      </c>
      <c r="AT152" s="191" t="s">
        <v>162</v>
      </c>
      <c r="AU152" s="191" t="s">
        <v>84</v>
      </c>
      <c r="AY152" s="19" t="s">
        <v>160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82</v>
      </c>
      <c r="BK152" s="192">
        <f>ROUND(I152*H152,2)</f>
        <v>0</v>
      </c>
      <c r="BL152" s="19" t="s">
        <v>167</v>
      </c>
      <c r="BM152" s="191" t="s">
        <v>193</v>
      </c>
    </row>
    <row r="153" s="2" customFormat="1">
      <c r="A153" s="38"/>
      <c r="B153" s="39"/>
      <c r="C153" s="38"/>
      <c r="D153" s="193" t="s">
        <v>169</v>
      </c>
      <c r="E153" s="38"/>
      <c r="F153" s="194" t="s">
        <v>194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169</v>
      </c>
      <c r="AU153" s="19" t="s">
        <v>84</v>
      </c>
    </row>
    <row r="154" s="2" customFormat="1">
      <c r="A154" s="38"/>
      <c r="B154" s="39"/>
      <c r="C154" s="38"/>
      <c r="D154" s="198" t="s">
        <v>171</v>
      </c>
      <c r="E154" s="38"/>
      <c r="F154" s="199" t="s">
        <v>195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171</v>
      </c>
      <c r="AU154" s="19" t="s">
        <v>84</v>
      </c>
    </row>
    <row r="155" s="13" customFormat="1">
      <c r="A155" s="13"/>
      <c r="B155" s="201"/>
      <c r="C155" s="13"/>
      <c r="D155" s="193" t="s">
        <v>175</v>
      </c>
      <c r="E155" s="202" t="s">
        <v>1</v>
      </c>
      <c r="F155" s="203" t="s">
        <v>196</v>
      </c>
      <c r="G155" s="13"/>
      <c r="H155" s="204">
        <v>391.5</v>
      </c>
      <c r="I155" s="205"/>
      <c r="J155" s="13"/>
      <c r="K155" s="13"/>
      <c r="L155" s="201"/>
      <c r="M155" s="206"/>
      <c r="N155" s="207"/>
      <c r="O155" s="207"/>
      <c r="P155" s="207"/>
      <c r="Q155" s="207"/>
      <c r="R155" s="207"/>
      <c r="S155" s="207"/>
      <c r="T155" s="20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02" t="s">
        <v>175</v>
      </c>
      <c r="AU155" s="202" t="s">
        <v>84</v>
      </c>
      <c r="AV155" s="13" t="s">
        <v>84</v>
      </c>
      <c r="AW155" s="13" t="s">
        <v>32</v>
      </c>
      <c r="AX155" s="13" t="s">
        <v>82</v>
      </c>
      <c r="AY155" s="202" t="s">
        <v>160</v>
      </c>
    </row>
    <row r="156" s="2" customFormat="1" ht="16.5" customHeight="1">
      <c r="A156" s="38"/>
      <c r="B156" s="179"/>
      <c r="C156" s="180" t="s">
        <v>197</v>
      </c>
      <c r="D156" s="180" t="s">
        <v>162</v>
      </c>
      <c r="E156" s="181" t="s">
        <v>198</v>
      </c>
      <c r="F156" s="182" t="s">
        <v>199</v>
      </c>
      <c r="G156" s="183" t="s">
        <v>165</v>
      </c>
      <c r="H156" s="184">
        <v>150</v>
      </c>
      <c r="I156" s="185"/>
      <c r="J156" s="186">
        <f>ROUND(I156*H156,2)</f>
        <v>0</v>
      </c>
      <c r="K156" s="182" t="s">
        <v>166</v>
      </c>
      <c r="L156" s="39"/>
      <c r="M156" s="187" t="s">
        <v>1</v>
      </c>
      <c r="N156" s="188" t="s">
        <v>40</v>
      </c>
      <c r="O156" s="77"/>
      <c r="P156" s="189">
        <f>O156*H156</f>
        <v>0</v>
      </c>
      <c r="Q156" s="189">
        <v>1.0000000000000001E-05</v>
      </c>
      <c r="R156" s="189">
        <f>Q156*H156</f>
        <v>0.0015</v>
      </c>
      <c r="S156" s="189">
        <v>0.091999999999999998</v>
      </c>
      <c r="T156" s="190">
        <f>S156*H156</f>
        <v>13.799999999999999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167</v>
      </c>
      <c r="AT156" s="191" t="s">
        <v>162</v>
      </c>
      <c r="AU156" s="191" t="s">
        <v>84</v>
      </c>
      <c r="AY156" s="19" t="s">
        <v>160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82</v>
      </c>
      <c r="BK156" s="192">
        <f>ROUND(I156*H156,2)</f>
        <v>0</v>
      </c>
      <c r="BL156" s="19" t="s">
        <v>167</v>
      </c>
      <c r="BM156" s="191" t="s">
        <v>200</v>
      </c>
    </row>
    <row r="157" s="2" customFormat="1">
      <c r="A157" s="38"/>
      <c r="B157" s="39"/>
      <c r="C157" s="38"/>
      <c r="D157" s="193" t="s">
        <v>169</v>
      </c>
      <c r="E157" s="38"/>
      <c r="F157" s="194" t="s">
        <v>201</v>
      </c>
      <c r="G157" s="38"/>
      <c r="H157" s="38"/>
      <c r="I157" s="195"/>
      <c r="J157" s="38"/>
      <c r="K157" s="38"/>
      <c r="L157" s="39"/>
      <c r="M157" s="196"/>
      <c r="N157" s="197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169</v>
      </c>
      <c r="AU157" s="19" t="s">
        <v>84</v>
      </c>
    </row>
    <row r="158" s="2" customFormat="1">
      <c r="A158" s="38"/>
      <c r="B158" s="39"/>
      <c r="C158" s="38"/>
      <c r="D158" s="198" t="s">
        <v>171</v>
      </c>
      <c r="E158" s="38"/>
      <c r="F158" s="199" t="s">
        <v>202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171</v>
      </c>
      <c r="AU158" s="19" t="s">
        <v>84</v>
      </c>
    </row>
    <row r="159" s="2" customFormat="1" ht="16.5" customHeight="1">
      <c r="A159" s="38"/>
      <c r="B159" s="179"/>
      <c r="C159" s="180" t="s">
        <v>203</v>
      </c>
      <c r="D159" s="180" t="s">
        <v>162</v>
      </c>
      <c r="E159" s="181" t="s">
        <v>204</v>
      </c>
      <c r="F159" s="182" t="s">
        <v>205</v>
      </c>
      <c r="G159" s="183" t="s">
        <v>165</v>
      </c>
      <c r="H159" s="184">
        <v>150</v>
      </c>
      <c r="I159" s="185"/>
      <c r="J159" s="186">
        <f>ROUND(I159*H159,2)</f>
        <v>0</v>
      </c>
      <c r="K159" s="182" t="s">
        <v>166</v>
      </c>
      <c r="L159" s="39"/>
      <c r="M159" s="187" t="s">
        <v>1</v>
      </c>
      <c r="N159" s="188" t="s">
        <v>40</v>
      </c>
      <c r="O159" s="77"/>
      <c r="P159" s="189">
        <f>O159*H159</f>
        <v>0</v>
      </c>
      <c r="Q159" s="189">
        <v>2.0000000000000002E-05</v>
      </c>
      <c r="R159" s="189">
        <f>Q159*H159</f>
        <v>0.0030000000000000001</v>
      </c>
      <c r="S159" s="189">
        <v>0.161</v>
      </c>
      <c r="T159" s="190">
        <f>S159*H159</f>
        <v>24.150000000000002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167</v>
      </c>
      <c r="AT159" s="191" t="s">
        <v>162</v>
      </c>
      <c r="AU159" s="191" t="s">
        <v>84</v>
      </c>
      <c r="AY159" s="19" t="s">
        <v>160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82</v>
      </c>
      <c r="BK159" s="192">
        <f>ROUND(I159*H159,2)</f>
        <v>0</v>
      </c>
      <c r="BL159" s="19" t="s">
        <v>167</v>
      </c>
      <c r="BM159" s="191" t="s">
        <v>206</v>
      </c>
    </row>
    <row r="160" s="2" customFormat="1">
      <c r="A160" s="38"/>
      <c r="B160" s="39"/>
      <c r="C160" s="38"/>
      <c r="D160" s="193" t="s">
        <v>169</v>
      </c>
      <c r="E160" s="38"/>
      <c r="F160" s="194" t="s">
        <v>207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169</v>
      </c>
      <c r="AU160" s="19" t="s">
        <v>84</v>
      </c>
    </row>
    <row r="161" s="2" customFormat="1">
      <c r="A161" s="38"/>
      <c r="B161" s="39"/>
      <c r="C161" s="38"/>
      <c r="D161" s="198" t="s">
        <v>171</v>
      </c>
      <c r="E161" s="38"/>
      <c r="F161" s="199" t="s">
        <v>208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171</v>
      </c>
      <c r="AU161" s="19" t="s">
        <v>84</v>
      </c>
    </row>
    <row r="162" s="2" customFormat="1" ht="16.5" customHeight="1">
      <c r="A162" s="38"/>
      <c r="B162" s="179"/>
      <c r="C162" s="180" t="s">
        <v>209</v>
      </c>
      <c r="D162" s="180" t="s">
        <v>162</v>
      </c>
      <c r="E162" s="181" t="s">
        <v>210</v>
      </c>
      <c r="F162" s="182" t="s">
        <v>211</v>
      </c>
      <c r="G162" s="183" t="s">
        <v>165</v>
      </c>
      <c r="H162" s="184">
        <v>1031.4200000000001</v>
      </c>
      <c r="I162" s="185"/>
      <c r="J162" s="186">
        <f>ROUND(I162*H162,2)</f>
        <v>0</v>
      </c>
      <c r="K162" s="182" t="s">
        <v>166</v>
      </c>
      <c r="L162" s="39"/>
      <c r="M162" s="187" t="s">
        <v>1</v>
      </c>
      <c r="N162" s="188" t="s">
        <v>40</v>
      </c>
      <c r="O162" s="77"/>
      <c r="P162" s="189">
        <f>O162*H162</f>
        <v>0</v>
      </c>
      <c r="Q162" s="189">
        <v>3.0000000000000001E-05</v>
      </c>
      <c r="R162" s="189">
        <f>Q162*H162</f>
        <v>0.030942600000000004</v>
      </c>
      <c r="S162" s="189">
        <v>0.23000000000000001</v>
      </c>
      <c r="T162" s="190">
        <f>S162*H162</f>
        <v>237.22660000000002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167</v>
      </c>
      <c r="AT162" s="191" t="s">
        <v>162</v>
      </c>
      <c r="AU162" s="191" t="s">
        <v>84</v>
      </c>
      <c r="AY162" s="19" t="s">
        <v>160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82</v>
      </c>
      <c r="BK162" s="192">
        <f>ROUND(I162*H162,2)</f>
        <v>0</v>
      </c>
      <c r="BL162" s="19" t="s">
        <v>167</v>
      </c>
      <c r="BM162" s="191" t="s">
        <v>212</v>
      </c>
    </row>
    <row r="163" s="2" customFormat="1">
      <c r="A163" s="38"/>
      <c r="B163" s="39"/>
      <c r="C163" s="38"/>
      <c r="D163" s="193" t="s">
        <v>169</v>
      </c>
      <c r="E163" s="38"/>
      <c r="F163" s="194" t="s">
        <v>213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169</v>
      </c>
      <c r="AU163" s="19" t="s">
        <v>84</v>
      </c>
    </row>
    <row r="164" s="2" customFormat="1">
      <c r="A164" s="38"/>
      <c r="B164" s="39"/>
      <c r="C164" s="38"/>
      <c r="D164" s="198" t="s">
        <v>171</v>
      </c>
      <c r="E164" s="38"/>
      <c r="F164" s="199" t="s">
        <v>214</v>
      </c>
      <c r="G164" s="38"/>
      <c r="H164" s="38"/>
      <c r="I164" s="195"/>
      <c r="J164" s="38"/>
      <c r="K164" s="38"/>
      <c r="L164" s="39"/>
      <c r="M164" s="196"/>
      <c r="N164" s="197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171</v>
      </c>
      <c r="AU164" s="19" t="s">
        <v>84</v>
      </c>
    </row>
    <row r="165" s="13" customFormat="1">
      <c r="A165" s="13"/>
      <c r="B165" s="201"/>
      <c r="C165" s="13"/>
      <c r="D165" s="193" t="s">
        <v>175</v>
      </c>
      <c r="E165" s="202" t="s">
        <v>1</v>
      </c>
      <c r="F165" s="203" t="s">
        <v>215</v>
      </c>
      <c r="G165" s="13"/>
      <c r="H165" s="204">
        <v>1031.4200000000001</v>
      </c>
      <c r="I165" s="205"/>
      <c r="J165" s="13"/>
      <c r="K165" s="13"/>
      <c r="L165" s="201"/>
      <c r="M165" s="206"/>
      <c r="N165" s="207"/>
      <c r="O165" s="207"/>
      <c r="P165" s="207"/>
      <c r="Q165" s="207"/>
      <c r="R165" s="207"/>
      <c r="S165" s="207"/>
      <c r="T165" s="20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2" t="s">
        <v>175</v>
      </c>
      <c r="AU165" s="202" t="s">
        <v>84</v>
      </c>
      <c r="AV165" s="13" t="s">
        <v>84</v>
      </c>
      <c r="AW165" s="13" t="s">
        <v>32</v>
      </c>
      <c r="AX165" s="13" t="s">
        <v>82</v>
      </c>
      <c r="AY165" s="202" t="s">
        <v>160</v>
      </c>
    </row>
    <row r="166" s="2" customFormat="1" ht="16.5" customHeight="1">
      <c r="A166" s="38"/>
      <c r="B166" s="179"/>
      <c r="C166" s="180" t="s">
        <v>216</v>
      </c>
      <c r="D166" s="180" t="s">
        <v>162</v>
      </c>
      <c r="E166" s="181" t="s">
        <v>217</v>
      </c>
      <c r="F166" s="182" t="s">
        <v>218</v>
      </c>
      <c r="G166" s="183" t="s">
        <v>219</v>
      </c>
      <c r="H166" s="184">
        <v>322.89999999999998</v>
      </c>
      <c r="I166" s="185"/>
      <c r="J166" s="186">
        <f>ROUND(I166*H166,2)</f>
        <v>0</v>
      </c>
      <c r="K166" s="182" t="s">
        <v>166</v>
      </c>
      <c r="L166" s="39"/>
      <c r="M166" s="187" t="s">
        <v>1</v>
      </c>
      <c r="N166" s="188" t="s">
        <v>40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0.28999999999999998</v>
      </c>
      <c r="T166" s="190">
        <f>S166*H166</f>
        <v>93.640999999999991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167</v>
      </c>
      <c r="AT166" s="191" t="s">
        <v>162</v>
      </c>
      <c r="AU166" s="191" t="s">
        <v>84</v>
      </c>
      <c r="AY166" s="19" t="s">
        <v>160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82</v>
      </c>
      <c r="BK166" s="192">
        <f>ROUND(I166*H166,2)</f>
        <v>0</v>
      </c>
      <c r="BL166" s="19" t="s">
        <v>167</v>
      </c>
      <c r="BM166" s="191" t="s">
        <v>220</v>
      </c>
    </row>
    <row r="167" s="2" customFormat="1">
      <c r="A167" s="38"/>
      <c r="B167" s="39"/>
      <c r="C167" s="38"/>
      <c r="D167" s="193" t="s">
        <v>169</v>
      </c>
      <c r="E167" s="38"/>
      <c r="F167" s="194" t="s">
        <v>221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169</v>
      </c>
      <c r="AU167" s="19" t="s">
        <v>84</v>
      </c>
    </row>
    <row r="168" s="2" customFormat="1">
      <c r="A168" s="38"/>
      <c r="B168" s="39"/>
      <c r="C168" s="38"/>
      <c r="D168" s="198" t="s">
        <v>171</v>
      </c>
      <c r="E168" s="38"/>
      <c r="F168" s="199" t="s">
        <v>222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171</v>
      </c>
      <c r="AU168" s="19" t="s">
        <v>84</v>
      </c>
    </row>
    <row r="169" s="2" customFormat="1">
      <c r="A169" s="38"/>
      <c r="B169" s="39"/>
      <c r="C169" s="38"/>
      <c r="D169" s="193" t="s">
        <v>173</v>
      </c>
      <c r="E169" s="38"/>
      <c r="F169" s="200" t="s">
        <v>223</v>
      </c>
      <c r="G169" s="38"/>
      <c r="H169" s="38"/>
      <c r="I169" s="195"/>
      <c r="J169" s="38"/>
      <c r="K169" s="38"/>
      <c r="L169" s="39"/>
      <c r="M169" s="196"/>
      <c r="N169" s="197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173</v>
      </c>
      <c r="AU169" s="19" t="s">
        <v>84</v>
      </c>
    </row>
    <row r="170" s="13" customFormat="1">
      <c r="A170" s="13"/>
      <c r="B170" s="201"/>
      <c r="C170" s="13"/>
      <c r="D170" s="193" t="s">
        <v>175</v>
      </c>
      <c r="E170" s="202" t="s">
        <v>1</v>
      </c>
      <c r="F170" s="203" t="s">
        <v>224</v>
      </c>
      <c r="G170" s="13"/>
      <c r="H170" s="204">
        <v>322.89999999999998</v>
      </c>
      <c r="I170" s="205"/>
      <c r="J170" s="13"/>
      <c r="K170" s="13"/>
      <c r="L170" s="201"/>
      <c r="M170" s="206"/>
      <c r="N170" s="207"/>
      <c r="O170" s="207"/>
      <c r="P170" s="207"/>
      <c r="Q170" s="207"/>
      <c r="R170" s="207"/>
      <c r="S170" s="207"/>
      <c r="T170" s="20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02" t="s">
        <v>175</v>
      </c>
      <c r="AU170" s="202" t="s">
        <v>84</v>
      </c>
      <c r="AV170" s="13" t="s">
        <v>84</v>
      </c>
      <c r="AW170" s="13" t="s">
        <v>32</v>
      </c>
      <c r="AX170" s="13" t="s">
        <v>82</v>
      </c>
      <c r="AY170" s="202" t="s">
        <v>160</v>
      </c>
    </row>
    <row r="171" s="2" customFormat="1" ht="16.5" customHeight="1">
      <c r="A171" s="38"/>
      <c r="B171" s="179"/>
      <c r="C171" s="180" t="s">
        <v>225</v>
      </c>
      <c r="D171" s="180" t="s">
        <v>162</v>
      </c>
      <c r="E171" s="181" t="s">
        <v>226</v>
      </c>
      <c r="F171" s="182" t="s">
        <v>227</v>
      </c>
      <c r="G171" s="183" t="s">
        <v>219</v>
      </c>
      <c r="H171" s="184">
        <v>8.7400000000000002</v>
      </c>
      <c r="I171" s="185"/>
      <c r="J171" s="186">
        <f>ROUND(I171*H171,2)</f>
        <v>0</v>
      </c>
      <c r="K171" s="182" t="s">
        <v>166</v>
      </c>
      <c r="L171" s="39"/>
      <c r="M171" s="187" t="s">
        <v>1</v>
      </c>
      <c r="N171" s="188" t="s">
        <v>40</v>
      </c>
      <c r="O171" s="77"/>
      <c r="P171" s="189">
        <f>O171*H171</f>
        <v>0</v>
      </c>
      <c r="Q171" s="189">
        <v>0</v>
      </c>
      <c r="R171" s="189">
        <f>Q171*H171</f>
        <v>0</v>
      </c>
      <c r="S171" s="189">
        <v>0.20499999999999999</v>
      </c>
      <c r="T171" s="190">
        <f>S171*H171</f>
        <v>1.7916999999999999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1" t="s">
        <v>167</v>
      </c>
      <c r="AT171" s="191" t="s">
        <v>162</v>
      </c>
      <c r="AU171" s="191" t="s">
        <v>84</v>
      </c>
      <c r="AY171" s="19" t="s">
        <v>160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82</v>
      </c>
      <c r="BK171" s="192">
        <f>ROUND(I171*H171,2)</f>
        <v>0</v>
      </c>
      <c r="BL171" s="19" t="s">
        <v>167</v>
      </c>
      <c r="BM171" s="191" t="s">
        <v>228</v>
      </c>
    </row>
    <row r="172" s="2" customFormat="1">
      <c r="A172" s="38"/>
      <c r="B172" s="39"/>
      <c r="C172" s="38"/>
      <c r="D172" s="193" t="s">
        <v>169</v>
      </c>
      <c r="E172" s="38"/>
      <c r="F172" s="194" t="s">
        <v>229</v>
      </c>
      <c r="G172" s="38"/>
      <c r="H172" s="38"/>
      <c r="I172" s="195"/>
      <c r="J172" s="38"/>
      <c r="K172" s="38"/>
      <c r="L172" s="39"/>
      <c r="M172" s="196"/>
      <c r="N172" s="197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169</v>
      </c>
      <c r="AU172" s="19" t="s">
        <v>84</v>
      </c>
    </row>
    <row r="173" s="2" customFormat="1">
      <c r="A173" s="38"/>
      <c r="B173" s="39"/>
      <c r="C173" s="38"/>
      <c r="D173" s="198" t="s">
        <v>171</v>
      </c>
      <c r="E173" s="38"/>
      <c r="F173" s="199" t="s">
        <v>230</v>
      </c>
      <c r="G173" s="38"/>
      <c r="H173" s="38"/>
      <c r="I173" s="195"/>
      <c r="J173" s="38"/>
      <c r="K173" s="38"/>
      <c r="L173" s="39"/>
      <c r="M173" s="196"/>
      <c r="N173" s="197"/>
      <c r="O173" s="77"/>
      <c r="P173" s="77"/>
      <c r="Q173" s="77"/>
      <c r="R173" s="77"/>
      <c r="S173" s="77"/>
      <c r="T173" s="7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9" t="s">
        <v>171</v>
      </c>
      <c r="AU173" s="19" t="s">
        <v>84</v>
      </c>
    </row>
    <row r="174" s="2" customFormat="1" ht="16.5" customHeight="1">
      <c r="A174" s="38"/>
      <c r="B174" s="179"/>
      <c r="C174" s="180" t="s">
        <v>231</v>
      </c>
      <c r="D174" s="180" t="s">
        <v>162</v>
      </c>
      <c r="E174" s="181" t="s">
        <v>232</v>
      </c>
      <c r="F174" s="182" t="s">
        <v>233</v>
      </c>
      <c r="G174" s="183" t="s">
        <v>219</v>
      </c>
      <c r="H174" s="184">
        <v>120.98</v>
      </c>
      <c r="I174" s="185"/>
      <c r="J174" s="186">
        <f>ROUND(I174*H174,2)</f>
        <v>0</v>
      </c>
      <c r="K174" s="182" t="s">
        <v>166</v>
      </c>
      <c r="L174" s="39"/>
      <c r="M174" s="187" t="s">
        <v>1</v>
      </c>
      <c r="N174" s="188" t="s">
        <v>40</v>
      </c>
      <c r="O174" s="77"/>
      <c r="P174" s="189">
        <f>O174*H174</f>
        <v>0</v>
      </c>
      <c r="Q174" s="189">
        <v>0</v>
      </c>
      <c r="R174" s="189">
        <f>Q174*H174</f>
        <v>0</v>
      </c>
      <c r="S174" s="189">
        <v>0.11500000000000001</v>
      </c>
      <c r="T174" s="190">
        <f>S174*H174</f>
        <v>13.912700000000001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167</v>
      </c>
      <c r="AT174" s="191" t="s">
        <v>162</v>
      </c>
      <c r="AU174" s="191" t="s">
        <v>84</v>
      </c>
      <c r="AY174" s="19" t="s">
        <v>160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82</v>
      </c>
      <c r="BK174" s="192">
        <f>ROUND(I174*H174,2)</f>
        <v>0</v>
      </c>
      <c r="BL174" s="19" t="s">
        <v>167</v>
      </c>
      <c r="BM174" s="191" t="s">
        <v>234</v>
      </c>
    </row>
    <row r="175" s="2" customFormat="1">
      <c r="A175" s="38"/>
      <c r="B175" s="39"/>
      <c r="C175" s="38"/>
      <c r="D175" s="193" t="s">
        <v>169</v>
      </c>
      <c r="E175" s="38"/>
      <c r="F175" s="194" t="s">
        <v>235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169</v>
      </c>
      <c r="AU175" s="19" t="s">
        <v>84</v>
      </c>
    </row>
    <row r="176" s="2" customFormat="1">
      <c r="A176" s="38"/>
      <c r="B176" s="39"/>
      <c r="C176" s="38"/>
      <c r="D176" s="198" t="s">
        <v>171</v>
      </c>
      <c r="E176" s="38"/>
      <c r="F176" s="199" t="s">
        <v>236</v>
      </c>
      <c r="G176" s="38"/>
      <c r="H176" s="38"/>
      <c r="I176" s="195"/>
      <c r="J176" s="38"/>
      <c r="K176" s="38"/>
      <c r="L176" s="39"/>
      <c r="M176" s="196"/>
      <c r="N176" s="197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171</v>
      </c>
      <c r="AU176" s="19" t="s">
        <v>84</v>
      </c>
    </row>
    <row r="177" s="13" customFormat="1">
      <c r="A177" s="13"/>
      <c r="B177" s="201"/>
      <c r="C177" s="13"/>
      <c r="D177" s="193" t="s">
        <v>175</v>
      </c>
      <c r="E177" s="202" t="s">
        <v>1</v>
      </c>
      <c r="F177" s="203" t="s">
        <v>237</v>
      </c>
      <c r="G177" s="13"/>
      <c r="H177" s="204">
        <v>120.98</v>
      </c>
      <c r="I177" s="205"/>
      <c r="J177" s="13"/>
      <c r="K177" s="13"/>
      <c r="L177" s="201"/>
      <c r="M177" s="206"/>
      <c r="N177" s="207"/>
      <c r="O177" s="207"/>
      <c r="P177" s="207"/>
      <c r="Q177" s="207"/>
      <c r="R177" s="207"/>
      <c r="S177" s="207"/>
      <c r="T177" s="20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02" t="s">
        <v>175</v>
      </c>
      <c r="AU177" s="202" t="s">
        <v>84</v>
      </c>
      <c r="AV177" s="13" t="s">
        <v>84</v>
      </c>
      <c r="AW177" s="13" t="s">
        <v>32</v>
      </c>
      <c r="AX177" s="13" t="s">
        <v>82</v>
      </c>
      <c r="AY177" s="202" t="s">
        <v>160</v>
      </c>
    </row>
    <row r="178" s="2" customFormat="1" ht="16.5" customHeight="1">
      <c r="A178" s="38"/>
      <c r="B178" s="179"/>
      <c r="C178" s="180" t="s">
        <v>238</v>
      </c>
      <c r="D178" s="180" t="s">
        <v>162</v>
      </c>
      <c r="E178" s="181" t="s">
        <v>239</v>
      </c>
      <c r="F178" s="182" t="s">
        <v>240</v>
      </c>
      <c r="G178" s="183" t="s">
        <v>219</v>
      </c>
      <c r="H178" s="184">
        <v>61.079999999999998</v>
      </c>
      <c r="I178" s="185"/>
      <c r="J178" s="186">
        <f>ROUND(I178*H178,2)</f>
        <v>0</v>
      </c>
      <c r="K178" s="182" t="s">
        <v>166</v>
      </c>
      <c r="L178" s="39"/>
      <c r="M178" s="187" t="s">
        <v>1</v>
      </c>
      <c r="N178" s="188" t="s">
        <v>40</v>
      </c>
      <c r="O178" s="77"/>
      <c r="P178" s="189">
        <f>O178*H178</f>
        <v>0</v>
      </c>
      <c r="Q178" s="189">
        <v>0</v>
      </c>
      <c r="R178" s="189">
        <f>Q178*H178</f>
        <v>0</v>
      </c>
      <c r="S178" s="189">
        <v>0.040000000000000001</v>
      </c>
      <c r="T178" s="190">
        <f>S178*H178</f>
        <v>2.4432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1" t="s">
        <v>167</v>
      </c>
      <c r="AT178" s="191" t="s">
        <v>162</v>
      </c>
      <c r="AU178" s="191" t="s">
        <v>84</v>
      </c>
      <c r="AY178" s="19" t="s">
        <v>160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82</v>
      </c>
      <c r="BK178" s="192">
        <f>ROUND(I178*H178,2)</f>
        <v>0</v>
      </c>
      <c r="BL178" s="19" t="s">
        <v>167</v>
      </c>
      <c r="BM178" s="191" t="s">
        <v>241</v>
      </c>
    </row>
    <row r="179" s="2" customFormat="1">
      <c r="A179" s="38"/>
      <c r="B179" s="39"/>
      <c r="C179" s="38"/>
      <c r="D179" s="193" t="s">
        <v>169</v>
      </c>
      <c r="E179" s="38"/>
      <c r="F179" s="194" t="s">
        <v>242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169</v>
      </c>
      <c r="AU179" s="19" t="s">
        <v>84</v>
      </c>
    </row>
    <row r="180" s="2" customFormat="1">
      <c r="A180" s="38"/>
      <c r="B180" s="39"/>
      <c r="C180" s="38"/>
      <c r="D180" s="198" t="s">
        <v>171</v>
      </c>
      <c r="E180" s="38"/>
      <c r="F180" s="199" t="s">
        <v>243</v>
      </c>
      <c r="G180" s="38"/>
      <c r="H180" s="38"/>
      <c r="I180" s="195"/>
      <c r="J180" s="38"/>
      <c r="K180" s="38"/>
      <c r="L180" s="39"/>
      <c r="M180" s="196"/>
      <c r="N180" s="197"/>
      <c r="O180" s="77"/>
      <c r="P180" s="77"/>
      <c r="Q180" s="77"/>
      <c r="R180" s="77"/>
      <c r="S180" s="77"/>
      <c r="T180" s="7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171</v>
      </c>
      <c r="AU180" s="19" t="s">
        <v>84</v>
      </c>
    </row>
    <row r="181" s="13" customFormat="1">
      <c r="A181" s="13"/>
      <c r="B181" s="201"/>
      <c r="C181" s="13"/>
      <c r="D181" s="193" t="s">
        <v>175</v>
      </c>
      <c r="E181" s="202" t="s">
        <v>1</v>
      </c>
      <c r="F181" s="203" t="s">
        <v>244</v>
      </c>
      <c r="G181" s="13"/>
      <c r="H181" s="204">
        <v>61.079999999999998</v>
      </c>
      <c r="I181" s="205"/>
      <c r="J181" s="13"/>
      <c r="K181" s="13"/>
      <c r="L181" s="201"/>
      <c r="M181" s="206"/>
      <c r="N181" s="207"/>
      <c r="O181" s="207"/>
      <c r="P181" s="207"/>
      <c r="Q181" s="207"/>
      <c r="R181" s="207"/>
      <c r="S181" s="207"/>
      <c r="T181" s="20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02" t="s">
        <v>175</v>
      </c>
      <c r="AU181" s="202" t="s">
        <v>84</v>
      </c>
      <c r="AV181" s="13" t="s">
        <v>84</v>
      </c>
      <c r="AW181" s="13" t="s">
        <v>32</v>
      </c>
      <c r="AX181" s="13" t="s">
        <v>82</v>
      </c>
      <c r="AY181" s="202" t="s">
        <v>160</v>
      </c>
    </row>
    <row r="182" s="2" customFormat="1" ht="21.75" customHeight="1">
      <c r="A182" s="38"/>
      <c r="B182" s="179"/>
      <c r="C182" s="180" t="s">
        <v>8</v>
      </c>
      <c r="D182" s="180" t="s">
        <v>162</v>
      </c>
      <c r="E182" s="181" t="s">
        <v>245</v>
      </c>
      <c r="F182" s="182" t="s">
        <v>246</v>
      </c>
      <c r="G182" s="183" t="s">
        <v>247</v>
      </c>
      <c r="H182" s="184">
        <v>1433.605</v>
      </c>
      <c r="I182" s="185"/>
      <c r="J182" s="186">
        <f>ROUND(I182*H182,2)</f>
        <v>0</v>
      </c>
      <c r="K182" s="182" t="s">
        <v>166</v>
      </c>
      <c r="L182" s="39"/>
      <c r="M182" s="187" t="s">
        <v>1</v>
      </c>
      <c r="N182" s="188" t="s">
        <v>40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167</v>
      </c>
      <c r="AT182" s="191" t="s">
        <v>162</v>
      </c>
      <c r="AU182" s="191" t="s">
        <v>84</v>
      </c>
      <c r="AY182" s="19" t="s">
        <v>160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82</v>
      </c>
      <c r="BK182" s="192">
        <f>ROUND(I182*H182,2)</f>
        <v>0</v>
      </c>
      <c r="BL182" s="19" t="s">
        <v>167</v>
      </c>
      <c r="BM182" s="191" t="s">
        <v>248</v>
      </c>
    </row>
    <row r="183" s="2" customFormat="1">
      <c r="A183" s="38"/>
      <c r="B183" s="39"/>
      <c r="C183" s="38"/>
      <c r="D183" s="193" t="s">
        <v>169</v>
      </c>
      <c r="E183" s="38"/>
      <c r="F183" s="194" t="s">
        <v>249</v>
      </c>
      <c r="G183" s="38"/>
      <c r="H183" s="38"/>
      <c r="I183" s="195"/>
      <c r="J183" s="38"/>
      <c r="K183" s="38"/>
      <c r="L183" s="39"/>
      <c r="M183" s="196"/>
      <c r="N183" s="197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169</v>
      </c>
      <c r="AU183" s="19" t="s">
        <v>84</v>
      </c>
    </row>
    <row r="184" s="2" customFormat="1">
      <c r="A184" s="38"/>
      <c r="B184" s="39"/>
      <c r="C184" s="38"/>
      <c r="D184" s="198" t="s">
        <v>171</v>
      </c>
      <c r="E184" s="38"/>
      <c r="F184" s="199" t="s">
        <v>250</v>
      </c>
      <c r="G184" s="38"/>
      <c r="H184" s="38"/>
      <c r="I184" s="195"/>
      <c r="J184" s="38"/>
      <c r="K184" s="38"/>
      <c r="L184" s="39"/>
      <c r="M184" s="196"/>
      <c r="N184" s="197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171</v>
      </c>
      <c r="AU184" s="19" t="s">
        <v>84</v>
      </c>
    </row>
    <row r="185" s="13" customFormat="1">
      <c r="A185" s="13"/>
      <c r="B185" s="201"/>
      <c r="C185" s="13"/>
      <c r="D185" s="193" t="s">
        <v>175</v>
      </c>
      <c r="E185" s="202" t="s">
        <v>1</v>
      </c>
      <c r="F185" s="203" t="s">
        <v>251</v>
      </c>
      <c r="G185" s="13"/>
      <c r="H185" s="204">
        <v>1433.605</v>
      </c>
      <c r="I185" s="205"/>
      <c r="J185" s="13"/>
      <c r="K185" s="13"/>
      <c r="L185" s="201"/>
      <c r="M185" s="206"/>
      <c r="N185" s="207"/>
      <c r="O185" s="207"/>
      <c r="P185" s="207"/>
      <c r="Q185" s="207"/>
      <c r="R185" s="207"/>
      <c r="S185" s="207"/>
      <c r="T185" s="20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02" t="s">
        <v>175</v>
      </c>
      <c r="AU185" s="202" t="s">
        <v>84</v>
      </c>
      <c r="AV185" s="13" t="s">
        <v>84</v>
      </c>
      <c r="AW185" s="13" t="s">
        <v>32</v>
      </c>
      <c r="AX185" s="13" t="s">
        <v>82</v>
      </c>
      <c r="AY185" s="202" t="s">
        <v>160</v>
      </c>
    </row>
    <row r="186" s="2" customFormat="1" ht="16.5" customHeight="1">
      <c r="A186" s="38"/>
      <c r="B186" s="179"/>
      <c r="C186" s="180" t="s">
        <v>252</v>
      </c>
      <c r="D186" s="180" t="s">
        <v>162</v>
      </c>
      <c r="E186" s="181" t="s">
        <v>253</v>
      </c>
      <c r="F186" s="182" t="s">
        <v>254</v>
      </c>
      <c r="G186" s="183" t="s">
        <v>247</v>
      </c>
      <c r="H186" s="184">
        <v>143.36099999999999</v>
      </c>
      <c r="I186" s="185"/>
      <c r="J186" s="186">
        <f>ROUND(I186*H186,2)</f>
        <v>0</v>
      </c>
      <c r="K186" s="182" t="s">
        <v>166</v>
      </c>
      <c r="L186" s="39"/>
      <c r="M186" s="187" t="s">
        <v>1</v>
      </c>
      <c r="N186" s="188" t="s">
        <v>40</v>
      </c>
      <c r="O186" s="77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1" t="s">
        <v>167</v>
      </c>
      <c r="AT186" s="191" t="s">
        <v>162</v>
      </c>
      <c r="AU186" s="191" t="s">
        <v>84</v>
      </c>
      <c r="AY186" s="19" t="s">
        <v>160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82</v>
      </c>
      <c r="BK186" s="192">
        <f>ROUND(I186*H186,2)</f>
        <v>0</v>
      </c>
      <c r="BL186" s="19" t="s">
        <v>167</v>
      </c>
      <c r="BM186" s="191" t="s">
        <v>255</v>
      </c>
    </row>
    <row r="187" s="2" customFormat="1">
      <c r="A187" s="38"/>
      <c r="B187" s="39"/>
      <c r="C187" s="38"/>
      <c r="D187" s="193" t="s">
        <v>169</v>
      </c>
      <c r="E187" s="38"/>
      <c r="F187" s="194" t="s">
        <v>256</v>
      </c>
      <c r="G187" s="38"/>
      <c r="H187" s="38"/>
      <c r="I187" s="195"/>
      <c r="J187" s="38"/>
      <c r="K187" s="38"/>
      <c r="L187" s="39"/>
      <c r="M187" s="196"/>
      <c r="N187" s="197"/>
      <c r="O187" s="77"/>
      <c r="P187" s="77"/>
      <c r="Q187" s="77"/>
      <c r="R187" s="77"/>
      <c r="S187" s="77"/>
      <c r="T187" s="7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9" t="s">
        <v>169</v>
      </c>
      <c r="AU187" s="19" t="s">
        <v>84</v>
      </c>
    </row>
    <row r="188" s="2" customFormat="1">
      <c r="A188" s="38"/>
      <c r="B188" s="39"/>
      <c r="C188" s="38"/>
      <c r="D188" s="198" t="s">
        <v>171</v>
      </c>
      <c r="E188" s="38"/>
      <c r="F188" s="199" t="s">
        <v>257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171</v>
      </c>
      <c r="AU188" s="19" t="s">
        <v>84</v>
      </c>
    </row>
    <row r="189" s="13" customFormat="1">
      <c r="A189" s="13"/>
      <c r="B189" s="201"/>
      <c r="C189" s="13"/>
      <c r="D189" s="193" t="s">
        <v>175</v>
      </c>
      <c r="E189" s="202" t="s">
        <v>1</v>
      </c>
      <c r="F189" s="203" t="s">
        <v>258</v>
      </c>
      <c r="G189" s="13"/>
      <c r="H189" s="204">
        <v>143.36099999999999</v>
      </c>
      <c r="I189" s="205"/>
      <c r="J189" s="13"/>
      <c r="K189" s="13"/>
      <c r="L189" s="201"/>
      <c r="M189" s="206"/>
      <c r="N189" s="207"/>
      <c r="O189" s="207"/>
      <c r="P189" s="207"/>
      <c r="Q189" s="207"/>
      <c r="R189" s="207"/>
      <c r="S189" s="207"/>
      <c r="T189" s="20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02" t="s">
        <v>175</v>
      </c>
      <c r="AU189" s="202" t="s">
        <v>84</v>
      </c>
      <c r="AV189" s="13" t="s">
        <v>84</v>
      </c>
      <c r="AW189" s="13" t="s">
        <v>32</v>
      </c>
      <c r="AX189" s="13" t="s">
        <v>82</v>
      </c>
      <c r="AY189" s="202" t="s">
        <v>160</v>
      </c>
    </row>
    <row r="190" s="2" customFormat="1" ht="16.5" customHeight="1">
      <c r="A190" s="38"/>
      <c r="B190" s="179"/>
      <c r="C190" s="180" t="s">
        <v>259</v>
      </c>
      <c r="D190" s="180" t="s">
        <v>162</v>
      </c>
      <c r="E190" s="181" t="s">
        <v>260</v>
      </c>
      <c r="F190" s="182" t="s">
        <v>261</v>
      </c>
      <c r="G190" s="183" t="s">
        <v>247</v>
      </c>
      <c r="H190" s="184">
        <v>30.375</v>
      </c>
      <c r="I190" s="185"/>
      <c r="J190" s="186">
        <f>ROUND(I190*H190,2)</f>
        <v>0</v>
      </c>
      <c r="K190" s="182" t="s">
        <v>166</v>
      </c>
      <c r="L190" s="39"/>
      <c r="M190" s="187" t="s">
        <v>1</v>
      </c>
      <c r="N190" s="188" t="s">
        <v>40</v>
      </c>
      <c r="O190" s="77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167</v>
      </c>
      <c r="AT190" s="191" t="s">
        <v>162</v>
      </c>
      <c r="AU190" s="191" t="s">
        <v>84</v>
      </c>
      <c r="AY190" s="19" t="s">
        <v>160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82</v>
      </c>
      <c r="BK190" s="192">
        <f>ROUND(I190*H190,2)</f>
        <v>0</v>
      </c>
      <c r="BL190" s="19" t="s">
        <v>167</v>
      </c>
      <c r="BM190" s="191" t="s">
        <v>262</v>
      </c>
    </row>
    <row r="191" s="2" customFormat="1">
      <c r="A191" s="38"/>
      <c r="B191" s="39"/>
      <c r="C191" s="38"/>
      <c r="D191" s="193" t="s">
        <v>169</v>
      </c>
      <c r="E191" s="38"/>
      <c r="F191" s="194" t="s">
        <v>263</v>
      </c>
      <c r="G191" s="38"/>
      <c r="H191" s="38"/>
      <c r="I191" s="195"/>
      <c r="J191" s="38"/>
      <c r="K191" s="38"/>
      <c r="L191" s="39"/>
      <c r="M191" s="196"/>
      <c r="N191" s="197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169</v>
      </c>
      <c r="AU191" s="19" t="s">
        <v>84</v>
      </c>
    </row>
    <row r="192" s="2" customFormat="1">
      <c r="A192" s="38"/>
      <c r="B192" s="39"/>
      <c r="C192" s="38"/>
      <c r="D192" s="198" t="s">
        <v>171</v>
      </c>
      <c r="E192" s="38"/>
      <c r="F192" s="199" t="s">
        <v>264</v>
      </c>
      <c r="G192" s="38"/>
      <c r="H192" s="38"/>
      <c r="I192" s="195"/>
      <c r="J192" s="38"/>
      <c r="K192" s="38"/>
      <c r="L192" s="39"/>
      <c r="M192" s="196"/>
      <c r="N192" s="197"/>
      <c r="O192" s="77"/>
      <c r="P192" s="77"/>
      <c r="Q192" s="77"/>
      <c r="R192" s="77"/>
      <c r="S192" s="77"/>
      <c r="T192" s="7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171</v>
      </c>
      <c r="AU192" s="19" t="s">
        <v>84</v>
      </c>
    </row>
    <row r="193" s="2" customFormat="1">
      <c r="A193" s="38"/>
      <c r="B193" s="39"/>
      <c r="C193" s="38"/>
      <c r="D193" s="193" t="s">
        <v>173</v>
      </c>
      <c r="E193" s="38"/>
      <c r="F193" s="200" t="s">
        <v>265</v>
      </c>
      <c r="G193" s="38"/>
      <c r="H193" s="38"/>
      <c r="I193" s="195"/>
      <c r="J193" s="38"/>
      <c r="K193" s="38"/>
      <c r="L193" s="39"/>
      <c r="M193" s="196"/>
      <c r="N193" s="197"/>
      <c r="O193" s="77"/>
      <c r="P193" s="77"/>
      <c r="Q193" s="77"/>
      <c r="R193" s="77"/>
      <c r="S193" s="77"/>
      <c r="T193" s="7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9" t="s">
        <v>173</v>
      </c>
      <c r="AU193" s="19" t="s">
        <v>84</v>
      </c>
    </row>
    <row r="194" s="13" customFormat="1">
      <c r="A194" s="13"/>
      <c r="B194" s="201"/>
      <c r="C194" s="13"/>
      <c r="D194" s="193" t="s">
        <v>175</v>
      </c>
      <c r="E194" s="202" t="s">
        <v>1</v>
      </c>
      <c r="F194" s="203" t="s">
        <v>266</v>
      </c>
      <c r="G194" s="13"/>
      <c r="H194" s="204">
        <v>3.375</v>
      </c>
      <c r="I194" s="205"/>
      <c r="J194" s="13"/>
      <c r="K194" s="13"/>
      <c r="L194" s="201"/>
      <c r="M194" s="206"/>
      <c r="N194" s="207"/>
      <c r="O194" s="207"/>
      <c r="P194" s="207"/>
      <c r="Q194" s="207"/>
      <c r="R194" s="207"/>
      <c r="S194" s="207"/>
      <c r="T194" s="20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02" t="s">
        <v>175</v>
      </c>
      <c r="AU194" s="202" t="s">
        <v>84</v>
      </c>
      <c r="AV194" s="13" t="s">
        <v>84</v>
      </c>
      <c r="AW194" s="13" t="s">
        <v>32</v>
      </c>
      <c r="AX194" s="13" t="s">
        <v>75</v>
      </c>
      <c r="AY194" s="202" t="s">
        <v>160</v>
      </c>
    </row>
    <row r="195" s="13" customFormat="1">
      <c r="A195" s="13"/>
      <c r="B195" s="201"/>
      <c r="C195" s="13"/>
      <c r="D195" s="193" t="s">
        <v>175</v>
      </c>
      <c r="E195" s="202" t="s">
        <v>1</v>
      </c>
      <c r="F195" s="203" t="s">
        <v>267</v>
      </c>
      <c r="G195" s="13"/>
      <c r="H195" s="204">
        <v>27</v>
      </c>
      <c r="I195" s="205"/>
      <c r="J195" s="13"/>
      <c r="K195" s="13"/>
      <c r="L195" s="201"/>
      <c r="M195" s="206"/>
      <c r="N195" s="207"/>
      <c r="O195" s="207"/>
      <c r="P195" s="207"/>
      <c r="Q195" s="207"/>
      <c r="R195" s="207"/>
      <c r="S195" s="207"/>
      <c r="T195" s="20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02" t="s">
        <v>175</v>
      </c>
      <c r="AU195" s="202" t="s">
        <v>84</v>
      </c>
      <c r="AV195" s="13" t="s">
        <v>84</v>
      </c>
      <c r="AW195" s="13" t="s">
        <v>32</v>
      </c>
      <c r="AX195" s="13" t="s">
        <v>75</v>
      </c>
      <c r="AY195" s="202" t="s">
        <v>160</v>
      </c>
    </row>
    <row r="196" s="14" customFormat="1">
      <c r="A196" s="14"/>
      <c r="B196" s="209"/>
      <c r="C196" s="14"/>
      <c r="D196" s="193" t="s">
        <v>175</v>
      </c>
      <c r="E196" s="210" t="s">
        <v>1</v>
      </c>
      <c r="F196" s="211" t="s">
        <v>268</v>
      </c>
      <c r="G196" s="14"/>
      <c r="H196" s="212">
        <v>30.375</v>
      </c>
      <c r="I196" s="213"/>
      <c r="J196" s="14"/>
      <c r="K196" s="14"/>
      <c r="L196" s="209"/>
      <c r="M196" s="214"/>
      <c r="N196" s="215"/>
      <c r="O196" s="215"/>
      <c r="P196" s="215"/>
      <c r="Q196" s="215"/>
      <c r="R196" s="215"/>
      <c r="S196" s="215"/>
      <c r="T196" s="21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10" t="s">
        <v>175</v>
      </c>
      <c r="AU196" s="210" t="s">
        <v>84</v>
      </c>
      <c r="AV196" s="14" t="s">
        <v>167</v>
      </c>
      <c r="AW196" s="14" t="s">
        <v>32</v>
      </c>
      <c r="AX196" s="14" t="s">
        <v>82</v>
      </c>
      <c r="AY196" s="210" t="s">
        <v>160</v>
      </c>
    </row>
    <row r="197" s="2" customFormat="1" ht="21.75" customHeight="1">
      <c r="A197" s="38"/>
      <c r="B197" s="179"/>
      <c r="C197" s="180" t="s">
        <v>269</v>
      </c>
      <c r="D197" s="180" t="s">
        <v>162</v>
      </c>
      <c r="E197" s="181" t="s">
        <v>270</v>
      </c>
      <c r="F197" s="182" t="s">
        <v>271</v>
      </c>
      <c r="G197" s="183" t="s">
        <v>247</v>
      </c>
      <c r="H197" s="184">
        <v>20</v>
      </c>
      <c r="I197" s="185"/>
      <c r="J197" s="186">
        <f>ROUND(I197*H197,2)</f>
        <v>0</v>
      </c>
      <c r="K197" s="182" t="s">
        <v>166</v>
      </c>
      <c r="L197" s="39"/>
      <c r="M197" s="187" t="s">
        <v>1</v>
      </c>
      <c r="N197" s="188" t="s">
        <v>40</v>
      </c>
      <c r="O197" s="77"/>
      <c r="P197" s="189">
        <f>O197*H197</f>
        <v>0</v>
      </c>
      <c r="Q197" s="189">
        <v>0</v>
      </c>
      <c r="R197" s="189">
        <f>Q197*H197</f>
        <v>0</v>
      </c>
      <c r="S197" s="189">
        <v>0</v>
      </c>
      <c r="T197" s="19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1" t="s">
        <v>167</v>
      </c>
      <c r="AT197" s="191" t="s">
        <v>162</v>
      </c>
      <c r="AU197" s="191" t="s">
        <v>84</v>
      </c>
      <c r="AY197" s="19" t="s">
        <v>160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82</v>
      </c>
      <c r="BK197" s="192">
        <f>ROUND(I197*H197,2)</f>
        <v>0</v>
      </c>
      <c r="BL197" s="19" t="s">
        <v>167</v>
      </c>
      <c r="BM197" s="191" t="s">
        <v>272</v>
      </c>
    </row>
    <row r="198" s="2" customFormat="1">
      <c r="A198" s="38"/>
      <c r="B198" s="39"/>
      <c r="C198" s="38"/>
      <c r="D198" s="193" t="s">
        <v>169</v>
      </c>
      <c r="E198" s="38"/>
      <c r="F198" s="194" t="s">
        <v>273</v>
      </c>
      <c r="G198" s="38"/>
      <c r="H198" s="38"/>
      <c r="I198" s="195"/>
      <c r="J198" s="38"/>
      <c r="K198" s="38"/>
      <c r="L198" s="39"/>
      <c r="M198" s="196"/>
      <c r="N198" s="197"/>
      <c r="O198" s="77"/>
      <c r="P198" s="77"/>
      <c r="Q198" s="77"/>
      <c r="R198" s="77"/>
      <c r="S198" s="77"/>
      <c r="T198" s="7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169</v>
      </c>
      <c r="AU198" s="19" t="s">
        <v>84</v>
      </c>
    </row>
    <row r="199" s="2" customFormat="1">
      <c r="A199" s="38"/>
      <c r="B199" s="39"/>
      <c r="C199" s="38"/>
      <c r="D199" s="198" t="s">
        <v>171</v>
      </c>
      <c r="E199" s="38"/>
      <c r="F199" s="199" t="s">
        <v>274</v>
      </c>
      <c r="G199" s="38"/>
      <c r="H199" s="38"/>
      <c r="I199" s="195"/>
      <c r="J199" s="38"/>
      <c r="K199" s="38"/>
      <c r="L199" s="39"/>
      <c r="M199" s="196"/>
      <c r="N199" s="197"/>
      <c r="O199" s="77"/>
      <c r="P199" s="77"/>
      <c r="Q199" s="77"/>
      <c r="R199" s="77"/>
      <c r="S199" s="77"/>
      <c r="T199" s="7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171</v>
      </c>
      <c r="AU199" s="19" t="s">
        <v>84</v>
      </c>
    </row>
    <row r="200" s="13" customFormat="1">
      <c r="A200" s="13"/>
      <c r="B200" s="201"/>
      <c r="C200" s="13"/>
      <c r="D200" s="193" t="s">
        <v>175</v>
      </c>
      <c r="E200" s="202" t="s">
        <v>1</v>
      </c>
      <c r="F200" s="203" t="s">
        <v>275</v>
      </c>
      <c r="G200" s="13"/>
      <c r="H200" s="204">
        <v>20</v>
      </c>
      <c r="I200" s="205"/>
      <c r="J200" s="13"/>
      <c r="K200" s="13"/>
      <c r="L200" s="201"/>
      <c r="M200" s="206"/>
      <c r="N200" s="207"/>
      <c r="O200" s="207"/>
      <c r="P200" s="207"/>
      <c r="Q200" s="207"/>
      <c r="R200" s="207"/>
      <c r="S200" s="207"/>
      <c r="T200" s="20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02" t="s">
        <v>175</v>
      </c>
      <c r="AU200" s="202" t="s">
        <v>84</v>
      </c>
      <c r="AV200" s="13" t="s">
        <v>84</v>
      </c>
      <c r="AW200" s="13" t="s">
        <v>32</v>
      </c>
      <c r="AX200" s="13" t="s">
        <v>82</v>
      </c>
      <c r="AY200" s="202" t="s">
        <v>160</v>
      </c>
    </row>
    <row r="201" s="2" customFormat="1" ht="21.75" customHeight="1">
      <c r="A201" s="38"/>
      <c r="B201" s="179"/>
      <c r="C201" s="180" t="s">
        <v>276</v>
      </c>
      <c r="D201" s="180" t="s">
        <v>162</v>
      </c>
      <c r="E201" s="181" t="s">
        <v>277</v>
      </c>
      <c r="F201" s="182" t="s">
        <v>278</v>
      </c>
      <c r="G201" s="183" t="s">
        <v>247</v>
      </c>
      <c r="H201" s="184">
        <v>52.241999999999997</v>
      </c>
      <c r="I201" s="185"/>
      <c r="J201" s="186">
        <f>ROUND(I201*H201,2)</f>
        <v>0</v>
      </c>
      <c r="K201" s="182" t="s">
        <v>166</v>
      </c>
      <c r="L201" s="39"/>
      <c r="M201" s="187" t="s">
        <v>1</v>
      </c>
      <c r="N201" s="188" t="s">
        <v>40</v>
      </c>
      <c r="O201" s="77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167</v>
      </c>
      <c r="AT201" s="191" t="s">
        <v>162</v>
      </c>
      <c r="AU201" s="191" t="s">
        <v>84</v>
      </c>
      <c r="AY201" s="19" t="s">
        <v>160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82</v>
      </c>
      <c r="BK201" s="192">
        <f>ROUND(I201*H201,2)</f>
        <v>0</v>
      </c>
      <c r="BL201" s="19" t="s">
        <v>167</v>
      </c>
      <c r="BM201" s="191" t="s">
        <v>279</v>
      </c>
    </row>
    <row r="202" s="2" customFormat="1">
      <c r="A202" s="38"/>
      <c r="B202" s="39"/>
      <c r="C202" s="38"/>
      <c r="D202" s="193" t="s">
        <v>169</v>
      </c>
      <c r="E202" s="38"/>
      <c r="F202" s="194" t="s">
        <v>280</v>
      </c>
      <c r="G202" s="38"/>
      <c r="H202" s="38"/>
      <c r="I202" s="195"/>
      <c r="J202" s="38"/>
      <c r="K202" s="38"/>
      <c r="L202" s="39"/>
      <c r="M202" s="196"/>
      <c r="N202" s="197"/>
      <c r="O202" s="77"/>
      <c r="P202" s="77"/>
      <c r="Q202" s="77"/>
      <c r="R202" s="77"/>
      <c r="S202" s="77"/>
      <c r="T202" s="7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9" t="s">
        <v>169</v>
      </c>
      <c r="AU202" s="19" t="s">
        <v>84</v>
      </c>
    </row>
    <row r="203" s="2" customFormat="1">
      <c r="A203" s="38"/>
      <c r="B203" s="39"/>
      <c r="C203" s="38"/>
      <c r="D203" s="198" t="s">
        <v>171</v>
      </c>
      <c r="E203" s="38"/>
      <c r="F203" s="199" t="s">
        <v>281</v>
      </c>
      <c r="G203" s="38"/>
      <c r="H203" s="38"/>
      <c r="I203" s="195"/>
      <c r="J203" s="38"/>
      <c r="K203" s="38"/>
      <c r="L203" s="39"/>
      <c r="M203" s="196"/>
      <c r="N203" s="197"/>
      <c r="O203" s="77"/>
      <c r="P203" s="77"/>
      <c r="Q203" s="77"/>
      <c r="R203" s="77"/>
      <c r="S203" s="77"/>
      <c r="T203" s="7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9" t="s">
        <v>171</v>
      </c>
      <c r="AU203" s="19" t="s">
        <v>84</v>
      </c>
    </row>
    <row r="204" s="13" customFormat="1">
      <c r="A204" s="13"/>
      <c r="B204" s="201"/>
      <c r="C204" s="13"/>
      <c r="D204" s="193" t="s">
        <v>175</v>
      </c>
      <c r="E204" s="202" t="s">
        <v>1</v>
      </c>
      <c r="F204" s="203" t="s">
        <v>282</v>
      </c>
      <c r="G204" s="13"/>
      <c r="H204" s="204">
        <v>23.712</v>
      </c>
      <c r="I204" s="205"/>
      <c r="J204" s="13"/>
      <c r="K204" s="13"/>
      <c r="L204" s="201"/>
      <c r="M204" s="206"/>
      <c r="N204" s="207"/>
      <c r="O204" s="207"/>
      <c r="P204" s="207"/>
      <c r="Q204" s="207"/>
      <c r="R204" s="207"/>
      <c r="S204" s="207"/>
      <c r="T204" s="20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02" t="s">
        <v>175</v>
      </c>
      <c r="AU204" s="202" t="s">
        <v>84</v>
      </c>
      <c r="AV204" s="13" t="s">
        <v>84</v>
      </c>
      <c r="AW204" s="13" t="s">
        <v>32</v>
      </c>
      <c r="AX204" s="13" t="s">
        <v>75</v>
      </c>
      <c r="AY204" s="202" t="s">
        <v>160</v>
      </c>
    </row>
    <row r="205" s="13" customFormat="1">
      <c r="A205" s="13"/>
      <c r="B205" s="201"/>
      <c r="C205" s="13"/>
      <c r="D205" s="193" t="s">
        <v>175</v>
      </c>
      <c r="E205" s="202" t="s">
        <v>1</v>
      </c>
      <c r="F205" s="203" t="s">
        <v>283</v>
      </c>
      <c r="G205" s="13"/>
      <c r="H205" s="204">
        <v>7.3499999999999996</v>
      </c>
      <c r="I205" s="205"/>
      <c r="J205" s="13"/>
      <c r="K205" s="13"/>
      <c r="L205" s="201"/>
      <c r="M205" s="206"/>
      <c r="N205" s="207"/>
      <c r="O205" s="207"/>
      <c r="P205" s="207"/>
      <c r="Q205" s="207"/>
      <c r="R205" s="207"/>
      <c r="S205" s="207"/>
      <c r="T205" s="20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02" t="s">
        <v>175</v>
      </c>
      <c r="AU205" s="202" t="s">
        <v>84</v>
      </c>
      <c r="AV205" s="13" t="s">
        <v>84</v>
      </c>
      <c r="AW205" s="13" t="s">
        <v>32</v>
      </c>
      <c r="AX205" s="13" t="s">
        <v>75</v>
      </c>
      <c r="AY205" s="202" t="s">
        <v>160</v>
      </c>
    </row>
    <row r="206" s="13" customFormat="1">
      <c r="A206" s="13"/>
      <c r="B206" s="201"/>
      <c r="C206" s="13"/>
      <c r="D206" s="193" t="s">
        <v>175</v>
      </c>
      <c r="E206" s="202" t="s">
        <v>1</v>
      </c>
      <c r="F206" s="203" t="s">
        <v>284</v>
      </c>
      <c r="G206" s="13"/>
      <c r="H206" s="204">
        <v>21.18</v>
      </c>
      <c r="I206" s="205"/>
      <c r="J206" s="13"/>
      <c r="K206" s="13"/>
      <c r="L206" s="201"/>
      <c r="M206" s="206"/>
      <c r="N206" s="207"/>
      <c r="O206" s="207"/>
      <c r="P206" s="207"/>
      <c r="Q206" s="207"/>
      <c r="R206" s="207"/>
      <c r="S206" s="207"/>
      <c r="T206" s="20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02" t="s">
        <v>175</v>
      </c>
      <c r="AU206" s="202" t="s">
        <v>84</v>
      </c>
      <c r="AV206" s="13" t="s">
        <v>84</v>
      </c>
      <c r="AW206" s="13" t="s">
        <v>32</v>
      </c>
      <c r="AX206" s="13" t="s">
        <v>75</v>
      </c>
      <c r="AY206" s="202" t="s">
        <v>160</v>
      </c>
    </row>
    <row r="207" s="14" customFormat="1">
      <c r="A207" s="14"/>
      <c r="B207" s="209"/>
      <c r="C207" s="14"/>
      <c r="D207" s="193" t="s">
        <v>175</v>
      </c>
      <c r="E207" s="210" t="s">
        <v>1</v>
      </c>
      <c r="F207" s="211" t="s">
        <v>268</v>
      </c>
      <c r="G207" s="14"/>
      <c r="H207" s="212">
        <v>52.241999999999997</v>
      </c>
      <c r="I207" s="213"/>
      <c r="J207" s="14"/>
      <c r="K207" s="14"/>
      <c r="L207" s="209"/>
      <c r="M207" s="214"/>
      <c r="N207" s="215"/>
      <c r="O207" s="215"/>
      <c r="P207" s="215"/>
      <c r="Q207" s="215"/>
      <c r="R207" s="215"/>
      <c r="S207" s="215"/>
      <c r="T207" s="21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10" t="s">
        <v>175</v>
      </c>
      <c r="AU207" s="210" t="s">
        <v>84</v>
      </c>
      <c r="AV207" s="14" t="s">
        <v>167</v>
      </c>
      <c r="AW207" s="14" t="s">
        <v>32</v>
      </c>
      <c r="AX207" s="14" t="s">
        <v>82</v>
      </c>
      <c r="AY207" s="210" t="s">
        <v>160</v>
      </c>
    </row>
    <row r="208" s="2" customFormat="1" ht="16.5" customHeight="1">
      <c r="A208" s="38"/>
      <c r="B208" s="179"/>
      <c r="C208" s="180" t="s">
        <v>285</v>
      </c>
      <c r="D208" s="180" t="s">
        <v>162</v>
      </c>
      <c r="E208" s="181" t="s">
        <v>286</v>
      </c>
      <c r="F208" s="182" t="s">
        <v>287</v>
      </c>
      <c r="G208" s="183" t="s">
        <v>165</v>
      </c>
      <c r="H208" s="184">
        <v>9</v>
      </c>
      <c r="I208" s="185"/>
      <c r="J208" s="186">
        <f>ROUND(I208*H208,2)</f>
        <v>0</v>
      </c>
      <c r="K208" s="182" t="s">
        <v>166</v>
      </c>
      <c r="L208" s="39"/>
      <c r="M208" s="187" t="s">
        <v>1</v>
      </c>
      <c r="N208" s="188" t="s">
        <v>40</v>
      </c>
      <c r="O208" s="77"/>
      <c r="P208" s="189">
        <f>O208*H208</f>
        <v>0</v>
      </c>
      <c r="Q208" s="189">
        <v>0.00084000000000000003</v>
      </c>
      <c r="R208" s="189">
        <f>Q208*H208</f>
        <v>0.0075600000000000007</v>
      </c>
      <c r="S208" s="189">
        <v>0</v>
      </c>
      <c r="T208" s="19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1" t="s">
        <v>167</v>
      </c>
      <c r="AT208" s="191" t="s">
        <v>162</v>
      </c>
      <c r="AU208" s="191" t="s">
        <v>84</v>
      </c>
      <c r="AY208" s="19" t="s">
        <v>160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82</v>
      </c>
      <c r="BK208" s="192">
        <f>ROUND(I208*H208,2)</f>
        <v>0</v>
      </c>
      <c r="BL208" s="19" t="s">
        <v>167</v>
      </c>
      <c r="BM208" s="191" t="s">
        <v>288</v>
      </c>
    </row>
    <row r="209" s="2" customFormat="1">
      <c r="A209" s="38"/>
      <c r="B209" s="39"/>
      <c r="C209" s="38"/>
      <c r="D209" s="193" t="s">
        <v>169</v>
      </c>
      <c r="E209" s="38"/>
      <c r="F209" s="194" t="s">
        <v>289</v>
      </c>
      <c r="G209" s="38"/>
      <c r="H209" s="38"/>
      <c r="I209" s="195"/>
      <c r="J209" s="38"/>
      <c r="K209" s="38"/>
      <c r="L209" s="39"/>
      <c r="M209" s="196"/>
      <c r="N209" s="197"/>
      <c r="O209" s="77"/>
      <c r="P209" s="77"/>
      <c r="Q209" s="77"/>
      <c r="R209" s="77"/>
      <c r="S209" s="77"/>
      <c r="T209" s="7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9" t="s">
        <v>169</v>
      </c>
      <c r="AU209" s="19" t="s">
        <v>84</v>
      </c>
    </row>
    <row r="210" s="2" customFormat="1">
      <c r="A210" s="38"/>
      <c r="B210" s="39"/>
      <c r="C210" s="38"/>
      <c r="D210" s="198" t="s">
        <v>171</v>
      </c>
      <c r="E210" s="38"/>
      <c r="F210" s="199" t="s">
        <v>290</v>
      </c>
      <c r="G210" s="38"/>
      <c r="H210" s="38"/>
      <c r="I210" s="195"/>
      <c r="J210" s="38"/>
      <c r="K210" s="38"/>
      <c r="L210" s="39"/>
      <c r="M210" s="196"/>
      <c r="N210" s="197"/>
      <c r="O210" s="77"/>
      <c r="P210" s="77"/>
      <c r="Q210" s="77"/>
      <c r="R210" s="77"/>
      <c r="S210" s="77"/>
      <c r="T210" s="7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9" t="s">
        <v>171</v>
      </c>
      <c r="AU210" s="19" t="s">
        <v>84</v>
      </c>
    </row>
    <row r="211" s="13" customFormat="1">
      <c r="A211" s="13"/>
      <c r="B211" s="201"/>
      <c r="C211" s="13"/>
      <c r="D211" s="193" t="s">
        <v>175</v>
      </c>
      <c r="E211" s="202" t="s">
        <v>1</v>
      </c>
      <c r="F211" s="203" t="s">
        <v>291</v>
      </c>
      <c r="G211" s="13"/>
      <c r="H211" s="204">
        <v>9</v>
      </c>
      <c r="I211" s="205"/>
      <c r="J211" s="13"/>
      <c r="K211" s="13"/>
      <c r="L211" s="201"/>
      <c r="M211" s="206"/>
      <c r="N211" s="207"/>
      <c r="O211" s="207"/>
      <c r="P211" s="207"/>
      <c r="Q211" s="207"/>
      <c r="R211" s="207"/>
      <c r="S211" s="207"/>
      <c r="T211" s="20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02" t="s">
        <v>175</v>
      </c>
      <c r="AU211" s="202" t="s">
        <v>84</v>
      </c>
      <c r="AV211" s="13" t="s">
        <v>84</v>
      </c>
      <c r="AW211" s="13" t="s">
        <v>32</v>
      </c>
      <c r="AX211" s="13" t="s">
        <v>82</v>
      </c>
      <c r="AY211" s="202" t="s">
        <v>160</v>
      </c>
    </row>
    <row r="212" s="2" customFormat="1" ht="16.5" customHeight="1">
      <c r="A212" s="38"/>
      <c r="B212" s="179"/>
      <c r="C212" s="180" t="s">
        <v>292</v>
      </c>
      <c r="D212" s="180" t="s">
        <v>162</v>
      </c>
      <c r="E212" s="181" t="s">
        <v>293</v>
      </c>
      <c r="F212" s="182" t="s">
        <v>294</v>
      </c>
      <c r="G212" s="183" t="s">
        <v>165</v>
      </c>
      <c r="H212" s="184">
        <v>9</v>
      </c>
      <c r="I212" s="185"/>
      <c r="J212" s="186">
        <f>ROUND(I212*H212,2)</f>
        <v>0</v>
      </c>
      <c r="K212" s="182" t="s">
        <v>166</v>
      </c>
      <c r="L212" s="39"/>
      <c r="M212" s="187" t="s">
        <v>1</v>
      </c>
      <c r="N212" s="188" t="s">
        <v>40</v>
      </c>
      <c r="O212" s="77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167</v>
      </c>
      <c r="AT212" s="191" t="s">
        <v>162</v>
      </c>
      <c r="AU212" s="191" t="s">
        <v>84</v>
      </c>
      <c r="AY212" s="19" t="s">
        <v>160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82</v>
      </c>
      <c r="BK212" s="192">
        <f>ROUND(I212*H212,2)</f>
        <v>0</v>
      </c>
      <c r="BL212" s="19" t="s">
        <v>167</v>
      </c>
      <c r="BM212" s="191" t="s">
        <v>295</v>
      </c>
    </row>
    <row r="213" s="2" customFormat="1">
      <c r="A213" s="38"/>
      <c r="B213" s="39"/>
      <c r="C213" s="38"/>
      <c r="D213" s="193" t="s">
        <v>169</v>
      </c>
      <c r="E213" s="38"/>
      <c r="F213" s="194" t="s">
        <v>296</v>
      </c>
      <c r="G213" s="38"/>
      <c r="H213" s="38"/>
      <c r="I213" s="195"/>
      <c r="J213" s="38"/>
      <c r="K213" s="38"/>
      <c r="L213" s="39"/>
      <c r="M213" s="196"/>
      <c r="N213" s="197"/>
      <c r="O213" s="77"/>
      <c r="P213" s="77"/>
      <c r="Q213" s="77"/>
      <c r="R213" s="77"/>
      <c r="S213" s="77"/>
      <c r="T213" s="7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9" t="s">
        <v>169</v>
      </c>
      <c r="AU213" s="19" t="s">
        <v>84</v>
      </c>
    </row>
    <row r="214" s="2" customFormat="1">
      <c r="A214" s="38"/>
      <c r="B214" s="39"/>
      <c r="C214" s="38"/>
      <c r="D214" s="198" t="s">
        <v>171</v>
      </c>
      <c r="E214" s="38"/>
      <c r="F214" s="199" t="s">
        <v>297</v>
      </c>
      <c r="G214" s="38"/>
      <c r="H214" s="38"/>
      <c r="I214" s="195"/>
      <c r="J214" s="38"/>
      <c r="K214" s="38"/>
      <c r="L214" s="39"/>
      <c r="M214" s="196"/>
      <c r="N214" s="197"/>
      <c r="O214" s="77"/>
      <c r="P214" s="77"/>
      <c r="Q214" s="77"/>
      <c r="R214" s="77"/>
      <c r="S214" s="77"/>
      <c r="T214" s="7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9" t="s">
        <v>171</v>
      </c>
      <c r="AU214" s="19" t="s">
        <v>84</v>
      </c>
    </row>
    <row r="215" s="13" customFormat="1">
      <c r="A215" s="13"/>
      <c r="B215" s="201"/>
      <c r="C215" s="13"/>
      <c r="D215" s="193" t="s">
        <v>175</v>
      </c>
      <c r="E215" s="202" t="s">
        <v>1</v>
      </c>
      <c r="F215" s="203" t="s">
        <v>225</v>
      </c>
      <c r="G215" s="13"/>
      <c r="H215" s="204">
        <v>9</v>
      </c>
      <c r="I215" s="205"/>
      <c r="J215" s="13"/>
      <c r="K215" s="13"/>
      <c r="L215" s="201"/>
      <c r="M215" s="206"/>
      <c r="N215" s="207"/>
      <c r="O215" s="207"/>
      <c r="P215" s="207"/>
      <c r="Q215" s="207"/>
      <c r="R215" s="207"/>
      <c r="S215" s="207"/>
      <c r="T215" s="20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02" t="s">
        <v>175</v>
      </c>
      <c r="AU215" s="202" t="s">
        <v>84</v>
      </c>
      <c r="AV215" s="13" t="s">
        <v>84</v>
      </c>
      <c r="AW215" s="13" t="s">
        <v>32</v>
      </c>
      <c r="AX215" s="13" t="s">
        <v>82</v>
      </c>
      <c r="AY215" s="202" t="s">
        <v>160</v>
      </c>
    </row>
    <row r="216" s="2" customFormat="1" ht="16.5" customHeight="1">
      <c r="A216" s="38"/>
      <c r="B216" s="179"/>
      <c r="C216" s="180" t="s">
        <v>298</v>
      </c>
      <c r="D216" s="180" t="s">
        <v>162</v>
      </c>
      <c r="E216" s="181" t="s">
        <v>299</v>
      </c>
      <c r="F216" s="182" t="s">
        <v>300</v>
      </c>
      <c r="G216" s="183" t="s">
        <v>165</v>
      </c>
      <c r="H216" s="184">
        <v>14.699999999999999</v>
      </c>
      <c r="I216" s="185"/>
      <c r="J216" s="186">
        <f>ROUND(I216*H216,2)</f>
        <v>0</v>
      </c>
      <c r="K216" s="182" t="s">
        <v>166</v>
      </c>
      <c r="L216" s="39"/>
      <c r="M216" s="187" t="s">
        <v>1</v>
      </c>
      <c r="N216" s="188" t="s">
        <v>40</v>
      </c>
      <c r="O216" s="77"/>
      <c r="P216" s="189">
        <f>O216*H216</f>
        <v>0</v>
      </c>
      <c r="Q216" s="189">
        <v>0.00058</v>
      </c>
      <c r="R216" s="189">
        <f>Q216*H216</f>
        <v>0.0085259999999999989</v>
      </c>
      <c r="S216" s="189">
        <v>0</v>
      </c>
      <c r="T216" s="19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1" t="s">
        <v>167</v>
      </c>
      <c r="AT216" s="191" t="s">
        <v>162</v>
      </c>
      <c r="AU216" s="191" t="s">
        <v>84</v>
      </c>
      <c r="AY216" s="19" t="s">
        <v>160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82</v>
      </c>
      <c r="BK216" s="192">
        <f>ROUND(I216*H216,2)</f>
        <v>0</v>
      </c>
      <c r="BL216" s="19" t="s">
        <v>167</v>
      </c>
      <c r="BM216" s="191" t="s">
        <v>301</v>
      </c>
    </row>
    <row r="217" s="2" customFormat="1">
      <c r="A217" s="38"/>
      <c r="B217" s="39"/>
      <c r="C217" s="38"/>
      <c r="D217" s="193" t="s">
        <v>169</v>
      </c>
      <c r="E217" s="38"/>
      <c r="F217" s="194" t="s">
        <v>302</v>
      </c>
      <c r="G217" s="38"/>
      <c r="H217" s="38"/>
      <c r="I217" s="195"/>
      <c r="J217" s="38"/>
      <c r="K217" s="38"/>
      <c r="L217" s="39"/>
      <c r="M217" s="196"/>
      <c r="N217" s="197"/>
      <c r="O217" s="77"/>
      <c r="P217" s="77"/>
      <c r="Q217" s="77"/>
      <c r="R217" s="77"/>
      <c r="S217" s="77"/>
      <c r="T217" s="7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9" t="s">
        <v>169</v>
      </c>
      <c r="AU217" s="19" t="s">
        <v>84</v>
      </c>
    </row>
    <row r="218" s="2" customFormat="1">
      <c r="A218" s="38"/>
      <c r="B218" s="39"/>
      <c r="C218" s="38"/>
      <c r="D218" s="198" t="s">
        <v>171</v>
      </c>
      <c r="E218" s="38"/>
      <c r="F218" s="199" t="s">
        <v>303</v>
      </c>
      <c r="G218" s="38"/>
      <c r="H218" s="38"/>
      <c r="I218" s="195"/>
      <c r="J218" s="38"/>
      <c r="K218" s="38"/>
      <c r="L218" s="39"/>
      <c r="M218" s="196"/>
      <c r="N218" s="197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171</v>
      </c>
      <c r="AU218" s="19" t="s">
        <v>84</v>
      </c>
    </row>
    <row r="219" s="13" customFormat="1">
      <c r="A219" s="13"/>
      <c r="B219" s="201"/>
      <c r="C219" s="13"/>
      <c r="D219" s="193" t="s">
        <v>175</v>
      </c>
      <c r="E219" s="202" t="s">
        <v>1</v>
      </c>
      <c r="F219" s="203" t="s">
        <v>304</v>
      </c>
      <c r="G219" s="13"/>
      <c r="H219" s="204">
        <v>14.699999999999999</v>
      </c>
      <c r="I219" s="205"/>
      <c r="J219" s="13"/>
      <c r="K219" s="13"/>
      <c r="L219" s="201"/>
      <c r="M219" s="206"/>
      <c r="N219" s="207"/>
      <c r="O219" s="207"/>
      <c r="P219" s="207"/>
      <c r="Q219" s="207"/>
      <c r="R219" s="207"/>
      <c r="S219" s="207"/>
      <c r="T219" s="20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02" t="s">
        <v>175</v>
      </c>
      <c r="AU219" s="202" t="s">
        <v>84</v>
      </c>
      <c r="AV219" s="13" t="s">
        <v>84</v>
      </c>
      <c r="AW219" s="13" t="s">
        <v>32</v>
      </c>
      <c r="AX219" s="13" t="s">
        <v>82</v>
      </c>
      <c r="AY219" s="202" t="s">
        <v>160</v>
      </c>
    </row>
    <row r="220" s="2" customFormat="1" ht="16.5" customHeight="1">
      <c r="A220" s="38"/>
      <c r="B220" s="179"/>
      <c r="C220" s="180" t="s">
        <v>305</v>
      </c>
      <c r="D220" s="180" t="s">
        <v>162</v>
      </c>
      <c r="E220" s="181" t="s">
        <v>306</v>
      </c>
      <c r="F220" s="182" t="s">
        <v>307</v>
      </c>
      <c r="G220" s="183" t="s">
        <v>165</v>
      </c>
      <c r="H220" s="184">
        <v>14.699999999999999</v>
      </c>
      <c r="I220" s="185"/>
      <c r="J220" s="186">
        <f>ROUND(I220*H220,2)</f>
        <v>0</v>
      </c>
      <c r="K220" s="182" t="s">
        <v>166</v>
      </c>
      <c r="L220" s="39"/>
      <c r="M220" s="187" t="s">
        <v>1</v>
      </c>
      <c r="N220" s="188" t="s">
        <v>40</v>
      </c>
      <c r="O220" s="77"/>
      <c r="P220" s="189">
        <f>O220*H220</f>
        <v>0</v>
      </c>
      <c r="Q220" s="189">
        <v>0</v>
      </c>
      <c r="R220" s="189">
        <f>Q220*H220</f>
        <v>0</v>
      </c>
      <c r="S220" s="189">
        <v>0</v>
      </c>
      <c r="T220" s="19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1" t="s">
        <v>167</v>
      </c>
      <c r="AT220" s="191" t="s">
        <v>162</v>
      </c>
      <c r="AU220" s="191" t="s">
        <v>84</v>
      </c>
      <c r="AY220" s="19" t="s">
        <v>160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82</v>
      </c>
      <c r="BK220" s="192">
        <f>ROUND(I220*H220,2)</f>
        <v>0</v>
      </c>
      <c r="BL220" s="19" t="s">
        <v>167</v>
      </c>
      <c r="BM220" s="191" t="s">
        <v>308</v>
      </c>
    </row>
    <row r="221" s="2" customFormat="1">
      <c r="A221" s="38"/>
      <c r="B221" s="39"/>
      <c r="C221" s="38"/>
      <c r="D221" s="193" t="s">
        <v>169</v>
      </c>
      <c r="E221" s="38"/>
      <c r="F221" s="194" t="s">
        <v>309</v>
      </c>
      <c r="G221" s="38"/>
      <c r="H221" s="38"/>
      <c r="I221" s="195"/>
      <c r="J221" s="38"/>
      <c r="K221" s="38"/>
      <c r="L221" s="39"/>
      <c r="M221" s="196"/>
      <c r="N221" s="197"/>
      <c r="O221" s="77"/>
      <c r="P221" s="77"/>
      <c r="Q221" s="77"/>
      <c r="R221" s="77"/>
      <c r="S221" s="77"/>
      <c r="T221" s="7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9" t="s">
        <v>169</v>
      </c>
      <c r="AU221" s="19" t="s">
        <v>84</v>
      </c>
    </row>
    <row r="222" s="2" customFormat="1">
      <c r="A222" s="38"/>
      <c r="B222" s="39"/>
      <c r="C222" s="38"/>
      <c r="D222" s="198" t="s">
        <v>171</v>
      </c>
      <c r="E222" s="38"/>
      <c r="F222" s="199" t="s">
        <v>310</v>
      </c>
      <c r="G222" s="38"/>
      <c r="H222" s="38"/>
      <c r="I222" s="195"/>
      <c r="J222" s="38"/>
      <c r="K222" s="38"/>
      <c r="L222" s="39"/>
      <c r="M222" s="196"/>
      <c r="N222" s="197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171</v>
      </c>
      <c r="AU222" s="19" t="s">
        <v>84</v>
      </c>
    </row>
    <row r="223" s="13" customFormat="1">
      <c r="A223" s="13"/>
      <c r="B223" s="201"/>
      <c r="C223" s="13"/>
      <c r="D223" s="193" t="s">
        <v>175</v>
      </c>
      <c r="E223" s="202" t="s">
        <v>1</v>
      </c>
      <c r="F223" s="203" t="s">
        <v>311</v>
      </c>
      <c r="G223" s="13"/>
      <c r="H223" s="204">
        <v>14.699999999999999</v>
      </c>
      <c r="I223" s="205"/>
      <c r="J223" s="13"/>
      <c r="K223" s="13"/>
      <c r="L223" s="201"/>
      <c r="M223" s="206"/>
      <c r="N223" s="207"/>
      <c r="O223" s="207"/>
      <c r="P223" s="207"/>
      <c r="Q223" s="207"/>
      <c r="R223" s="207"/>
      <c r="S223" s="207"/>
      <c r="T223" s="20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02" t="s">
        <v>175</v>
      </c>
      <c r="AU223" s="202" t="s">
        <v>84</v>
      </c>
      <c r="AV223" s="13" t="s">
        <v>84</v>
      </c>
      <c r="AW223" s="13" t="s">
        <v>32</v>
      </c>
      <c r="AX223" s="13" t="s">
        <v>82</v>
      </c>
      <c r="AY223" s="202" t="s">
        <v>160</v>
      </c>
    </row>
    <row r="224" s="2" customFormat="1" ht="21.75" customHeight="1">
      <c r="A224" s="38"/>
      <c r="B224" s="179"/>
      <c r="C224" s="180" t="s">
        <v>7</v>
      </c>
      <c r="D224" s="180" t="s">
        <v>162</v>
      </c>
      <c r="E224" s="181" t="s">
        <v>312</v>
      </c>
      <c r="F224" s="182" t="s">
        <v>313</v>
      </c>
      <c r="G224" s="183" t="s">
        <v>247</v>
      </c>
      <c r="H224" s="184">
        <v>1433.6500000000001</v>
      </c>
      <c r="I224" s="185"/>
      <c r="J224" s="186">
        <f>ROUND(I224*H224,2)</f>
        <v>0</v>
      </c>
      <c r="K224" s="182" t="s">
        <v>166</v>
      </c>
      <c r="L224" s="39"/>
      <c r="M224" s="187" t="s">
        <v>1</v>
      </c>
      <c r="N224" s="188" t="s">
        <v>40</v>
      </c>
      <c r="O224" s="77"/>
      <c r="P224" s="189">
        <f>O224*H224</f>
        <v>0</v>
      </c>
      <c r="Q224" s="189">
        <v>0</v>
      </c>
      <c r="R224" s="189">
        <f>Q224*H224</f>
        <v>0</v>
      </c>
      <c r="S224" s="189">
        <v>0</v>
      </c>
      <c r="T224" s="19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1" t="s">
        <v>167</v>
      </c>
      <c r="AT224" s="191" t="s">
        <v>162</v>
      </c>
      <c r="AU224" s="191" t="s">
        <v>84</v>
      </c>
      <c r="AY224" s="19" t="s">
        <v>160</v>
      </c>
      <c r="BE224" s="192">
        <f>IF(N224="základní",J224,0)</f>
        <v>0</v>
      </c>
      <c r="BF224" s="192">
        <f>IF(N224="snížená",J224,0)</f>
        <v>0</v>
      </c>
      <c r="BG224" s="192">
        <f>IF(N224="zákl. přenesená",J224,0)</f>
        <v>0</v>
      </c>
      <c r="BH224" s="192">
        <f>IF(N224="sníž. přenesená",J224,0)</f>
        <v>0</v>
      </c>
      <c r="BI224" s="192">
        <f>IF(N224="nulová",J224,0)</f>
        <v>0</v>
      </c>
      <c r="BJ224" s="19" t="s">
        <v>82</v>
      </c>
      <c r="BK224" s="192">
        <f>ROUND(I224*H224,2)</f>
        <v>0</v>
      </c>
      <c r="BL224" s="19" t="s">
        <v>167</v>
      </c>
      <c r="BM224" s="191" t="s">
        <v>314</v>
      </c>
    </row>
    <row r="225" s="2" customFormat="1">
      <c r="A225" s="38"/>
      <c r="B225" s="39"/>
      <c r="C225" s="38"/>
      <c r="D225" s="193" t="s">
        <v>169</v>
      </c>
      <c r="E225" s="38"/>
      <c r="F225" s="194" t="s">
        <v>315</v>
      </c>
      <c r="G225" s="38"/>
      <c r="H225" s="38"/>
      <c r="I225" s="195"/>
      <c r="J225" s="38"/>
      <c r="K225" s="38"/>
      <c r="L225" s="39"/>
      <c r="M225" s="196"/>
      <c r="N225" s="197"/>
      <c r="O225" s="77"/>
      <c r="P225" s="77"/>
      <c r="Q225" s="77"/>
      <c r="R225" s="77"/>
      <c r="S225" s="77"/>
      <c r="T225" s="7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9" t="s">
        <v>169</v>
      </c>
      <c r="AU225" s="19" t="s">
        <v>84</v>
      </c>
    </row>
    <row r="226" s="2" customFormat="1">
      <c r="A226" s="38"/>
      <c r="B226" s="39"/>
      <c r="C226" s="38"/>
      <c r="D226" s="198" t="s">
        <v>171</v>
      </c>
      <c r="E226" s="38"/>
      <c r="F226" s="199" t="s">
        <v>316</v>
      </c>
      <c r="G226" s="38"/>
      <c r="H226" s="38"/>
      <c r="I226" s="195"/>
      <c r="J226" s="38"/>
      <c r="K226" s="38"/>
      <c r="L226" s="39"/>
      <c r="M226" s="196"/>
      <c r="N226" s="197"/>
      <c r="O226" s="77"/>
      <c r="P226" s="77"/>
      <c r="Q226" s="77"/>
      <c r="R226" s="77"/>
      <c r="S226" s="77"/>
      <c r="T226" s="7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9" t="s">
        <v>171</v>
      </c>
      <c r="AU226" s="19" t="s">
        <v>84</v>
      </c>
    </row>
    <row r="227" s="2" customFormat="1" ht="24.15" customHeight="1">
      <c r="A227" s="38"/>
      <c r="B227" s="179"/>
      <c r="C227" s="180" t="s">
        <v>317</v>
      </c>
      <c r="D227" s="180" t="s">
        <v>162</v>
      </c>
      <c r="E227" s="181" t="s">
        <v>318</v>
      </c>
      <c r="F227" s="182" t="s">
        <v>319</v>
      </c>
      <c r="G227" s="183" t="s">
        <v>247</v>
      </c>
      <c r="H227" s="184">
        <v>1433.6500000000001</v>
      </c>
      <c r="I227" s="185"/>
      <c r="J227" s="186">
        <f>ROUND(I227*H227,2)</f>
        <v>0</v>
      </c>
      <c r="K227" s="182" t="s">
        <v>166</v>
      </c>
      <c r="L227" s="39"/>
      <c r="M227" s="187" t="s">
        <v>1</v>
      </c>
      <c r="N227" s="188" t="s">
        <v>40</v>
      </c>
      <c r="O227" s="77"/>
      <c r="P227" s="189">
        <f>O227*H227</f>
        <v>0</v>
      </c>
      <c r="Q227" s="189">
        <v>0</v>
      </c>
      <c r="R227" s="189">
        <f>Q227*H227</f>
        <v>0</v>
      </c>
      <c r="S227" s="189">
        <v>0</v>
      </c>
      <c r="T227" s="19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1" t="s">
        <v>167</v>
      </c>
      <c r="AT227" s="191" t="s">
        <v>162</v>
      </c>
      <c r="AU227" s="191" t="s">
        <v>84</v>
      </c>
      <c r="AY227" s="19" t="s">
        <v>160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9" t="s">
        <v>82</v>
      </c>
      <c r="BK227" s="192">
        <f>ROUND(I227*H227,2)</f>
        <v>0</v>
      </c>
      <c r="BL227" s="19" t="s">
        <v>167</v>
      </c>
      <c r="BM227" s="191" t="s">
        <v>320</v>
      </c>
    </row>
    <row r="228" s="2" customFormat="1">
      <c r="A228" s="38"/>
      <c r="B228" s="39"/>
      <c r="C228" s="38"/>
      <c r="D228" s="193" t="s">
        <v>169</v>
      </c>
      <c r="E228" s="38"/>
      <c r="F228" s="194" t="s">
        <v>321</v>
      </c>
      <c r="G228" s="38"/>
      <c r="H228" s="38"/>
      <c r="I228" s="195"/>
      <c r="J228" s="38"/>
      <c r="K228" s="38"/>
      <c r="L228" s="39"/>
      <c r="M228" s="196"/>
      <c r="N228" s="197"/>
      <c r="O228" s="77"/>
      <c r="P228" s="77"/>
      <c r="Q228" s="77"/>
      <c r="R228" s="77"/>
      <c r="S228" s="77"/>
      <c r="T228" s="7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9" t="s">
        <v>169</v>
      </c>
      <c r="AU228" s="19" t="s">
        <v>84</v>
      </c>
    </row>
    <row r="229" s="2" customFormat="1">
      <c r="A229" s="38"/>
      <c r="B229" s="39"/>
      <c r="C229" s="38"/>
      <c r="D229" s="198" t="s">
        <v>171</v>
      </c>
      <c r="E229" s="38"/>
      <c r="F229" s="199" t="s">
        <v>322</v>
      </c>
      <c r="G229" s="38"/>
      <c r="H229" s="38"/>
      <c r="I229" s="195"/>
      <c r="J229" s="38"/>
      <c r="K229" s="38"/>
      <c r="L229" s="39"/>
      <c r="M229" s="196"/>
      <c r="N229" s="197"/>
      <c r="O229" s="77"/>
      <c r="P229" s="77"/>
      <c r="Q229" s="77"/>
      <c r="R229" s="77"/>
      <c r="S229" s="77"/>
      <c r="T229" s="7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9" t="s">
        <v>171</v>
      </c>
      <c r="AU229" s="19" t="s">
        <v>84</v>
      </c>
    </row>
    <row r="230" s="2" customFormat="1">
      <c r="A230" s="38"/>
      <c r="B230" s="39"/>
      <c r="C230" s="38"/>
      <c r="D230" s="193" t="s">
        <v>173</v>
      </c>
      <c r="E230" s="38"/>
      <c r="F230" s="200" t="s">
        <v>323</v>
      </c>
      <c r="G230" s="38"/>
      <c r="H230" s="38"/>
      <c r="I230" s="195"/>
      <c r="J230" s="38"/>
      <c r="K230" s="38"/>
      <c r="L230" s="39"/>
      <c r="M230" s="196"/>
      <c r="N230" s="197"/>
      <c r="O230" s="77"/>
      <c r="P230" s="77"/>
      <c r="Q230" s="77"/>
      <c r="R230" s="77"/>
      <c r="S230" s="77"/>
      <c r="T230" s="7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9" t="s">
        <v>173</v>
      </c>
      <c r="AU230" s="19" t="s">
        <v>84</v>
      </c>
    </row>
    <row r="231" s="2" customFormat="1" ht="16.5" customHeight="1">
      <c r="A231" s="38"/>
      <c r="B231" s="179"/>
      <c r="C231" s="180" t="s">
        <v>324</v>
      </c>
      <c r="D231" s="180" t="s">
        <v>162</v>
      </c>
      <c r="E231" s="181" t="s">
        <v>325</v>
      </c>
      <c r="F231" s="182" t="s">
        <v>326</v>
      </c>
      <c r="G231" s="183" t="s">
        <v>247</v>
      </c>
      <c r="H231" s="184">
        <v>1433.6500000000001</v>
      </c>
      <c r="I231" s="185"/>
      <c r="J231" s="186">
        <f>ROUND(I231*H231,2)</f>
        <v>0</v>
      </c>
      <c r="K231" s="182" t="s">
        <v>166</v>
      </c>
      <c r="L231" s="39"/>
      <c r="M231" s="187" t="s">
        <v>1</v>
      </c>
      <c r="N231" s="188" t="s">
        <v>40</v>
      </c>
      <c r="O231" s="77"/>
      <c r="P231" s="189">
        <f>O231*H231</f>
        <v>0</v>
      </c>
      <c r="Q231" s="189">
        <v>0</v>
      </c>
      <c r="R231" s="189">
        <f>Q231*H231</f>
        <v>0</v>
      </c>
      <c r="S231" s="189">
        <v>0</v>
      </c>
      <c r="T231" s="19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1" t="s">
        <v>167</v>
      </c>
      <c r="AT231" s="191" t="s">
        <v>162</v>
      </c>
      <c r="AU231" s="191" t="s">
        <v>84</v>
      </c>
      <c r="AY231" s="19" t="s">
        <v>160</v>
      </c>
      <c r="BE231" s="192">
        <f>IF(N231="základní",J231,0)</f>
        <v>0</v>
      </c>
      <c r="BF231" s="192">
        <f>IF(N231="snížená",J231,0)</f>
        <v>0</v>
      </c>
      <c r="BG231" s="192">
        <f>IF(N231="zákl. přenesená",J231,0)</f>
        <v>0</v>
      </c>
      <c r="BH231" s="192">
        <f>IF(N231="sníž. přenesená",J231,0)</f>
        <v>0</v>
      </c>
      <c r="BI231" s="192">
        <f>IF(N231="nulová",J231,0)</f>
        <v>0</v>
      </c>
      <c r="BJ231" s="19" t="s">
        <v>82</v>
      </c>
      <c r="BK231" s="192">
        <f>ROUND(I231*H231,2)</f>
        <v>0</v>
      </c>
      <c r="BL231" s="19" t="s">
        <v>167</v>
      </c>
      <c r="BM231" s="191" t="s">
        <v>327</v>
      </c>
    </row>
    <row r="232" s="2" customFormat="1">
      <c r="A232" s="38"/>
      <c r="B232" s="39"/>
      <c r="C232" s="38"/>
      <c r="D232" s="193" t="s">
        <v>169</v>
      </c>
      <c r="E232" s="38"/>
      <c r="F232" s="194" t="s">
        <v>328</v>
      </c>
      <c r="G232" s="38"/>
      <c r="H232" s="38"/>
      <c r="I232" s="195"/>
      <c r="J232" s="38"/>
      <c r="K232" s="38"/>
      <c r="L232" s="39"/>
      <c r="M232" s="196"/>
      <c r="N232" s="197"/>
      <c r="O232" s="77"/>
      <c r="P232" s="77"/>
      <c r="Q232" s="77"/>
      <c r="R232" s="77"/>
      <c r="S232" s="77"/>
      <c r="T232" s="7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9" t="s">
        <v>169</v>
      </c>
      <c r="AU232" s="19" t="s">
        <v>84</v>
      </c>
    </row>
    <row r="233" s="2" customFormat="1">
      <c r="A233" s="38"/>
      <c r="B233" s="39"/>
      <c r="C233" s="38"/>
      <c r="D233" s="198" t="s">
        <v>171</v>
      </c>
      <c r="E233" s="38"/>
      <c r="F233" s="199" t="s">
        <v>329</v>
      </c>
      <c r="G233" s="38"/>
      <c r="H233" s="38"/>
      <c r="I233" s="195"/>
      <c r="J233" s="38"/>
      <c r="K233" s="38"/>
      <c r="L233" s="39"/>
      <c r="M233" s="196"/>
      <c r="N233" s="197"/>
      <c r="O233" s="77"/>
      <c r="P233" s="77"/>
      <c r="Q233" s="77"/>
      <c r="R233" s="77"/>
      <c r="S233" s="77"/>
      <c r="T233" s="7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9" t="s">
        <v>171</v>
      </c>
      <c r="AU233" s="19" t="s">
        <v>84</v>
      </c>
    </row>
    <row r="234" s="2" customFormat="1" ht="16.5" customHeight="1">
      <c r="A234" s="38"/>
      <c r="B234" s="179"/>
      <c r="C234" s="180" t="s">
        <v>330</v>
      </c>
      <c r="D234" s="180" t="s">
        <v>162</v>
      </c>
      <c r="E234" s="181" t="s">
        <v>331</v>
      </c>
      <c r="F234" s="182" t="s">
        <v>332</v>
      </c>
      <c r="G234" s="183" t="s">
        <v>247</v>
      </c>
      <c r="H234" s="184">
        <v>29.117999999999999</v>
      </c>
      <c r="I234" s="185"/>
      <c r="J234" s="186">
        <f>ROUND(I234*H234,2)</f>
        <v>0</v>
      </c>
      <c r="K234" s="182" t="s">
        <v>166</v>
      </c>
      <c r="L234" s="39"/>
      <c r="M234" s="187" t="s">
        <v>1</v>
      </c>
      <c r="N234" s="188" t="s">
        <v>40</v>
      </c>
      <c r="O234" s="77"/>
      <c r="P234" s="189">
        <f>O234*H234</f>
        <v>0</v>
      </c>
      <c r="Q234" s="189">
        <v>0</v>
      </c>
      <c r="R234" s="189">
        <f>Q234*H234</f>
        <v>0</v>
      </c>
      <c r="S234" s="189">
        <v>0</v>
      </c>
      <c r="T234" s="19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1" t="s">
        <v>167</v>
      </c>
      <c r="AT234" s="191" t="s">
        <v>162</v>
      </c>
      <c r="AU234" s="191" t="s">
        <v>84</v>
      </c>
      <c r="AY234" s="19" t="s">
        <v>160</v>
      </c>
      <c r="BE234" s="192">
        <f>IF(N234="základní",J234,0)</f>
        <v>0</v>
      </c>
      <c r="BF234" s="192">
        <f>IF(N234="snížená",J234,0)</f>
        <v>0</v>
      </c>
      <c r="BG234" s="192">
        <f>IF(N234="zákl. přenesená",J234,0)</f>
        <v>0</v>
      </c>
      <c r="BH234" s="192">
        <f>IF(N234="sníž. přenesená",J234,0)</f>
        <v>0</v>
      </c>
      <c r="BI234" s="192">
        <f>IF(N234="nulová",J234,0)</f>
        <v>0</v>
      </c>
      <c r="BJ234" s="19" t="s">
        <v>82</v>
      </c>
      <c r="BK234" s="192">
        <f>ROUND(I234*H234,2)</f>
        <v>0</v>
      </c>
      <c r="BL234" s="19" t="s">
        <v>167</v>
      </c>
      <c r="BM234" s="191" t="s">
        <v>333</v>
      </c>
    </row>
    <row r="235" s="2" customFormat="1">
      <c r="A235" s="38"/>
      <c r="B235" s="39"/>
      <c r="C235" s="38"/>
      <c r="D235" s="193" t="s">
        <v>169</v>
      </c>
      <c r="E235" s="38"/>
      <c r="F235" s="194" t="s">
        <v>334</v>
      </c>
      <c r="G235" s="38"/>
      <c r="H235" s="38"/>
      <c r="I235" s="195"/>
      <c r="J235" s="38"/>
      <c r="K235" s="38"/>
      <c r="L235" s="39"/>
      <c r="M235" s="196"/>
      <c r="N235" s="197"/>
      <c r="O235" s="77"/>
      <c r="P235" s="77"/>
      <c r="Q235" s="77"/>
      <c r="R235" s="77"/>
      <c r="S235" s="77"/>
      <c r="T235" s="7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9" t="s">
        <v>169</v>
      </c>
      <c r="AU235" s="19" t="s">
        <v>84</v>
      </c>
    </row>
    <row r="236" s="2" customFormat="1">
      <c r="A236" s="38"/>
      <c r="B236" s="39"/>
      <c r="C236" s="38"/>
      <c r="D236" s="198" t="s">
        <v>171</v>
      </c>
      <c r="E236" s="38"/>
      <c r="F236" s="199" t="s">
        <v>335</v>
      </c>
      <c r="G236" s="38"/>
      <c r="H236" s="38"/>
      <c r="I236" s="195"/>
      <c r="J236" s="38"/>
      <c r="K236" s="38"/>
      <c r="L236" s="39"/>
      <c r="M236" s="196"/>
      <c r="N236" s="197"/>
      <c r="O236" s="77"/>
      <c r="P236" s="77"/>
      <c r="Q236" s="77"/>
      <c r="R236" s="77"/>
      <c r="S236" s="77"/>
      <c r="T236" s="7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9" t="s">
        <v>171</v>
      </c>
      <c r="AU236" s="19" t="s">
        <v>84</v>
      </c>
    </row>
    <row r="237" s="13" customFormat="1">
      <c r="A237" s="13"/>
      <c r="B237" s="201"/>
      <c r="C237" s="13"/>
      <c r="D237" s="193" t="s">
        <v>175</v>
      </c>
      <c r="E237" s="202" t="s">
        <v>1</v>
      </c>
      <c r="F237" s="203" t="s">
        <v>336</v>
      </c>
      <c r="G237" s="13"/>
      <c r="H237" s="204">
        <v>3</v>
      </c>
      <c r="I237" s="205"/>
      <c r="J237" s="13"/>
      <c r="K237" s="13"/>
      <c r="L237" s="201"/>
      <c r="M237" s="206"/>
      <c r="N237" s="207"/>
      <c r="O237" s="207"/>
      <c r="P237" s="207"/>
      <c r="Q237" s="207"/>
      <c r="R237" s="207"/>
      <c r="S237" s="207"/>
      <c r="T237" s="20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02" t="s">
        <v>175</v>
      </c>
      <c r="AU237" s="202" t="s">
        <v>84</v>
      </c>
      <c r="AV237" s="13" t="s">
        <v>84</v>
      </c>
      <c r="AW237" s="13" t="s">
        <v>32</v>
      </c>
      <c r="AX237" s="13" t="s">
        <v>75</v>
      </c>
      <c r="AY237" s="202" t="s">
        <v>160</v>
      </c>
    </row>
    <row r="238" s="13" customFormat="1">
      <c r="A238" s="13"/>
      <c r="B238" s="201"/>
      <c r="C238" s="13"/>
      <c r="D238" s="193" t="s">
        <v>175</v>
      </c>
      <c r="E238" s="202" t="s">
        <v>1</v>
      </c>
      <c r="F238" s="203" t="s">
        <v>337</v>
      </c>
      <c r="G238" s="13"/>
      <c r="H238" s="204">
        <v>9</v>
      </c>
      <c r="I238" s="205"/>
      <c r="J238" s="13"/>
      <c r="K238" s="13"/>
      <c r="L238" s="201"/>
      <c r="M238" s="206"/>
      <c r="N238" s="207"/>
      <c r="O238" s="207"/>
      <c r="P238" s="207"/>
      <c r="Q238" s="207"/>
      <c r="R238" s="207"/>
      <c r="S238" s="207"/>
      <c r="T238" s="20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02" t="s">
        <v>175</v>
      </c>
      <c r="AU238" s="202" t="s">
        <v>84</v>
      </c>
      <c r="AV238" s="13" t="s">
        <v>84</v>
      </c>
      <c r="AW238" s="13" t="s">
        <v>32</v>
      </c>
      <c r="AX238" s="13" t="s">
        <v>75</v>
      </c>
      <c r="AY238" s="202" t="s">
        <v>160</v>
      </c>
    </row>
    <row r="239" s="13" customFormat="1">
      <c r="A239" s="13"/>
      <c r="B239" s="201"/>
      <c r="C239" s="13"/>
      <c r="D239" s="193" t="s">
        <v>175</v>
      </c>
      <c r="E239" s="202" t="s">
        <v>1</v>
      </c>
      <c r="F239" s="203" t="s">
        <v>338</v>
      </c>
      <c r="G239" s="13"/>
      <c r="H239" s="204">
        <v>4.4100000000000001</v>
      </c>
      <c r="I239" s="205"/>
      <c r="J239" s="13"/>
      <c r="K239" s="13"/>
      <c r="L239" s="201"/>
      <c r="M239" s="206"/>
      <c r="N239" s="207"/>
      <c r="O239" s="207"/>
      <c r="P239" s="207"/>
      <c r="Q239" s="207"/>
      <c r="R239" s="207"/>
      <c r="S239" s="207"/>
      <c r="T239" s="20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02" t="s">
        <v>175</v>
      </c>
      <c r="AU239" s="202" t="s">
        <v>84</v>
      </c>
      <c r="AV239" s="13" t="s">
        <v>84</v>
      </c>
      <c r="AW239" s="13" t="s">
        <v>32</v>
      </c>
      <c r="AX239" s="13" t="s">
        <v>75</v>
      </c>
      <c r="AY239" s="202" t="s">
        <v>160</v>
      </c>
    </row>
    <row r="240" s="13" customFormat="1">
      <c r="A240" s="13"/>
      <c r="B240" s="201"/>
      <c r="C240" s="13"/>
      <c r="D240" s="193" t="s">
        <v>175</v>
      </c>
      <c r="E240" s="202" t="s">
        <v>1</v>
      </c>
      <c r="F240" s="203" t="s">
        <v>339</v>
      </c>
      <c r="G240" s="13"/>
      <c r="H240" s="204">
        <v>12.708</v>
      </c>
      <c r="I240" s="205"/>
      <c r="J240" s="13"/>
      <c r="K240" s="13"/>
      <c r="L240" s="201"/>
      <c r="M240" s="206"/>
      <c r="N240" s="207"/>
      <c r="O240" s="207"/>
      <c r="P240" s="207"/>
      <c r="Q240" s="207"/>
      <c r="R240" s="207"/>
      <c r="S240" s="207"/>
      <c r="T240" s="20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02" t="s">
        <v>175</v>
      </c>
      <c r="AU240" s="202" t="s">
        <v>84</v>
      </c>
      <c r="AV240" s="13" t="s">
        <v>84</v>
      </c>
      <c r="AW240" s="13" t="s">
        <v>32</v>
      </c>
      <c r="AX240" s="13" t="s">
        <v>75</v>
      </c>
      <c r="AY240" s="202" t="s">
        <v>160</v>
      </c>
    </row>
    <row r="241" s="14" customFormat="1">
      <c r="A241" s="14"/>
      <c r="B241" s="209"/>
      <c r="C241" s="14"/>
      <c r="D241" s="193" t="s">
        <v>175</v>
      </c>
      <c r="E241" s="210" t="s">
        <v>1</v>
      </c>
      <c r="F241" s="211" t="s">
        <v>268</v>
      </c>
      <c r="G241" s="14"/>
      <c r="H241" s="212">
        <v>29.117999999999999</v>
      </c>
      <c r="I241" s="213"/>
      <c r="J241" s="14"/>
      <c r="K241" s="14"/>
      <c r="L241" s="209"/>
      <c r="M241" s="214"/>
      <c r="N241" s="215"/>
      <c r="O241" s="215"/>
      <c r="P241" s="215"/>
      <c r="Q241" s="215"/>
      <c r="R241" s="215"/>
      <c r="S241" s="215"/>
      <c r="T241" s="21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10" t="s">
        <v>175</v>
      </c>
      <c r="AU241" s="210" t="s">
        <v>84</v>
      </c>
      <c r="AV241" s="14" t="s">
        <v>167</v>
      </c>
      <c r="AW241" s="14" t="s">
        <v>32</v>
      </c>
      <c r="AX241" s="14" t="s">
        <v>82</v>
      </c>
      <c r="AY241" s="210" t="s">
        <v>160</v>
      </c>
    </row>
    <row r="242" s="2" customFormat="1" ht="16.5" customHeight="1">
      <c r="A242" s="38"/>
      <c r="B242" s="179"/>
      <c r="C242" s="217" t="s">
        <v>340</v>
      </c>
      <c r="D242" s="217" t="s">
        <v>341</v>
      </c>
      <c r="E242" s="218" t="s">
        <v>342</v>
      </c>
      <c r="F242" s="219" t="s">
        <v>343</v>
      </c>
      <c r="G242" s="220" t="s">
        <v>344</v>
      </c>
      <c r="H242" s="221">
        <v>58.235999999999997</v>
      </c>
      <c r="I242" s="222"/>
      <c r="J242" s="223">
        <f>ROUND(I242*H242,2)</f>
        <v>0</v>
      </c>
      <c r="K242" s="219" t="s">
        <v>166</v>
      </c>
      <c r="L242" s="224"/>
      <c r="M242" s="225" t="s">
        <v>1</v>
      </c>
      <c r="N242" s="226" t="s">
        <v>40</v>
      </c>
      <c r="O242" s="77"/>
      <c r="P242" s="189">
        <f>O242*H242</f>
        <v>0</v>
      </c>
      <c r="Q242" s="189">
        <v>1</v>
      </c>
      <c r="R242" s="189">
        <f>Q242*H242</f>
        <v>58.235999999999997</v>
      </c>
      <c r="S242" s="189">
        <v>0</v>
      </c>
      <c r="T242" s="19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1" t="s">
        <v>216</v>
      </c>
      <c r="AT242" s="191" t="s">
        <v>341</v>
      </c>
      <c r="AU242" s="191" t="s">
        <v>84</v>
      </c>
      <c r="AY242" s="19" t="s">
        <v>160</v>
      </c>
      <c r="BE242" s="192">
        <f>IF(N242="základní",J242,0)</f>
        <v>0</v>
      </c>
      <c r="BF242" s="192">
        <f>IF(N242="snížená",J242,0)</f>
        <v>0</v>
      </c>
      <c r="BG242" s="192">
        <f>IF(N242="zákl. přenesená",J242,0)</f>
        <v>0</v>
      </c>
      <c r="BH242" s="192">
        <f>IF(N242="sníž. přenesená",J242,0)</f>
        <v>0</v>
      </c>
      <c r="BI242" s="192">
        <f>IF(N242="nulová",J242,0)</f>
        <v>0</v>
      </c>
      <c r="BJ242" s="19" t="s">
        <v>82</v>
      </c>
      <c r="BK242" s="192">
        <f>ROUND(I242*H242,2)</f>
        <v>0</v>
      </c>
      <c r="BL242" s="19" t="s">
        <v>167</v>
      </c>
      <c r="BM242" s="191" t="s">
        <v>345</v>
      </c>
    </row>
    <row r="243" s="2" customFormat="1">
      <c r="A243" s="38"/>
      <c r="B243" s="39"/>
      <c r="C243" s="38"/>
      <c r="D243" s="193" t="s">
        <v>169</v>
      </c>
      <c r="E243" s="38"/>
      <c r="F243" s="194" t="s">
        <v>343</v>
      </c>
      <c r="G243" s="38"/>
      <c r="H243" s="38"/>
      <c r="I243" s="195"/>
      <c r="J243" s="38"/>
      <c r="K243" s="38"/>
      <c r="L243" s="39"/>
      <c r="M243" s="196"/>
      <c r="N243" s="197"/>
      <c r="O243" s="77"/>
      <c r="P243" s="77"/>
      <c r="Q243" s="77"/>
      <c r="R243" s="77"/>
      <c r="S243" s="77"/>
      <c r="T243" s="7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9" t="s">
        <v>169</v>
      </c>
      <c r="AU243" s="19" t="s">
        <v>84</v>
      </c>
    </row>
    <row r="244" s="2" customFormat="1">
      <c r="A244" s="38"/>
      <c r="B244" s="39"/>
      <c r="C244" s="38"/>
      <c r="D244" s="193" t="s">
        <v>173</v>
      </c>
      <c r="E244" s="38"/>
      <c r="F244" s="200" t="s">
        <v>346</v>
      </c>
      <c r="G244" s="38"/>
      <c r="H244" s="38"/>
      <c r="I244" s="195"/>
      <c r="J244" s="38"/>
      <c r="K244" s="38"/>
      <c r="L244" s="39"/>
      <c r="M244" s="196"/>
      <c r="N244" s="197"/>
      <c r="O244" s="77"/>
      <c r="P244" s="77"/>
      <c r="Q244" s="77"/>
      <c r="R244" s="77"/>
      <c r="S244" s="77"/>
      <c r="T244" s="7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9" t="s">
        <v>173</v>
      </c>
      <c r="AU244" s="19" t="s">
        <v>84</v>
      </c>
    </row>
    <row r="245" s="13" customFormat="1">
      <c r="A245" s="13"/>
      <c r="B245" s="201"/>
      <c r="C245" s="13"/>
      <c r="D245" s="193" t="s">
        <v>175</v>
      </c>
      <c r="E245" s="13"/>
      <c r="F245" s="203" t="s">
        <v>347</v>
      </c>
      <c r="G245" s="13"/>
      <c r="H245" s="204">
        <v>58.235999999999997</v>
      </c>
      <c r="I245" s="205"/>
      <c r="J245" s="13"/>
      <c r="K245" s="13"/>
      <c r="L245" s="201"/>
      <c r="M245" s="206"/>
      <c r="N245" s="207"/>
      <c r="O245" s="207"/>
      <c r="P245" s="207"/>
      <c r="Q245" s="207"/>
      <c r="R245" s="207"/>
      <c r="S245" s="207"/>
      <c r="T245" s="20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02" t="s">
        <v>175</v>
      </c>
      <c r="AU245" s="202" t="s">
        <v>84</v>
      </c>
      <c r="AV245" s="13" t="s">
        <v>84</v>
      </c>
      <c r="AW245" s="13" t="s">
        <v>3</v>
      </c>
      <c r="AX245" s="13" t="s">
        <v>82</v>
      </c>
      <c r="AY245" s="202" t="s">
        <v>160</v>
      </c>
    </row>
    <row r="246" s="2" customFormat="1" ht="16.5" customHeight="1">
      <c r="A246" s="38"/>
      <c r="B246" s="179"/>
      <c r="C246" s="180" t="s">
        <v>348</v>
      </c>
      <c r="D246" s="180" t="s">
        <v>162</v>
      </c>
      <c r="E246" s="181" t="s">
        <v>349</v>
      </c>
      <c r="F246" s="182" t="s">
        <v>350</v>
      </c>
      <c r="G246" s="183" t="s">
        <v>247</v>
      </c>
      <c r="H246" s="184">
        <v>29.510000000000002</v>
      </c>
      <c r="I246" s="185"/>
      <c r="J246" s="186">
        <f>ROUND(I246*H246,2)</f>
        <v>0</v>
      </c>
      <c r="K246" s="182" t="s">
        <v>166</v>
      </c>
      <c r="L246" s="39"/>
      <c r="M246" s="187" t="s">
        <v>1</v>
      </c>
      <c r="N246" s="188" t="s">
        <v>40</v>
      </c>
      <c r="O246" s="77"/>
      <c r="P246" s="189">
        <f>O246*H246</f>
        <v>0</v>
      </c>
      <c r="Q246" s="189">
        <v>0</v>
      </c>
      <c r="R246" s="189">
        <f>Q246*H246</f>
        <v>0</v>
      </c>
      <c r="S246" s="189">
        <v>0</v>
      </c>
      <c r="T246" s="19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1" t="s">
        <v>167</v>
      </c>
      <c r="AT246" s="191" t="s">
        <v>162</v>
      </c>
      <c r="AU246" s="191" t="s">
        <v>84</v>
      </c>
      <c r="AY246" s="19" t="s">
        <v>160</v>
      </c>
      <c r="BE246" s="192">
        <f>IF(N246="základní",J246,0)</f>
        <v>0</v>
      </c>
      <c r="BF246" s="192">
        <f>IF(N246="snížená",J246,0)</f>
        <v>0</v>
      </c>
      <c r="BG246" s="192">
        <f>IF(N246="zákl. přenesená",J246,0)</f>
        <v>0</v>
      </c>
      <c r="BH246" s="192">
        <f>IF(N246="sníž. přenesená",J246,0)</f>
        <v>0</v>
      </c>
      <c r="BI246" s="192">
        <f>IF(N246="nulová",J246,0)</f>
        <v>0</v>
      </c>
      <c r="BJ246" s="19" t="s">
        <v>82</v>
      </c>
      <c r="BK246" s="192">
        <f>ROUND(I246*H246,2)</f>
        <v>0</v>
      </c>
      <c r="BL246" s="19" t="s">
        <v>167</v>
      </c>
      <c r="BM246" s="191" t="s">
        <v>351</v>
      </c>
    </row>
    <row r="247" s="2" customFormat="1">
      <c r="A247" s="38"/>
      <c r="B247" s="39"/>
      <c r="C247" s="38"/>
      <c r="D247" s="193" t="s">
        <v>169</v>
      </c>
      <c r="E247" s="38"/>
      <c r="F247" s="194" t="s">
        <v>352</v>
      </c>
      <c r="G247" s="38"/>
      <c r="H247" s="38"/>
      <c r="I247" s="195"/>
      <c r="J247" s="38"/>
      <c r="K247" s="38"/>
      <c r="L247" s="39"/>
      <c r="M247" s="196"/>
      <c r="N247" s="197"/>
      <c r="O247" s="77"/>
      <c r="P247" s="77"/>
      <c r="Q247" s="77"/>
      <c r="R247" s="77"/>
      <c r="S247" s="77"/>
      <c r="T247" s="7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9" t="s">
        <v>169</v>
      </c>
      <c r="AU247" s="19" t="s">
        <v>84</v>
      </c>
    </row>
    <row r="248" s="2" customFormat="1">
      <c r="A248" s="38"/>
      <c r="B248" s="39"/>
      <c r="C248" s="38"/>
      <c r="D248" s="198" t="s">
        <v>171</v>
      </c>
      <c r="E248" s="38"/>
      <c r="F248" s="199" t="s">
        <v>353</v>
      </c>
      <c r="G248" s="38"/>
      <c r="H248" s="38"/>
      <c r="I248" s="195"/>
      <c r="J248" s="38"/>
      <c r="K248" s="38"/>
      <c r="L248" s="39"/>
      <c r="M248" s="196"/>
      <c r="N248" s="197"/>
      <c r="O248" s="77"/>
      <c r="P248" s="77"/>
      <c r="Q248" s="77"/>
      <c r="R248" s="77"/>
      <c r="S248" s="77"/>
      <c r="T248" s="7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9" t="s">
        <v>171</v>
      </c>
      <c r="AU248" s="19" t="s">
        <v>84</v>
      </c>
    </row>
    <row r="249" s="2" customFormat="1">
      <c r="A249" s="38"/>
      <c r="B249" s="39"/>
      <c r="C249" s="38"/>
      <c r="D249" s="193" t="s">
        <v>173</v>
      </c>
      <c r="E249" s="38"/>
      <c r="F249" s="200" t="s">
        <v>354</v>
      </c>
      <c r="G249" s="38"/>
      <c r="H249" s="38"/>
      <c r="I249" s="195"/>
      <c r="J249" s="38"/>
      <c r="K249" s="38"/>
      <c r="L249" s="39"/>
      <c r="M249" s="196"/>
      <c r="N249" s="197"/>
      <c r="O249" s="77"/>
      <c r="P249" s="77"/>
      <c r="Q249" s="77"/>
      <c r="R249" s="77"/>
      <c r="S249" s="77"/>
      <c r="T249" s="7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9" t="s">
        <v>173</v>
      </c>
      <c r="AU249" s="19" t="s">
        <v>84</v>
      </c>
    </row>
    <row r="250" s="13" customFormat="1">
      <c r="A250" s="13"/>
      <c r="B250" s="201"/>
      <c r="C250" s="13"/>
      <c r="D250" s="193" t="s">
        <v>175</v>
      </c>
      <c r="E250" s="202" t="s">
        <v>1</v>
      </c>
      <c r="F250" s="203" t="s">
        <v>355</v>
      </c>
      <c r="G250" s="13"/>
      <c r="H250" s="204">
        <v>2.4500000000000002</v>
      </c>
      <c r="I250" s="205"/>
      <c r="J250" s="13"/>
      <c r="K250" s="13"/>
      <c r="L250" s="201"/>
      <c r="M250" s="206"/>
      <c r="N250" s="207"/>
      <c r="O250" s="207"/>
      <c r="P250" s="207"/>
      <c r="Q250" s="207"/>
      <c r="R250" s="207"/>
      <c r="S250" s="207"/>
      <c r="T250" s="20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02" t="s">
        <v>175</v>
      </c>
      <c r="AU250" s="202" t="s">
        <v>84</v>
      </c>
      <c r="AV250" s="13" t="s">
        <v>84</v>
      </c>
      <c r="AW250" s="13" t="s">
        <v>32</v>
      </c>
      <c r="AX250" s="13" t="s">
        <v>75</v>
      </c>
      <c r="AY250" s="202" t="s">
        <v>160</v>
      </c>
    </row>
    <row r="251" s="13" customFormat="1">
      <c r="A251" s="13"/>
      <c r="B251" s="201"/>
      <c r="C251" s="13"/>
      <c r="D251" s="193" t="s">
        <v>175</v>
      </c>
      <c r="E251" s="202" t="s">
        <v>1</v>
      </c>
      <c r="F251" s="203" t="s">
        <v>356</v>
      </c>
      <c r="G251" s="13"/>
      <c r="H251" s="204">
        <v>7.0599999999999996</v>
      </c>
      <c r="I251" s="205"/>
      <c r="J251" s="13"/>
      <c r="K251" s="13"/>
      <c r="L251" s="201"/>
      <c r="M251" s="206"/>
      <c r="N251" s="207"/>
      <c r="O251" s="207"/>
      <c r="P251" s="207"/>
      <c r="Q251" s="207"/>
      <c r="R251" s="207"/>
      <c r="S251" s="207"/>
      <c r="T251" s="20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02" t="s">
        <v>175</v>
      </c>
      <c r="AU251" s="202" t="s">
        <v>84</v>
      </c>
      <c r="AV251" s="13" t="s">
        <v>84</v>
      </c>
      <c r="AW251" s="13" t="s">
        <v>32</v>
      </c>
      <c r="AX251" s="13" t="s">
        <v>75</v>
      </c>
      <c r="AY251" s="202" t="s">
        <v>160</v>
      </c>
    </row>
    <row r="252" s="13" customFormat="1">
      <c r="A252" s="13"/>
      <c r="B252" s="201"/>
      <c r="C252" s="13"/>
      <c r="D252" s="193" t="s">
        <v>175</v>
      </c>
      <c r="E252" s="202" t="s">
        <v>1</v>
      </c>
      <c r="F252" s="203" t="s">
        <v>357</v>
      </c>
      <c r="G252" s="13"/>
      <c r="H252" s="204">
        <v>20</v>
      </c>
      <c r="I252" s="205"/>
      <c r="J252" s="13"/>
      <c r="K252" s="13"/>
      <c r="L252" s="201"/>
      <c r="M252" s="206"/>
      <c r="N252" s="207"/>
      <c r="O252" s="207"/>
      <c r="P252" s="207"/>
      <c r="Q252" s="207"/>
      <c r="R252" s="207"/>
      <c r="S252" s="207"/>
      <c r="T252" s="20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02" t="s">
        <v>175</v>
      </c>
      <c r="AU252" s="202" t="s">
        <v>84</v>
      </c>
      <c r="AV252" s="13" t="s">
        <v>84</v>
      </c>
      <c r="AW252" s="13" t="s">
        <v>32</v>
      </c>
      <c r="AX252" s="13" t="s">
        <v>75</v>
      </c>
      <c r="AY252" s="202" t="s">
        <v>160</v>
      </c>
    </row>
    <row r="253" s="14" customFormat="1">
      <c r="A253" s="14"/>
      <c r="B253" s="209"/>
      <c r="C253" s="14"/>
      <c r="D253" s="193" t="s">
        <v>175</v>
      </c>
      <c r="E253" s="210" t="s">
        <v>1</v>
      </c>
      <c r="F253" s="211" t="s">
        <v>268</v>
      </c>
      <c r="G253" s="14"/>
      <c r="H253" s="212">
        <v>29.510000000000002</v>
      </c>
      <c r="I253" s="213"/>
      <c r="J253" s="14"/>
      <c r="K253" s="14"/>
      <c r="L253" s="209"/>
      <c r="M253" s="214"/>
      <c r="N253" s="215"/>
      <c r="O253" s="215"/>
      <c r="P253" s="215"/>
      <c r="Q253" s="215"/>
      <c r="R253" s="215"/>
      <c r="S253" s="215"/>
      <c r="T253" s="21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10" t="s">
        <v>175</v>
      </c>
      <c r="AU253" s="210" t="s">
        <v>84</v>
      </c>
      <c r="AV253" s="14" t="s">
        <v>167</v>
      </c>
      <c r="AW253" s="14" t="s">
        <v>32</v>
      </c>
      <c r="AX253" s="14" t="s">
        <v>82</v>
      </c>
      <c r="AY253" s="210" t="s">
        <v>160</v>
      </c>
    </row>
    <row r="254" s="2" customFormat="1" ht="16.5" customHeight="1">
      <c r="A254" s="38"/>
      <c r="B254" s="179"/>
      <c r="C254" s="217" t="s">
        <v>358</v>
      </c>
      <c r="D254" s="217" t="s">
        <v>341</v>
      </c>
      <c r="E254" s="218" t="s">
        <v>359</v>
      </c>
      <c r="F254" s="219" t="s">
        <v>360</v>
      </c>
      <c r="G254" s="220" t="s">
        <v>344</v>
      </c>
      <c r="H254" s="221">
        <v>59.020000000000003</v>
      </c>
      <c r="I254" s="222"/>
      <c r="J254" s="223">
        <f>ROUND(I254*H254,2)</f>
        <v>0</v>
      </c>
      <c r="K254" s="219" t="s">
        <v>166</v>
      </c>
      <c r="L254" s="224"/>
      <c r="M254" s="225" t="s">
        <v>1</v>
      </c>
      <c r="N254" s="226" t="s">
        <v>40</v>
      </c>
      <c r="O254" s="77"/>
      <c r="P254" s="189">
        <f>O254*H254</f>
        <v>0</v>
      </c>
      <c r="Q254" s="189">
        <v>1</v>
      </c>
      <c r="R254" s="189">
        <f>Q254*H254</f>
        <v>59.020000000000003</v>
      </c>
      <c r="S254" s="189">
        <v>0</v>
      </c>
      <c r="T254" s="19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1" t="s">
        <v>216</v>
      </c>
      <c r="AT254" s="191" t="s">
        <v>341</v>
      </c>
      <c r="AU254" s="191" t="s">
        <v>84</v>
      </c>
      <c r="AY254" s="19" t="s">
        <v>160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82</v>
      </c>
      <c r="BK254" s="192">
        <f>ROUND(I254*H254,2)</f>
        <v>0</v>
      </c>
      <c r="BL254" s="19" t="s">
        <v>167</v>
      </c>
      <c r="BM254" s="191" t="s">
        <v>361</v>
      </c>
    </row>
    <row r="255" s="2" customFormat="1">
      <c r="A255" s="38"/>
      <c r="B255" s="39"/>
      <c r="C255" s="38"/>
      <c r="D255" s="193" t="s">
        <v>169</v>
      </c>
      <c r="E255" s="38"/>
      <c r="F255" s="194" t="s">
        <v>360</v>
      </c>
      <c r="G255" s="38"/>
      <c r="H255" s="38"/>
      <c r="I255" s="195"/>
      <c r="J255" s="38"/>
      <c r="K255" s="38"/>
      <c r="L255" s="39"/>
      <c r="M255" s="196"/>
      <c r="N255" s="197"/>
      <c r="O255" s="77"/>
      <c r="P255" s="77"/>
      <c r="Q255" s="77"/>
      <c r="R255" s="77"/>
      <c r="S255" s="77"/>
      <c r="T255" s="7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9" t="s">
        <v>169</v>
      </c>
      <c r="AU255" s="19" t="s">
        <v>84</v>
      </c>
    </row>
    <row r="256" s="13" customFormat="1">
      <c r="A256" s="13"/>
      <c r="B256" s="201"/>
      <c r="C256" s="13"/>
      <c r="D256" s="193" t="s">
        <v>175</v>
      </c>
      <c r="E256" s="13"/>
      <c r="F256" s="203" t="s">
        <v>362</v>
      </c>
      <c r="G256" s="13"/>
      <c r="H256" s="204">
        <v>59.020000000000003</v>
      </c>
      <c r="I256" s="205"/>
      <c r="J256" s="13"/>
      <c r="K256" s="13"/>
      <c r="L256" s="201"/>
      <c r="M256" s="206"/>
      <c r="N256" s="207"/>
      <c r="O256" s="207"/>
      <c r="P256" s="207"/>
      <c r="Q256" s="207"/>
      <c r="R256" s="207"/>
      <c r="S256" s="207"/>
      <c r="T256" s="20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02" t="s">
        <v>175</v>
      </c>
      <c r="AU256" s="202" t="s">
        <v>84</v>
      </c>
      <c r="AV256" s="13" t="s">
        <v>84</v>
      </c>
      <c r="AW256" s="13" t="s">
        <v>3</v>
      </c>
      <c r="AX256" s="13" t="s">
        <v>82</v>
      </c>
      <c r="AY256" s="202" t="s">
        <v>160</v>
      </c>
    </row>
    <row r="257" s="12" customFormat="1" ht="22.8" customHeight="1">
      <c r="A257" s="12"/>
      <c r="B257" s="166"/>
      <c r="C257" s="12"/>
      <c r="D257" s="167" t="s">
        <v>74</v>
      </c>
      <c r="E257" s="177" t="s">
        <v>84</v>
      </c>
      <c r="F257" s="177" t="s">
        <v>363</v>
      </c>
      <c r="G257" s="12"/>
      <c r="H257" s="12"/>
      <c r="I257" s="169"/>
      <c r="J257" s="178">
        <f>BK257</f>
        <v>0</v>
      </c>
      <c r="K257" s="12"/>
      <c r="L257" s="166"/>
      <c r="M257" s="171"/>
      <c r="N257" s="172"/>
      <c r="O257" s="172"/>
      <c r="P257" s="173">
        <f>SUM(P258:P274)</f>
        <v>0</v>
      </c>
      <c r="Q257" s="172"/>
      <c r="R257" s="173">
        <f>SUM(R258:R274)</f>
        <v>45.838354880000011</v>
      </c>
      <c r="S257" s="172"/>
      <c r="T257" s="174">
        <f>SUM(T258:T274)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67" t="s">
        <v>82</v>
      </c>
      <c r="AT257" s="175" t="s">
        <v>74</v>
      </c>
      <c r="AU257" s="175" t="s">
        <v>82</v>
      </c>
      <c r="AY257" s="167" t="s">
        <v>160</v>
      </c>
      <c r="BK257" s="176">
        <f>SUM(BK258:BK274)</f>
        <v>0</v>
      </c>
    </row>
    <row r="258" s="2" customFormat="1" ht="16.5" customHeight="1">
      <c r="A258" s="38"/>
      <c r="B258" s="179"/>
      <c r="C258" s="180" t="s">
        <v>364</v>
      </c>
      <c r="D258" s="180" t="s">
        <v>162</v>
      </c>
      <c r="E258" s="181" t="s">
        <v>365</v>
      </c>
      <c r="F258" s="182" t="s">
        <v>366</v>
      </c>
      <c r="G258" s="183" t="s">
        <v>165</v>
      </c>
      <c r="H258" s="184">
        <v>331.96800000000002</v>
      </c>
      <c r="I258" s="185"/>
      <c r="J258" s="186">
        <f>ROUND(I258*H258,2)</f>
        <v>0</v>
      </c>
      <c r="K258" s="182" t="s">
        <v>166</v>
      </c>
      <c r="L258" s="39"/>
      <c r="M258" s="187" t="s">
        <v>1</v>
      </c>
      <c r="N258" s="188" t="s">
        <v>40</v>
      </c>
      <c r="O258" s="77"/>
      <c r="P258" s="189">
        <f>O258*H258</f>
        <v>0</v>
      </c>
      <c r="Q258" s="189">
        <v>0.00031</v>
      </c>
      <c r="R258" s="189">
        <f>Q258*H258</f>
        <v>0.10291008</v>
      </c>
      <c r="S258" s="189">
        <v>0</v>
      </c>
      <c r="T258" s="19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1" t="s">
        <v>167</v>
      </c>
      <c r="AT258" s="191" t="s">
        <v>162</v>
      </c>
      <c r="AU258" s="191" t="s">
        <v>84</v>
      </c>
      <c r="AY258" s="19" t="s">
        <v>160</v>
      </c>
      <c r="BE258" s="192">
        <f>IF(N258="základní",J258,0)</f>
        <v>0</v>
      </c>
      <c r="BF258" s="192">
        <f>IF(N258="snížená",J258,0)</f>
        <v>0</v>
      </c>
      <c r="BG258" s="192">
        <f>IF(N258="zákl. přenesená",J258,0)</f>
        <v>0</v>
      </c>
      <c r="BH258" s="192">
        <f>IF(N258="sníž. přenesená",J258,0)</f>
        <v>0</v>
      </c>
      <c r="BI258" s="192">
        <f>IF(N258="nulová",J258,0)</f>
        <v>0</v>
      </c>
      <c r="BJ258" s="19" t="s">
        <v>82</v>
      </c>
      <c r="BK258" s="192">
        <f>ROUND(I258*H258,2)</f>
        <v>0</v>
      </c>
      <c r="BL258" s="19" t="s">
        <v>167</v>
      </c>
      <c r="BM258" s="191" t="s">
        <v>367</v>
      </c>
    </row>
    <row r="259" s="2" customFormat="1">
      <c r="A259" s="38"/>
      <c r="B259" s="39"/>
      <c r="C259" s="38"/>
      <c r="D259" s="193" t="s">
        <v>169</v>
      </c>
      <c r="E259" s="38"/>
      <c r="F259" s="194" t="s">
        <v>368</v>
      </c>
      <c r="G259" s="38"/>
      <c r="H259" s="38"/>
      <c r="I259" s="195"/>
      <c r="J259" s="38"/>
      <c r="K259" s="38"/>
      <c r="L259" s="39"/>
      <c r="M259" s="196"/>
      <c r="N259" s="197"/>
      <c r="O259" s="77"/>
      <c r="P259" s="77"/>
      <c r="Q259" s="77"/>
      <c r="R259" s="77"/>
      <c r="S259" s="77"/>
      <c r="T259" s="7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9" t="s">
        <v>169</v>
      </c>
      <c r="AU259" s="19" t="s">
        <v>84</v>
      </c>
    </row>
    <row r="260" s="2" customFormat="1">
      <c r="A260" s="38"/>
      <c r="B260" s="39"/>
      <c r="C260" s="38"/>
      <c r="D260" s="198" t="s">
        <v>171</v>
      </c>
      <c r="E260" s="38"/>
      <c r="F260" s="199" t="s">
        <v>369</v>
      </c>
      <c r="G260" s="38"/>
      <c r="H260" s="38"/>
      <c r="I260" s="195"/>
      <c r="J260" s="38"/>
      <c r="K260" s="38"/>
      <c r="L260" s="39"/>
      <c r="M260" s="196"/>
      <c r="N260" s="197"/>
      <c r="O260" s="77"/>
      <c r="P260" s="77"/>
      <c r="Q260" s="77"/>
      <c r="R260" s="77"/>
      <c r="S260" s="77"/>
      <c r="T260" s="7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9" t="s">
        <v>171</v>
      </c>
      <c r="AU260" s="19" t="s">
        <v>84</v>
      </c>
    </row>
    <row r="261" s="13" customFormat="1">
      <c r="A261" s="13"/>
      <c r="B261" s="201"/>
      <c r="C261" s="13"/>
      <c r="D261" s="193" t="s">
        <v>175</v>
      </c>
      <c r="E261" s="202" t="s">
        <v>1</v>
      </c>
      <c r="F261" s="203" t="s">
        <v>370</v>
      </c>
      <c r="G261" s="13"/>
      <c r="H261" s="204">
        <v>331.96800000000002</v>
      </c>
      <c r="I261" s="205"/>
      <c r="J261" s="13"/>
      <c r="K261" s="13"/>
      <c r="L261" s="201"/>
      <c r="M261" s="206"/>
      <c r="N261" s="207"/>
      <c r="O261" s="207"/>
      <c r="P261" s="207"/>
      <c r="Q261" s="207"/>
      <c r="R261" s="207"/>
      <c r="S261" s="207"/>
      <c r="T261" s="20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02" t="s">
        <v>175</v>
      </c>
      <c r="AU261" s="202" t="s">
        <v>84</v>
      </c>
      <c r="AV261" s="13" t="s">
        <v>84</v>
      </c>
      <c r="AW261" s="13" t="s">
        <v>32</v>
      </c>
      <c r="AX261" s="13" t="s">
        <v>82</v>
      </c>
      <c r="AY261" s="202" t="s">
        <v>160</v>
      </c>
    </row>
    <row r="262" s="2" customFormat="1" ht="16.5" customHeight="1">
      <c r="A262" s="38"/>
      <c r="B262" s="179"/>
      <c r="C262" s="217" t="s">
        <v>371</v>
      </c>
      <c r="D262" s="217" t="s">
        <v>341</v>
      </c>
      <c r="E262" s="218" t="s">
        <v>372</v>
      </c>
      <c r="F262" s="219" t="s">
        <v>373</v>
      </c>
      <c r="G262" s="220" t="s">
        <v>165</v>
      </c>
      <c r="H262" s="221">
        <v>393.21600000000001</v>
      </c>
      <c r="I262" s="222"/>
      <c r="J262" s="223">
        <f>ROUND(I262*H262,2)</f>
        <v>0</v>
      </c>
      <c r="K262" s="219" t="s">
        <v>166</v>
      </c>
      <c r="L262" s="224"/>
      <c r="M262" s="225" t="s">
        <v>1</v>
      </c>
      <c r="N262" s="226" t="s">
        <v>40</v>
      </c>
      <c r="O262" s="77"/>
      <c r="P262" s="189">
        <f>O262*H262</f>
        <v>0</v>
      </c>
      <c r="Q262" s="189">
        <v>0.00029999999999999997</v>
      </c>
      <c r="R262" s="189">
        <f>Q262*H262</f>
        <v>0.1179648</v>
      </c>
      <c r="S262" s="189">
        <v>0</v>
      </c>
      <c r="T262" s="19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1" t="s">
        <v>216</v>
      </c>
      <c r="AT262" s="191" t="s">
        <v>341</v>
      </c>
      <c r="AU262" s="191" t="s">
        <v>84</v>
      </c>
      <c r="AY262" s="19" t="s">
        <v>160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82</v>
      </c>
      <c r="BK262" s="192">
        <f>ROUND(I262*H262,2)</f>
        <v>0</v>
      </c>
      <c r="BL262" s="19" t="s">
        <v>167</v>
      </c>
      <c r="BM262" s="191" t="s">
        <v>374</v>
      </c>
    </row>
    <row r="263" s="2" customFormat="1">
      <c r="A263" s="38"/>
      <c r="B263" s="39"/>
      <c r="C263" s="38"/>
      <c r="D263" s="193" t="s">
        <v>169</v>
      </c>
      <c r="E263" s="38"/>
      <c r="F263" s="194" t="s">
        <v>373</v>
      </c>
      <c r="G263" s="38"/>
      <c r="H263" s="38"/>
      <c r="I263" s="195"/>
      <c r="J263" s="38"/>
      <c r="K263" s="38"/>
      <c r="L263" s="39"/>
      <c r="M263" s="196"/>
      <c r="N263" s="197"/>
      <c r="O263" s="77"/>
      <c r="P263" s="77"/>
      <c r="Q263" s="77"/>
      <c r="R263" s="77"/>
      <c r="S263" s="77"/>
      <c r="T263" s="7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9" t="s">
        <v>169</v>
      </c>
      <c r="AU263" s="19" t="s">
        <v>84</v>
      </c>
    </row>
    <row r="264" s="13" customFormat="1">
      <c r="A264" s="13"/>
      <c r="B264" s="201"/>
      <c r="C264" s="13"/>
      <c r="D264" s="193" t="s">
        <v>175</v>
      </c>
      <c r="E264" s="13"/>
      <c r="F264" s="203" t="s">
        <v>375</v>
      </c>
      <c r="G264" s="13"/>
      <c r="H264" s="204">
        <v>393.21600000000001</v>
      </c>
      <c r="I264" s="205"/>
      <c r="J264" s="13"/>
      <c r="K264" s="13"/>
      <c r="L264" s="201"/>
      <c r="M264" s="206"/>
      <c r="N264" s="207"/>
      <c r="O264" s="207"/>
      <c r="P264" s="207"/>
      <c r="Q264" s="207"/>
      <c r="R264" s="207"/>
      <c r="S264" s="207"/>
      <c r="T264" s="20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02" t="s">
        <v>175</v>
      </c>
      <c r="AU264" s="202" t="s">
        <v>84</v>
      </c>
      <c r="AV264" s="13" t="s">
        <v>84</v>
      </c>
      <c r="AW264" s="13" t="s">
        <v>3</v>
      </c>
      <c r="AX264" s="13" t="s">
        <v>82</v>
      </c>
      <c r="AY264" s="202" t="s">
        <v>160</v>
      </c>
    </row>
    <row r="265" s="2" customFormat="1" ht="24.15" customHeight="1">
      <c r="A265" s="38"/>
      <c r="B265" s="179"/>
      <c r="C265" s="180" t="s">
        <v>376</v>
      </c>
      <c r="D265" s="180" t="s">
        <v>162</v>
      </c>
      <c r="E265" s="181" t="s">
        <v>377</v>
      </c>
      <c r="F265" s="182" t="s">
        <v>378</v>
      </c>
      <c r="G265" s="183" t="s">
        <v>219</v>
      </c>
      <c r="H265" s="184">
        <v>158.08000000000001</v>
      </c>
      <c r="I265" s="185"/>
      <c r="J265" s="186">
        <f>ROUND(I265*H265,2)</f>
        <v>0</v>
      </c>
      <c r="K265" s="182" t="s">
        <v>166</v>
      </c>
      <c r="L265" s="39"/>
      <c r="M265" s="187" t="s">
        <v>1</v>
      </c>
      <c r="N265" s="188" t="s">
        <v>40</v>
      </c>
      <c r="O265" s="77"/>
      <c r="P265" s="189">
        <f>O265*H265</f>
        <v>0</v>
      </c>
      <c r="Q265" s="189">
        <v>0.28736</v>
      </c>
      <c r="R265" s="189">
        <f>Q265*H265</f>
        <v>45.425868800000003</v>
      </c>
      <c r="S265" s="189">
        <v>0</v>
      </c>
      <c r="T265" s="19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1" t="s">
        <v>167</v>
      </c>
      <c r="AT265" s="191" t="s">
        <v>162</v>
      </c>
      <c r="AU265" s="191" t="s">
        <v>84</v>
      </c>
      <c r="AY265" s="19" t="s">
        <v>160</v>
      </c>
      <c r="BE265" s="192">
        <f>IF(N265="základní",J265,0)</f>
        <v>0</v>
      </c>
      <c r="BF265" s="192">
        <f>IF(N265="snížená",J265,0)</f>
        <v>0</v>
      </c>
      <c r="BG265" s="192">
        <f>IF(N265="zákl. přenesená",J265,0)</f>
        <v>0</v>
      </c>
      <c r="BH265" s="192">
        <f>IF(N265="sníž. přenesená",J265,0)</f>
        <v>0</v>
      </c>
      <c r="BI265" s="192">
        <f>IF(N265="nulová",J265,0)</f>
        <v>0</v>
      </c>
      <c r="BJ265" s="19" t="s">
        <v>82</v>
      </c>
      <c r="BK265" s="192">
        <f>ROUND(I265*H265,2)</f>
        <v>0</v>
      </c>
      <c r="BL265" s="19" t="s">
        <v>167</v>
      </c>
      <c r="BM265" s="191" t="s">
        <v>379</v>
      </c>
    </row>
    <row r="266" s="2" customFormat="1">
      <c r="A266" s="38"/>
      <c r="B266" s="39"/>
      <c r="C266" s="38"/>
      <c r="D266" s="193" t="s">
        <v>169</v>
      </c>
      <c r="E266" s="38"/>
      <c r="F266" s="194" t="s">
        <v>380</v>
      </c>
      <c r="G266" s="38"/>
      <c r="H266" s="38"/>
      <c r="I266" s="195"/>
      <c r="J266" s="38"/>
      <c r="K266" s="38"/>
      <c r="L266" s="39"/>
      <c r="M266" s="196"/>
      <c r="N266" s="197"/>
      <c r="O266" s="77"/>
      <c r="P266" s="77"/>
      <c r="Q266" s="77"/>
      <c r="R266" s="77"/>
      <c r="S266" s="77"/>
      <c r="T266" s="7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9" t="s">
        <v>169</v>
      </c>
      <c r="AU266" s="19" t="s">
        <v>84</v>
      </c>
    </row>
    <row r="267" s="2" customFormat="1">
      <c r="A267" s="38"/>
      <c r="B267" s="39"/>
      <c r="C267" s="38"/>
      <c r="D267" s="198" t="s">
        <v>171</v>
      </c>
      <c r="E267" s="38"/>
      <c r="F267" s="199" t="s">
        <v>381</v>
      </c>
      <c r="G267" s="38"/>
      <c r="H267" s="38"/>
      <c r="I267" s="195"/>
      <c r="J267" s="38"/>
      <c r="K267" s="38"/>
      <c r="L267" s="39"/>
      <c r="M267" s="196"/>
      <c r="N267" s="197"/>
      <c r="O267" s="77"/>
      <c r="P267" s="77"/>
      <c r="Q267" s="77"/>
      <c r="R267" s="77"/>
      <c r="S267" s="77"/>
      <c r="T267" s="7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9" t="s">
        <v>171</v>
      </c>
      <c r="AU267" s="19" t="s">
        <v>84</v>
      </c>
    </row>
    <row r="268" s="13" customFormat="1">
      <c r="A268" s="13"/>
      <c r="B268" s="201"/>
      <c r="C268" s="13"/>
      <c r="D268" s="193" t="s">
        <v>175</v>
      </c>
      <c r="E268" s="202" t="s">
        <v>1</v>
      </c>
      <c r="F268" s="203" t="s">
        <v>382</v>
      </c>
      <c r="G268" s="13"/>
      <c r="H268" s="204">
        <v>158.08000000000001</v>
      </c>
      <c r="I268" s="205"/>
      <c r="J268" s="13"/>
      <c r="K268" s="13"/>
      <c r="L268" s="201"/>
      <c r="M268" s="206"/>
      <c r="N268" s="207"/>
      <c r="O268" s="207"/>
      <c r="P268" s="207"/>
      <c r="Q268" s="207"/>
      <c r="R268" s="207"/>
      <c r="S268" s="207"/>
      <c r="T268" s="20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02" t="s">
        <v>175</v>
      </c>
      <c r="AU268" s="202" t="s">
        <v>84</v>
      </c>
      <c r="AV268" s="13" t="s">
        <v>84</v>
      </c>
      <c r="AW268" s="13" t="s">
        <v>32</v>
      </c>
      <c r="AX268" s="13" t="s">
        <v>82</v>
      </c>
      <c r="AY268" s="202" t="s">
        <v>160</v>
      </c>
    </row>
    <row r="269" s="2" customFormat="1" ht="24.15" customHeight="1">
      <c r="A269" s="38"/>
      <c r="B269" s="179"/>
      <c r="C269" s="217" t="s">
        <v>383</v>
      </c>
      <c r="D269" s="217" t="s">
        <v>341</v>
      </c>
      <c r="E269" s="218" t="s">
        <v>384</v>
      </c>
      <c r="F269" s="219" t="s">
        <v>385</v>
      </c>
      <c r="G269" s="220" t="s">
        <v>219</v>
      </c>
      <c r="H269" s="221">
        <v>158.08000000000001</v>
      </c>
      <c r="I269" s="222"/>
      <c r="J269" s="223">
        <f>ROUND(I269*H269,2)</f>
        <v>0</v>
      </c>
      <c r="K269" s="219" t="s">
        <v>166</v>
      </c>
      <c r="L269" s="224"/>
      <c r="M269" s="225" t="s">
        <v>1</v>
      </c>
      <c r="N269" s="226" t="s">
        <v>40</v>
      </c>
      <c r="O269" s="77"/>
      <c r="P269" s="189">
        <f>O269*H269</f>
        <v>0</v>
      </c>
      <c r="Q269" s="189">
        <v>0.00114</v>
      </c>
      <c r="R269" s="189">
        <f>Q269*H269</f>
        <v>0.18021120000000002</v>
      </c>
      <c r="S269" s="189">
        <v>0</v>
      </c>
      <c r="T269" s="19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1" t="s">
        <v>216</v>
      </c>
      <c r="AT269" s="191" t="s">
        <v>341</v>
      </c>
      <c r="AU269" s="191" t="s">
        <v>84</v>
      </c>
      <c r="AY269" s="19" t="s">
        <v>160</v>
      </c>
      <c r="BE269" s="192">
        <f>IF(N269="základní",J269,0)</f>
        <v>0</v>
      </c>
      <c r="BF269" s="192">
        <f>IF(N269="snížená",J269,0)</f>
        <v>0</v>
      </c>
      <c r="BG269" s="192">
        <f>IF(N269="zákl. přenesená",J269,0)</f>
        <v>0</v>
      </c>
      <c r="BH269" s="192">
        <f>IF(N269="sníž. přenesená",J269,0)</f>
        <v>0</v>
      </c>
      <c r="BI269" s="192">
        <f>IF(N269="nulová",J269,0)</f>
        <v>0</v>
      </c>
      <c r="BJ269" s="19" t="s">
        <v>82</v>
      </c>
      <c r="BK269" s="192">
        <f>ROUND(I269*H269,2)</f>
        <v>0</v>
      </c>
      <c r="BL269" s="19" t="s">
        <v>167</v>
      </c>
      <c r="BM269" s="191" t="s">
        <v>386</v>
      </c>
    </row>
    <row r="270" s="2" customFormat="1">
      <c r="A270" s="38"/>
      <c r="B270" s="39"/>
      <c r="C270" s="38"/>
      <c r="D270" s="193" t="s">
        <v>169</v>
      </c>
      <c r="E270" s="38"/>
      <c r="F270" s="194" t="s">
        <v>385</v>
      </c>
      <c r="G270" s="38"/>
      <c r="H270" s="38"/>
      <c r="I270" s="195"/>
      <c r="J270" s="38"/>
      <c r="K270" s="38"/>
      <c r="L270" s="39"/>
      <c r="M270" s="196"/>
      <c r="N270" s="197"/>
      <c r="O270" s="77"/>
      <c r="P270" s="77"/>
      <c r="Q270" s="77"/>
      <c r="R270" s="77"/>
      <c r="S270" s="77"/>
      <c r="T270" s="7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9" t="s">
        <v>169</v>
      </c>
      <c r="AU270" s="19" t="s">
        <v>84</v>
      </c>
    </row>
    <row r="271" s="2" customFormat="1" ht="16.5" customHeight="1">
      <c r="A271" s="38"/>
      <c r="B271" s="179"/>
      <c r="C271" s="217" t="s">
        <v>387</v>
      </c>
      <c r="D271" s="217" t="s">
        <v>341</v>
      </c>
      <c r="E271" s="218" t="s">
        <v>388</v>
      </c>
      <c r="F271" s="219" t="s">
        <v>389</v>
      </c>
      <c r="G271" s="220" t="s">
        <v>390</v>
      </c>
      <c r="H271" s="221">
        <v>2</v>
      </c>
      <c r="I271" s="222"/>
      <c r="J271" s="223">
        <f>ROUND(I271*H271,2)</f>
        <v>0</v>
      </c>
      <c r="K271" s="219" t="s">
        <v>166</v>
      </c>
      <c r="L271" s="224"/>
      <c r="M271" s="225" t="s">
        <v>1</v>
      </c>
      <c r="N271" s="226" t="s">
        <v>40</v>
      </c>
      <c r="O271" s="77"/>
      <c r="P271" s="189">
        <f>O271*H271</f>
        <v>0</v>
      </c>
      <c r="Q271" s="189">
        <v>0.0023999999999999998</v>
      </c>
      <c r="R271" s="189">
        <f>Q271*H271</f>
        <v>0.0047999999999999996</v>
      </c>
      <c r="S271" s="189">
        <v>0</v>
      </c>
      <c r="T271" s="19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1" t="s">
        <v>216</v>
      </c>
      <c r="AT271" s="191" t="s">
        <v>341</v>
      </c>
      <c r="AU271" s="191" t="s">
        <v>84</v>
      </c>
      <c r="AY271" s="19" t="s">
        <v>160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82</v>
      </c>
      <c r="BK271" s="192">
        <f>ROUND(I271*H271,2)</f>
        <v>0</v>
      </c>
      <c r="BL271" s="19" t="s">
        <v>167</v>
      </c>
      <c r="BM271" s="191" t="s">
        <v>391</v>
      </c>
    </row>
    <row r="272" s="2" customFormat="1">
      <c r="A272" s="38"/>
      <c r="B272" s="39"/>
      <c r="C272" s="38"/>
      <c r="D272" s="193" t="s">
        <v>169</v>
      </c>
      <c r="E272" s="38"/>
      <c r="F272" s="194" t="s">
        <v>389</v>
      </c>
      <c r="G272" s="38"/>
      <c r="H272" s="38"/>
      <c r="I272" s="195"/>
      <c r="J272" s="38"/>
      <c r="K272" s="38"/>
      <c r="L272" s="39"/>
      <c r="M272" s="196"/>
      <c r="N272" s="197"/>
      <c r="O272" s="77"/>
      <c r="P272" s="77"/>
      <c r="Q272" s="77"/>
      <c r="R272" s="77"/>
      <c r="S272" s="77"/>
      <c r="T272" s="7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9" t="s">
        <v>169</v>
      </c>
      <c r="AU272" s="19" t="s">
        <v>84</v>
      </c>
    </row>
    <row r="273" s="2" customFormat="1" ht="21.75" customHeight="1">
      <c r="A273" s="38"/>
      <c r="B273" s="179"/>
      <c r="C273" s="217" t="s">
        <v>392</v>
      </c>
      <c r="D273" s="217" t="s">
        <v>341</v>
      </c>
      <c r="E273" s="218" t="s">
        <v>393</v>
      </c>
      <c r="F273" s="219" t="s">
        <v>394</v>
      </c>
      <c r="G273" s="220" t="s">
        <v>390</v>
      </c>
      <c r="H273" s="221">
        <v>2</v>
      </c>
      <c r="I273" s="222"/>
      <c r="J273" s="223">
        <f>ROUND(I273*H273,2)</f>
        <v>0</v>
      </c>
      <c r="K273" s="219" t="s">
        <v>166</v>
      </c>
      <c r="L273" s="224"/>
      <c r="M273" s="225" t="s">
        <v>1</v>
      </c>
      <c r="N273" s="226" t="s">
        <v>40</v>
      </c>
      <c r="O273" s="77"/>
      <c r="P273" s="189">
        <f>O273*H273</f>
        <v>0</v>
      </c>
      <c r="Q273" s="189">
        <v>0.0033</v>
      </c>
      <c r="R273" s="189">
        <f>Q273*H273</f>
        <v>0.0066</v>
      </c>
      <c r="S273" s="189">
        <v>0</v>
      </c>
      <c r="T273" s="19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1" t="s">
        <v>216</v>
      </c>
      <c r="AT273" s="191" t="s">
        <v>341</v>
      </c>
      <c r="AU273" s="191" t="s">
        <v>84</v>
      </c>
      <c r="AY273" s="19" t="s">
        <v>160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82</v>
      </c>
      <c r="BK273" s="192">
        <f>ROUND(I273*H273,2)</f>
        <v>0</v>
      </c>
      <c r="BL273" s="19" t="s">
        <v>167</v>
      </c>
      <c r="BM273" s="191" t="s">
        <v>395</v>
      </c>
    </row>
    <row r="274" s="2" customFormat="1">
      <c r="A274" s="38"/>
      <c r="B274" s="39"/>
      <c r="C274" s="38"/>
      <c r="D274" s="193" t="s">
        <v>169</v>
      </c>
      <c r="E274" s="38"/>
      <c r="F274" s="194" t="s">
        <v>394</v>
      </c>
      <c r="G274" s="38"/>
      <c r="H274" s="38"/>
      <c r="I274" s="195"/>
      <c r="J274" s="38"/>
      <c r="K274" s="38"/>
      <c r="L274" s="39"/>
      <c r="M274" s="196"/>
      <c r="N274" s="197"/>
      <c r="O274" s="77"/>
      <c r="P274" s="77"/>
      <c r="Q274" s="77"/>
      <c r="R274" s="77"/>
      <c r="S274" s="77"/>
      <c r="T274" s="7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9" t="s">
        <v>169</v>
      </c>
      <c r="AU274" s="19" t="s">
        <v>84</v>
      </c>
    </row>
    <row r="275" s="12" customFormat="1" ht="22.8" customHeight="1">
      <c r="A275" s="12"/>
      <c r="B275" s="166"/>
      <c r="C275" s="12"/>
      <c r="D275" s="167" t="s">
        <v>74</v>
      </c>
      <c r="E275" s="177" t="s">
        <v>167</v>
      </c>
      <c r="F275" s="177" t="s">
        <v>396</v>
      </c>
      <c r="G275" s="12"/>
      <c r="H275" s="12"/>
      <c r="I275" s="169"/>
      <c r="J275" s="178">
        <f>BK275</f>
        <v>0</v>
      </c>
      <c r="K275" s="12"/>
      <c r="L275" s="166"/>
      <c r="M275" s="171"/>
      <c r="N275" s="172"/>
      <c r="O275" s="172"/>
      <c r="P275" s="173">
        <f>SUM(P276:P291)</f>
        <v>0</v>
      </c>
      <c r="Q275" s="172"/>
      <c r="R275" s="173">
        <f>SUM(R276:R291)</f>
        <v>0.11441999999999999</v>
      </c>
      <c r="S275" s="172"/>
      <c r="T275" s="174">
        <f>SUM(T276:T291)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67" t="s">
        <v>82</v>
      </c>
      <c r="AT275" s="175" t="s">
        <v>74</v>
      </c>
      <c r="AU275" s="175" t="s">
        <v>82</v>
      </c>
      <c r="AY275" s="167" t="s">
        <v>160</v>
      </c>
      <c r="BK275" s="176">
        <f>SUM(BK276:BK291)</f>
        <v>0</v>
      </c>
    </row>
    <row r="276" s="2" customFormat="1" ht="21.75" customHeight="1">
      <c r="A276" s="38"/>
      <c r="B276" s="179"/>
      <c r="C276" s="180" t="s">
        <v>397</v>
      </c>
      <c r="D276" s="180" t="s">
        <v>162</v>
      </c>
      <c r="E276" s="181" t="s">
        <v>398</v>
      </c>
      <c r="F276" s="182" t="s">
        <v>399</v>
      </c>
      <c r="G276" s="183" t="s">
        <v>165</v>
      </c>
      <c r="H276" s="184">
        <v>6.375</v>
      </c>
      <c r="I276" s="185"/>
      <c r="J276" s="186">
        <f>ROUND(I276*H276,2)</f>
        <v>0</v>
      </c>
      <c r="K276" s="182" t="s">
        <v>166</v>
      </c>
      <c r="L276" s="39"/>
      <c r="M276" s="187" t="s">
        <v>1</v>
      </c>
      <c r="N276" s="188" t="s">
        <v>40</v>
      </c>
      <c r="O276" s="77"/>
      <c r="P276" s="189">
        <f>O276*H276</f>
        <v>0</v>
      </c>
      <c r="Q276" s="189">
        <v>0</v>
      </c>
      <c r="R276" s="189">
        <f>Q276*H276</f>
        <v>0</v>
      </c>
      <c r="S276" s="189">
        <v>0</v>
      </c>
      <c r="T276" s="19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1" t="s">
        <v>167</v>
      </c>
      <c r="AT276" s="191" t="s">
        <v>162</v>
      </c>
      <c r="AU276" s="191" t="s">
        <v>84</v>
      </c>
      <c r="AY276" s="19" t="s">
        <v>160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82</v>
      </c>
      <c r="BK276" s="192">
        <f>ROUND(I276*H276,2)</f>
        <v>0</v>
      </c>
      <c r="BL276" s="19" t="s">
        <v>167</v>
      </c>
      <c r="BM276" s="191" t="s">
        <v>400</v>
      </c>
    </row>
    <row r="277" s="2" customFormat="1">
      <c r="A277" s="38"/>
      <c r="B277" s="39"/>
      <c r="C277" s="38"/>
      <c r="D277" s="193" t="s">
        <v>169</v>
      </c>
      <c r="E277" s="38"/>
      <c r="F277" s="194" t="s">
        <v>401</v>
      </c>
      <c r="G277" s="38"/>
      <c r="H277" s="38"/>
      <c r="I277" s="195"/>
      <c r="J277" s="38"/>
      <c r="K277" s="38"/>
      <c r="L277" s="39"/>
      <c r="M277" s="196"/>
      <c r="N277" s="197"/>
      <c r="O277" s="77"/>
      <c r="P277" s="77"/>
      <c r="Q277" s="77"/>
      <c r="R277" s="77"/>
      <c r="S277" s="77"/>
      <c r="T277" s="7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9" t="s">
        <v>169</v>
      </c>
      <c r="AU277" s="19" t="s">
        <v>84</v>
      </c>
    </row>
    <row r="278" s="2" customFormat="1">
      <c r="A278" s="38"/>
      <c r="B278" s="39"/>
      <c r="C278" s="38"/>
      <c r="D278" s="198" t="s">
        <v>171</v>
      </c>
      <c r="E278" s="38"/>
      <c r="F278" s="199" t="s">
        <v>402</v>
      </c>
      <c r="G278" s="38"/>
      <c r="H278" s="38"/>
      <c r="I278" s="195"/>
      <c r="J278" s="38"/>
      <c r="K278" s="38"/>
      <c r="L278" s="39"/>
      <c r="M278" s="196"/>
      <c r="N278" s="197"/>
      <c r="O278" s="77"/>
      <c r="P278" s="77"/>
      <c r="Q278" s="77"/>
      <c r="R278" s="77"/>
      <c r="S278" s="77"/>
      <c r="T278" s="7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9" t="s">
        <v>171</v>
      </c>
      <c r="AU278" s="19" t="s">
        <v>84</v>
      </c>
    </row>
    <row r="279" s="13" customFormat="1">
      <c r="A279" s="13"/>
      <c r="B279" s="201"/>
      <c r="C279" s="13"/>
      <c r="D279" s="193" t="s">
        <v>175</v>
      </c>
      <c r="E279" s="202" t="s">
        <v>1</v>
      </c>
      <c r="F279" s="203" t="s">
        <v>403</v>
      </c>
      <c r="G279" s="13"/>
      <c r="H279" s="204">
        <v>6.375</v>
      </c>
      <c r="I279" s="205"/>
      <c r="J279" s="13"/>
      <c r="K279" s="13"/>
      <c r="L279" s="201"/>
      <c r="M279" s="206"/>
      <c r="N279" s="207"/>
      <c r="O279" s="207"/>
      <c r="P279" s="207"/>
      <c r="Q279" s="207"/>
      <c r="R279" s="207"/>
      <c r="S279" s="207"/>
      <c r="T279" s="20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02" t="s">
        <v>175</v>
      </c>
      <c r="AU279" s="202" t="s">
        <v>84</v>
      </c>
      <c r="AV279" s="13" t="s">
        <v>84</v>
      </c>
      <c r="AW279" s="13" t="s">
        <v>32</v>
      </c>
      <c r="AX279" s="13" t="s">
        <v>82</v>
      </c>
      <c r="AY279" s="202" t="s">
        <v>160</v>
      </c>
    </row>
    <row r="280" s="2" customFormat="1" ht="16.5" customHeight="1">
      <c r="A280" s="38"/>
      <c r="B280" s="179"/>
      <c r="C280" s="180" t="s">
        <v>404</v>
      </c>
      <c r="D280" s="180" t="s">
        <v>162</v>
      </c>
      <c r="E280" s="181" t="s">
        <v>405</v>
      </c>
      <c r="F280" s="182" t="s">
        <v>406</v>
      </c>
      <c r="G280" s="183" t="s">
        <v>247</v>
      </c>
      <c r="H280" s="184">
        <v>1.9019999999999999</v>
      </c>
      <c r="I280" s="185"/>
      <c r="J280" s="186">
        <f>ROUND(I280*H280,2)</f>
        <v>0</v>
      </c>
      <c r="K280" s="182" t="s">
        <v>166</v>
      </c>
      <c r="L280" s="39"/>
      <c r="M280" s="187" t="s">
        <v>1</v>
      </c>
      <c r="N280" s="188" t="s">
        <v>40</v>
      </c>
      <c r="O280" s="77"/>
      <c r="P280" s="189">
        <f>O280*H280</f>
        <v>0</v>
      </c>
      <c r="Q280" s="189">
        <v>0</v>
      </c>
      <c r="R280" s="189">
        <f>Q280*H280</f>
        <v>0</v>
      </c>
      <c r="S280" s="189">
        <v>0</v>
      </c>
      <c r="T280" s="19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191" t="s">
        <v>167</v>
      </c>
      <c r="AT280" s="191" t="s">
        <v>162</v>
      </c>
      <c r="AU280" s="191" t="s">
        <v>84</v>
      </c>
      <c r="AY280" s="19" t="s">
        <v>160</v>
      </c>
      <c r="BE280" s="192">
        <f>IF(N280="základní",J280,0)</f>
        <v>0</v>
      </c>
      <c r="BF280" s="192">
        <f>IF(N280="snížená",J280,0)</f>
        <v>0</v>
      </c>
      <c r="BG280" s="192">
        <f>IF(N280="zákl. přenesená",J280,0)</f>
        <v>0</v>
      </c>
      <c r="BH280" s="192">
        <f>IF(N280="sníž. přenesená",J280,0)</f>
        <v>0</v>
      </c>
      <c r="BI280" s="192">
        <f>IF(N280="nulová",J280,0)</f>
        <v>0</v>
      </c>
      <c r="BJ280" s="19" t="s">
        <v>82</v>
      </c>
      <c r="BK280" s="192">
        <f>ROUND(I280*H280,2)</f>
        <v>0</v>
      </c>
      <c r="BL280" s="19" t="s">
        <v>167</v>
      </c>
      <c r="BM280" s="191" t="s">
        <v>407</v>
      </c>
    </row>
    <row r="281" s="2" customFormat="1">
      <c r="A281" s="38"/>
      <c r="B281" s="39"/>
      <c r="C281" s="38"/>
      <c r="D281" s="193" t="s">
        <v>169</v>
      </c>
      <c r="E281" s="38"/>
      <c r="F281" s="194" t="s">
        <v>408</v>
      </c>
      <c r="G281" s="38"/>
      <c r="H281" s="38"/>
      <c r="I281" s="195"/>
      <c r="J281" s="38"/>
      <c r="K281" s="38"/>
      <c r="L281" s="39"/>
      <c r="M281" s="196"/>
      <c r="N281" s="197"/>
      <c r="O281" s="77"/>
      <c r="P281" s="77"/>
      <c r="Q281" s="77"/>
      <c r="R281" s="77"/>
      <c r="S281" s="77"/>
      <c r="T281" s="7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9" t="s">
        <v>169</v>
      </c>
      <c r="AU281" s="19" t="s">
        <v>84</v>
      </c>
    </row>
    <row r="282" s="2" customFormat="1">
      <c r="A282" s="38"/>
      <c r="B282" s="39"/>
      <c r="C282" s="38"/>
      <c r="D282" s="198" t="s">
        <v>171</v>
      </c>
      <c r="E282" s="38"/>
      <c r="F282" s="199" t="s">
        <v>409</v>
      </c>
      <c r="G282" s="38"/>
      <c r="H282" s="38"/>
      <c r="I282" s="195"/>
      <c r="J282" s="38"/>
      <c r="K282" s="38"/>
      <c r="L282" s="39"/>
      <c r="M282" s="196"/>
      <c r="N282" s="197"/>
      <c r="O282" s="77"/>
      <c r="P282" s="77"/>
      <c r="Q282" s="77"/>
      <c r="R282" s="77"/>
      <c r="S282" s="77"/>
      <c r="T282" s="7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9" t="s">
        <v>171</v>
      </c>
      <c r="AU282" s="19" t="s">
        <v>84</v>
      </c>
    </row>
    <row r="283" s="13" customFormat="1">
      <c r="A283" s="13"/>
      <c r="B283" s="201"/>
      <c r="C283" s="13"/>
      <c r="D283" s="193" t="s">
        <v>175</v>
      </c>
      <c r="E283" s="202" t="s">
        <v>1</v>
      </c>
      <c r="F283" s="203" t="s">
        <v>410</v>
      </c>
      <c r="G283" s="13"/>
      <c r="H283" s="204">
        <v>0.48999999999999999</v>
      </c>
      <c r="I283" s="205"/>
      <c r="J283" s="13"/>
      <c r="K283" s="13"/>
      <c r="L283" s="201"/>
      <c r="M283" s="206"/>
      <c r="N283" s="207"/>
      <c r="O283" s="207"/>
      <c r="P283" s="207"/>
      <c r="Q283" s="207"/>
      <c r="R283" s="207"/>
      <c r="S283" s="207"/>
      <c r="T283" s="20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02" t="s">
        <v>175</v>
      </c>
      <c r="AU283" s="202" t="s">
        <v>84</v>
      </c>
      <c r="AV283" s="13" t="s">
        <v>84</v>
      </c>
      <c r="AW283" s="13" t="s">
        <v>32</v>
      </c>
      <c r="AX283" s="13" t="s">
        <v>75</v>
      </c>
      <c r="AY283" s="202" t="s">
        <v>160</v>
      </c>
    </row>
    <row r="284" s="13" customFormat="1">
      <c r="A284" s="13"/>
      <c r="B284" s="201"/>
      <c r="C284" s="13"/>
      <c r="D284" s="193" t="s">
        <v>175</v>
      </c>
      <c r="E284" s="202" t="s">
        <v>1</v>
      </c>
      <c r="F284" s="203" t="s">
        <v>411</v>
      </c>
      <c r="G284" s="13"/>
      <c r="H284" s="204">
        <v>1.4119999999999999</v>
      </c>
      <c r="I284" s="205"/>
      <c r="J284" s="13"/>
      <c r="K284" s="13"/>
      <c r="L284" s="201"/>
      <c r="M284" s="206"/>
      <c r="N284" s="207"/>
      <c r="O284" s="207"/>
      <c r="P284" s="207"/>
      <c r="Q284" s="207"/>
      <c r="R284" s="207"/>
      <c r="S284" s="207"/>
      <c r="T284" s="20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02" t="s">
        <v>175</v>
      </c>
      <c r="AU284" s="202" t="s">
        <v>84</v>
      </c>
      <c r="AV284" s="13" t="s">
        <v>84</v>
      </c>
      <c r="AW284" s="13" t="s">
        <v>32</v>
      </c>
      <c r="AX284" s="13" t="s">
        <v>75</v>
      </c>
      <c r="AY284" s="202" t="s">
        <v>160</v>
      </c>
    </row>
    <row r="285" s="14" customFormat="1">
      <c r="A285" s="14"/>
      <c r="B285" s="209"/>
      <c r="C285" s="14"/>
      <c r="D285" s="193" t="s">
        <v>175</v>
      </c>
      <c r="E285" s="210" t="s">
        <v>1</v>
      </c>
      <c r="F285" s="211" t="s">
        <v>268</v>
      </c>
      <c r="G285" s="14"/>
      <c r="H285" s="212">
        <v>1.9019999999999999</v>
      </c>
      <c r="I285" s="213"/>
      <c r="J285" s="14"/>
      <c r="K285" s="14"/>
      <c r="L285" s="209"/>
      <c r="M285" s="214"/>
      <c r="N285" s="215"/>
      <c r="O285" s="215"/>
      <c r="P285" s="215"/>
      <c r="Q285" s="215"/>
      <c r="R285" s="215"/>
      <c r="S285" s="215"/>
      <c r="T285" s="21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10" t="s">
        <v>175</v>
      </c>
      <c r="AU285" s="210" t="s">
        <v>84</v>
      </c>
      <c r="AV285" s="14" t="s">
        <v>167</v>
      </c>
      <c r="AW285" s="14" t="s">
        <v>32</v>
      </c>
      <c r="AX285" s="14" t="s">
        <v>82</v>
      </c>
      <c r="AY285" s="210" t="s">
        <v>160</v>
      </c>
    </row>
    <row r="286" s="2" customFormat="1" ht="16.5" customHeight="1">
      <c r="A286" s="38"/>
      <c r="B286" s="179"/>
      <c r="C286" s="180" t="s">
        <v>412</v>
      </c>
      <c r="D286" s="180" t="s">
        <v>162</v>
      </c>
      <c r="E286" s="181" t="s">
        <v>413</v>
      </c>
      <c r="F286" s="182" t="s">
        <v>414</v>
      </c>
      <c r="G286" s="183" t="s">
        <v>390</v>
      </c>
      <c r="H286" s="184">
        <v>1</v>
      </c>
      <c r="I286" s="185"/>
      <c r="J286" s="186">
        <f>ROUND(I286*H286,2)</f>
        <v>0</v>
      </c>
      <c r="K286" s="182" t="s">
        <v>166</v>
      </c>
      <c r="L286" s="39"/>
      <c r="M286" s="187" t="s">
        <v>1</v>
      </c>
      <c r="N286" s="188" t="s">
        <v>40</v>
      </c>
      <c r="O286" s="77"/>
      <c r="P286" s="189">
        <f>O286*H286</f>
        <v>0</v>
      </c>
      <c r="Q286" s="189">
        <v>0.087419999999999998</v>
      </c>
      <c r="R286" s="189">
        <f>Q286*H286</f>
        <v>0.087419999999999998</v>
      </c>
      <c r="S286" s="189">
        <v>0</v>
      </c>
      <c r="T286" s="19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91" t="s">
        <v>167</v>
      </c>
      <c r="AT286" s="191" t="s">
        <v>162</v>
      </c>
      <c r="AU286" s="191" t="s">
        <v>84</v>
      </c>
      <c r="AY286" s="19" t="s">
        <v>160</v>
      </c>
      <c r="BE286" s="192">
        <f>IF(N286="základní",J286,0)</f>
        <v>0</v>
      </c>
      <c r="BF286" s="192">
        <f>IF(N286="snížená",J286,0)</f>
        <v>0</v>
      </c>
      <c r="BG286" s="192">
        <f>IF(N286="zákl. přenesená",J286,0)</f>
        <v>0</v>
      </c>
      <c r="BH286" s="192">
        <f>IF(N286="sníž. přenesená",J286,0)</f>
        <v>0</v>
      </c>
      <c r="BI286" s="192">
        <f>IF(N286="nulová",J286,0)</f>
        <v>0</v>
      </c>
      <c r="BJ286" s="19" t="s">
        <v>82</v>
      </c>
      <c r="BK286" s="192">
        <f>ROUND(I286*H286,2)</f>
        <v>0</v>
      </c>
      <c r="BL286" s="19" t="s">
        <v>167</v>
      </c>
      <c r="BM286" s="191" t="s">
        <v>415</v>
      </c>
    </row>
    <row r="287" s="2" customFormat="1">
      <c r="A287" s="38"/>
      <c r="B287" s="39"/>
      <c r="C287" s="38"/>
      <c r="D287" s="193" t="s">
        <v>169</v>
      </c>
      <c r="E287" s="38"/>
      <c r="F287" s="194" t="s">
        <v>416</v>
      </c>
      <c r="G287" s="38"/>
      <c r="H287" s="38"/>
      <c r="I287" s="195"/>
      <c r="J287" s="38"/>
      <c r="K287" s="38"/>
      <c r="L287" s="39"/>
      <c r="M287" s="196"/>
      <c r="N287" s="197"/>
      <c r="O287" s="77"/>
      <c r="P287" s="77"/>
      <c r="Q287" s="77"/>
      <c r="R287" s="77"/>
      <c r="S287" s="77"/>
      <c r="T287" s="7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9" t="s">
        <v>169</v>
      </c>
      <c r="AU287" s="19" t="s">
        <v>84</v>
      </c>
    </row>
    <row r="288" s="2" customFormat="1">
      <c r="A288" s="38"/>
      <c r="B288" s="39"/>
      <c r="C288" s="38"/>
      <c r="D288" s="198" t="s">
        <v>171</v>
      </c>
      <c r="E288" s="38"/>
      <c r="F288" s="199" t="s">
        <v>417</v>
      </c>
      <c r="G288" s="38"/>
      <c r="H288" s="38"/>
      <c r="I288" s="195"/>
      <c r="J288" s="38"/>
      <c r="K288" s="38"/>
      <c r="L288" s="39"/>
      <c r="M288" s="196"/>
      <c r="N288" s="197"/>
      <c r="O288" s="77"/>
      <c r="P288" s="77"/>
      <c r="Q288" s="77"/>
      <c r="R288" s="77"/>
      <c r="S288" s="77"/>
      <c r="T288" s="7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9" t="s">
        <v>171</v>
      </c>
      <c r="AU288" s="19" t="s">
        <v>84</v>
      </c>
    </row>
    <row r="289" s="13" customFormat="1">
      <c r="A289" s="13"/>
      <c r="B289" s="201"/>
      <c r="C289" s="13"/>
      <c r="D289" s="193" t="s">
        <v>175</v>
      </c>
      <c r="E289" s="202" t="s">
        <v>1</v>
      </c>
      <c r="F289" s="203" t="s">
        <v>82</v>
      </c>
      <c r="G289" s="13"/>
      <c r="H289" s="204">
        <v>1</v>
      </c>
      <c r="I289" s="205"/>
      <c r="J289" s="13"/>
      <c r="K289" s="13"/>
      <c r="L289" s="201"/>
      <c r="M289" s="206"/>
      <c r="N289" s="207"/>
      <c r="O289" s="207"/>
      <c r="P289" s="207"/>
      <c r="Q289" s="207"/>
      <c r="R289" s="207"/>
      <c r="S289" s="207"/>
      <c r="T289" s="20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02" t="s">
        <v>175</v>
      </c>
      <c r="AU289" s="202" t="s">
        <v>84</v>
      </c>
      <c r="AV289" s="13" t="s">
        <v>84</v>
      </c>
      <c r="AW289" s="13" t="s">
        <v>32</v>
      </c>
      <c r="AX289" s="13" t="s">
        <v>82</v>
      </c>
      <c r="AY289" s="202" t="s">
        <v>160</v>
      </c>
    </row>
    <row r="290" s="2" customFormat="1" ht="16.5" customHeight="1">
      <c r="A290" s="38"/>
      <c r="B290" s="179"/>
      <c r="C290" s="217" t="s">
        <v>418</v>
      </c>
      <c r="D290" s="217" t="s">
        <v>341</v>
      </c>
      <c r="E290" s="218" t="s">
        <v>419</v>
      </c>
      <c r="F290" s="219" t="s">
        <v>420</v>
      </c>
      <c r="G290" s="220" t="s">
        <v>390</v>
      </c>
      <c r="H290" s="221">
        <v>1</v>
      </c>
      <c r="I290" s="222"/>
      <c r="J290" s="223">
        <f>ROUND(I290*H290,2)</f>
        <v>0</v>
      </c>
      <c r="K290" s="219" t="s">
        <v>166</v>
      </c>
      <c r="L290" s="224"/>
      <c r="M290" s="225" t="s">
        <v>1</v>
      </c>
      <c r="N290" s="226" t="s">
        <v>40</v>
      </c>
      <c r="O290" s="77"/>
      <c r="P290" s="189">
        <f>O290*H290</f>
        <v>0</v>
      </c>
      <c r="Q290" s="189">
        <v>0.027</v>
      </c>
      <c r="R290" s="189">
        <f>Q290*H290</f>
        <v>0.027</v>
      </c>
      <c r="S290" s="189">
        <v>0</v>
      </c>
      <c r="T290" s="19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91" t="s">
        <v>216</v>
      </c>
      <c r="AT290" s="191" t="s">
        <v>341</v>
      </c>
      <c r="AU290" s="191" t="s">
        <v>84</v>
      </c>
      <c r="AY290" s="19" t="s">
        <v>160</v>
      </c>
      <c r="BE290" s="192">
        <f>IF(N290="základní",J290,0)</f>
        <v>0</v>
      </c>
      <c r="BF290" s="192">
        <f>IF(N290="snížená",J290,0)</f>
        <v>0</v>
      </c>
      <c r="BG290" s="192">
        <f>IF(N290="zákl. přenesená",J290,0)</f>
        <v>0</v>
      </c>
      <c r="BH290" s="192">
        <f>IF(N290="sníž. přenesená",J290,0)</f>
        <v>0</v>
      </c>
      <c r="BI290" s="192">
        <f>IF(N290="nulová",J290,0)</f>
        <v>0</v>
      </c>
      <c r="BJ290" s="19" t="s">
        <v>82</v>
      </c>
      <c r="BK290" s="192">
        <f>ROUND(I290*H290,2)</f>
        <v>0</v>
      </c>
      <c r="BL290" s="19" t="s">
        <v>167</v>
      </c>
      <c r="BM290" s="191" t="s">
        <v>421</v>
      </c>
    </row>
    <row r="291" s="2" customFormat="1">
      <c r="A291" s="38"/>
      <c r="B291" s="39"/>
      <c r="C291" s="38"/>
      <c r="D291" s="193" t="s">
        <v>169</v>
      </c>
      <c r="E291" s="38"/>
      <c r="F291" s="194" t="s">
        <v>420</v>
      </c>
      <c r="G291" s="38"/>
      <c r="H291" s="38"/>
      <c r="I291" s="195"/>
      <c r="J291" s="38"/>
      <c r="K291" s="38"/>
      <c r="L291" s="39"/>
      <c r="M291" s="196"/>
      <c r="N291" s="197"/>
      <c r="O291" s="77"/>
      <c r="P291" s="77"/>
      <c r="Q291" s="77"/>
      <c r="R291" s="77"/>
      <c r="S291" s="77"/>
      <c r="T291" s="7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9" t="s">
        <v>169</v>
      </c>
      <c r="AU291" s="19" t="s">
        <v>84</v>
      </c>
    </row>
    <row r="292" s="12" customFormat="1" ht="22.8" customHeight="1">
      <c r="A292" s="12"/>
      <c r="B292" s="166"/>
      <c r="C292" s="12"/>
      <c r="D292" s="167" t="s">
        <v>74</v>
      </c>
      <c r="E292" s="177" t="s">
        <v>197</v>
      </c>
      <c r="F292" s="177" t="s">
        <v>422</v>
      </c>
      <c r="G292" s="12"/>
      <c r="H292" s="12"/>
      <c r="I292" s="169"/>
      <c r="J292" s="178">
        <f>BK292</f>
        <v>0</v>
      </c>
      <c r="K292" s="12"/>
      <c r="L292" s="166"/>
      <c r="M292" s="171"/>
      <c r="N292" s="172"/>
      <c r="O292" s="172"/>
      <c r="P292" s="173">
        <f>SUM(P293:P431)</f>
        <v>0</v>
      </c>
      <c r="Q292" s="172"/>
      <c r="R292" s="173">
        <f>SUM(R293:R431)</f>
        <v>316.57035339999999</v>
      </c>
      <c r="S292" s="172"/>
      <c r="T292" s="174">
        <f>SUM(T293:T431)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67" t="s">
        <v>82</v>
      </c>
      <c r="AT292" s="175" t="s">
        <v>74</v>
      </c>
      <c r="AU292" s="175" t="s">
        <v>82</v>
      </c>
      <c r="AY292" s="167" t="s">
        <v>160</v>
      </c>
      <c r="BK292" s="176">
        <f>SUM(BK293:BK431)</f>
        <v>0</v>
      </c>
    </row>
    <row r="293" s="2" customFormat="1" ht="16.5" customHeight="1">
      <c r="A293" s="38"/>
      <c r="B293" s="179"/>
      <c r="C293" s="180" t="s">
        <v>423</v>
      </c>
      <c r="D293" s="180" t="s">
        <v>162</v>
      </c>
      <c r="E293" s="181" t="s">
        <v>424</v>
      </c>
      <c r="F293" s="182" t="s">
        <v>425</v>
      </c>
      <c r="G293" s="183" t="s">
        <v>165</v>
      </c>
      <c r="H293" s="184">
        <v>62.439999999999998</v>
      </c>
      <c r="I293" s="185"/>
      <c r="J293" s="186">
        <f>ROUND(I293*H293,2)</f>
        <v>0</v>
      </c>
      <c r="K293" s="182" t="s">
        <v>166</v>
      </c>
      <c r="L293" s="39"/>
      <c r="M293" s="187" t="s">
        <v>1</v>
      </c>
      <c r="N293" s="188" t="s">
        <v>40</v>
      </c>
      <c r="O293" s="77"/>
      <c r="P293" s="189">
        <f>O293*H293</f>
        <v>0</v>
      </c>
      <c r="Q293" s="189">
        <v>0</v>
      </c>
      <c r="R293" s="189">
        <f>Q293*H293</f>
        <v>0</v>
      </c>
      <c r="S293" s="189">
        <v>0</v>
      </c>
      <c r="T293" s="19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91" t="s">
        <v>167</v>
      </c>
      <c r="AT293" s="191" t="s">
        <v>162</v>
      </c>
      <c r="AU293" s="191" t="s">
        <v>84</v>
      </c>
      <c r="AY293" s="19" t="s">
        <v>160</v>
      </c>
      <c r="BE293" s="192">
        <f>IF(N293="základní",J293,0)</f>
        <v>0</v>
      </c>
      <c r="BF293" s="192">
        <f>IF(N293="snížená",J293,0)</f>
        <v>0</v>
      </c>
      <c r="BG293" s="192">
        <f>IF(N293="zákl. přenesená",J293,0)</f>
        <v>0</v>
      </c>
      <c r="BH293" s="192">
        <f>IF(N293="sníž. přenesená",J293,0)</f>
        <v>0</v>
      </c>
      <c r="BI293" s="192">
        <f>IF(N293="nulová",J293,0)</f>
        <v>0</v>
      </c>
      <c r="BJ293" s="19" t="s">
        <v>82</v>
      </c>
      <c r="BK293" s="192">
        <f>ROUND(I293*H293,2)</f>
        <v>0</v>
      </c>
      <c r="BL293" s="19" t="s">
        <v>167</v>
      </c>
      <c r="BM293" s="191" t="s">
        <v>426</v>
      </c>
    </row>
    <row r="294" s="2" customFormat="1">
      <c r="A294" s="38"/>
      <c r="B294" s="39"/>
      <c r="C294" s="38"/>
      <c r="D294" s="193" t="s">
        <v>169</v>
      </c>
      <c r="E294" s="38"/>
      <c r="F294" s="194" t="s">
        <v>427</v>
      </c>
      <c r="G294" s="38"/>
      <c r="H294" s="38"/>
      <c r="I294" s="195"/>
      <c r="J294" s="38"/>
      <c r="K294" s="38"/>
      <c r="L294" s="39"/>
      <c r="M294" s="196"/>
      <c r="N294" s="197"/>
      <c r="O294" s="77"/>
      <c r="P294" s="77"/>
      <c r="Q294" s="77"/>
      <c r="R294" s="77"/>
      <c r="S294" s="77"/>
      <c r="T294" s="7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9" t="s">
        <v>169</v>
      </c>
      <c r="AU294" s="19" t="s">
        <v>84</v>
      </c>
    </row>
    <row r="295" s="2" customFormat="1">
      <c r="A295" s="38"/>
      <c r="B295" s="39"/>
      <c r="C295" s="38"/>
      <c r="D295" s="198" t="s">
        <v>171</v>
      </c>
      <c r="E295" s="38"/>
      <c r="F295" s="199" t="s">
        <v>428</v>
      </c>
      <c r="G295" s="38"/>
      <c r="H295" s="38"/>
      <c r="I295" s="195"/>
      <c r="J295" s="38"/>
      <c r="K295" s="38"/>
      <c r="L295" s="39"/>
      <c r="M295" s="196"/>
      <c r="N295" s="197"/>
      <c r="O295" s="77"/>
      <c r="P295" s="77"/>
      <c r="Q295" s="77"/>
      <c r="R295" s="77"/>
      <c r="S295" s="77"/>
      <c r="T295" s="7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9" t="s">
        <v>171</v>
      </c>
      <c r="AU295" s="19" t="s">
        <v>84</v>
      </c>
    </row>
    <row r="296" s="2" customFormat="1" ht="16.5" customHeight="1">
      <c r="A296" s="38"/>
      <c r="B296" s="179"/>
      <c r="C296" s="180" t="s">
        <v>429</v>
      </c>
      <c r="D296" s="180" t="s">
        <v>162</v>
      </c>
      <c r="E296" s="181" t="s">
        <v>430</v>
      </c>
      <c r="F296" s="182" t="s">
        <v>431</v>
      </c>
      <c r="G296" s="183" t="s">
        <v>165</v>
      </c>
      <c r="H296" s="184">
        <v>74.804000000000002</v>
      </c>
      <c r="I296" s="185"/>
      <c r="J296" s="186">
        <f>ROUND(I296*H296,2)</f>
        <v>0</v>
      </c>
      <c r="K296" s="182" t="s">
        <v>166</v>
      </c>
      <c r="L296" s="39"/>
      <c r="M296" s="187" t="s">
        <v>1</v>
      </c>
      <c r="N296" s="188" t="s">
        <v>40</v>
      </c>
      <c r="O296" s="77"/>
      <c r="P296" s="189">
        <f>O296*H296</f>
        <v>0</v>
      </c>
      <c r="Q296" s="189">
        <v>0</v>
      </c>
      <c r="R296" s="189">
        <f>Q296*H296</f>
        <v>0</v>
      </c>
      <c r="S296" s="189">
        <v>0</v>
      </c>
      <c r="T296" s="19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1" t="s">
        <v>167</v>
      </c>
      <c r="AT296" s="191" t="s">
        <v>162</v>
      </c>
      <c r="AU296" s="191" t="s">
        <v>84</v>
      </c>
      <c r="AY296" s="19" t="s">
        <v>160</v>
      </c>
      <c r="BE296" s="192">
        <f>IF(N296="základní",J296,0)</f>
        <v>0</v>
      </c>
      <c r="BF296" s="192">
        <f>IF(N296="snížená",J296,0)</f>
        <v>0</v>
      </c>
      <c r="BG296" s="192">
        <f>IF(N296="zákl. přenesená",J296,0)</f>
        <v>0</v>
      </c>
      <c r="BH296" s="192">
        <f>IF(N296="sníž. přenesená",J296,0)</f>
        <v>0</v>
      </c>
      <c r="BI296" s="192">
        <f>IF(N296="nulová",J296,0)</f>
        <v>0</v>
      </c>
      <c r="BJ296" s="19" t="s">
        <v>82</v>
      </c>
      <c r="BK296" s="192">
        <f>ROUND(I296*H296,2)</f>
        <v>0</v>
      </c>
      <c r="BL296" s="19" t="s">
        <v>167</v>
      </c>
      <c r="BM296" s="191" t="s">
        <v>432</v>
      </c>
    </row>
    <row r="297" s="2" customFormat="1">
      <c r="A297" s="38"/>
      <c r="B297" s="39"/>
      <c r="C297" s="38"/>
      <c r="D297" s="193" t="s">
        <v>169</v>
      </c>
      <c r="E297" s="38"/>
      <c r="F297" s="194" t="s">
        <v>433</v>
      </c>
      <c r="G297" s="38"/>
      <c r="H297" s="38"/>
      <c r="I297" s="195"/>
      <c r="J297" s="38"/>
      <c r="K297" s="38"/>
      <c r="L297" s="39"/>
      <c r="M297" s="196"/>
      <c r="N297" s="197"/>
      <c r="O297" s="77"/>
      <c r="P297" s="77"/>
      <c r="Q297" s="77"/>
      <c r="R297" s="77"/>
      <c r="S297" s="77"/>
      <c r="T297" s="7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9" t="s">
        <v>169</v>
      </c>
      <c r="AU297" s="19" t="s">
        <v>84</v>
      </c>
    </row>
    <row r="298" s="2" customFormat="1">
      <c r="A298" s="38"/>
      <c r="B298" s="39"/>
      <c r="C298" s="38"/>
      <c r="D298" s="198" t="s">
        <v>171</v>
      </c>
      <c r="E298" s="38"/>
      <c r="F298" s="199" t="s">
        <v>434</v>
      </c>
      <c r="G298" s="38"/>
      <c r="H298" s="38"/>
      <c r="I298" s="195"/>
      <c r="J298" s="38"/>
      <c r="K298" s="38"/>
      <c r="L298" s="39"/>
      <c r="M298" s="196"/>
      <c r="N298" s="197"/>
      <c r="O298" s="77"/>
      <c r="P298" s="77"/>
      <c r="Q298" s="77"/>
      <c r="R298" s="77"/>
      <c r="S298" s="77"/>
      <c r="T298" s="7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9" t="s">
        <v>171</v>
      </c>
      <c r="AU298" s="19" t="s">
        <v>84</v>
      </c>
    </row>
    <row r="299" s="13" customFormat="1">
      <c r="A299" s="13"/>
      <c r="B299" s="201"/>
      <c r="C299" s="13"/>
      <c r="D299" s="193" t="s">
        <v>175</v>
      </c>
      <c r="E299" s="202" t="s">
        <v>1</v>
      </c>
      <c r="F299" s="203" t="s">
        <v>435</v>
      </c>
      <c r="G299" s="13"/>
      <c r="H299" s="204">
        <v>74.804000000000002</v>
      </c>
      <c r="I299" s="205"/>
      <c r="J299" s="13"/>
      <c r="K299" s="13"/>
      <c r="L299" s="201"/>
      <c r="M299" s="206"/>
      <c r="N299" s="207"/>
      <c r="O299" s="207"/>
      <c r="P299" s="207"/>
      <c r="Q299" s="207"/>
      <c r="R299" s="207"/>
      <c r="S299" s="207"/>
      <c r="T299" s="20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02" t="s">
        <v>175</v>
      </c>
      <c r="AU299" s="202" t="s">
        <v>84</v>
      </c>
      <c r="AV299" s="13" t="s">
        <v>84</v>
      </c>
      <c r="AW299" s="13" t="s">
        <v>32</v>
      </c>
      <c r="AX299" s="13" t="s">
        <v>82</v>
      </c>
      <c r="AY299" s="202" t="s">
        <v>160</v>
      </c>
    </row>
    <row r="300" s="2" customFormat="1" ht="16.5" customHeight="1">
      <c r="A300" s="38"/>
      <c r="B300" s="179"/>
      <c r="C300" s="180" t="s">
        <v>436</v>
      </c>
      <c r="D300" s="180" t="s">
        <v>162</v>
      </c>
      <c r="E300" s="181" t="s">
        <v>437</v>
      </c>
      <c r="F300" s="182" t="s">
        <v>438</v>
      </c>
      <c r="G300" s="183" t="s">
        <v>165</v>
      </c>
      <c r="H300" s="184">
        <v>62.439999999999998</v>
      </c>
      <c r="I300" s="185"/>
      <c r="J300" s="186">
        <f>ROUND(I300*H300,2)</f>
        <v>0</v>
      </c>
      <c r="K300" s="182" t="s">
        <v>166</v>
      </c>
      <c r="L300" s="39"/>
      <c r="M300" s="187" t="s">
        <v>1</v>
      </c>
      <c r="N300" s="188" t="s">
        <v>40</v>
      </c>
      <c r="O300" s="77"/>
      <c r="P300" s="189">
        <f>O300*H300</f>
        <v>0</v>
      </c>
      <c r="Q300" s="189">
        <v>0</v>
      </c>
      <c r="R300" s="189">
        <f>Q300*H300</f>
        <v>0</v>
      </c>
      <c r="S300" s="189">
        <v>0</v>
      </c>
      <c r="T300" s="19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91" t="s">
        <v>167</v>
      </c>
      <c r="AT300" s="191" t="s">
        <v>162</v>
      </c>
      <c r="AU300" s="191" t="s">
        <v>84</v>
      </c>
      <c r="AY300" s="19" t="s">
        <v>160</v>
      </c>
      <c r="BE300" s="192">
        <f>IF(N300="základní",J300,0)</f>
        <v>0</v>
      </c>
      <c r="BF300" s="192">
        <f>IF(N300="snížená",J300,0)</f>
        <v>0</v>
      </c>
      <c r="BG300" s="192">
        <f>IF(N300="zákl. přenesená",J300,0)</f>
        <v>0</v>
      </c>
      <c r="BH300" s="192">
        <f>IF(N300="sníž. přenesená",J300,0)</f>
        <v>0</v>
      </c>
      <c r="BI300" s="192">
        <f>IF(N300="nulová",J300,0)</f>
        <v>0</v>
      </c>
      <c r="BJ300" s="19" t="s">
        <v>82</v>
      </c>
      <c r="BK300" s="192">
        <f>ROUND(I300*H300,2)</f>
        <v>0</v>
      </c>
      <c r="BL300" s="19" t="s">
        <v>167</v>
      </c>
      <c r="BM300" s="191" t="s">
        <v>439</v>
      </c>
    </row>
    <row r="301" s="2" customFormat="1">
      <c r="A301" s="38"/>
      <c r="B301" s="39"/>
      <c r="C301" s="38"/>
      <c r="D301" s="193" t="s">
        <v>169</v>
      </c>
      <c r="E301" s="38"/>
      <c r="F301" s="194" t="s">
        <v>440</v>
      </c>
      <c r="G301" s="38"/>
      <c r="H301" s="38"/>
      <c r="I301" s="195"/>
      <c r="J301" s="38"/>
      <c r="K301" s="38"/>
      <c r="L301" s="39"/>
      <c r="M301" s="196"/>
      <c r="N301" s="197"/>
      <c r="O301" s="77"/>
      <c r="P301" s="77"/>
      <c r="Q301" s="77"/>
      <c r="R301" s="77"/>
      <c r="S301" s="77"/>
      <c r="T301" s="7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9" t="s">
        <v>169</v>
      </c>
      <c r="AU301" s="19" t="s">
        <v>84</v>
      </c>
    </row>
    <row r="302" s="2" customFormat="1">
      <c r="A302" s="38"/>
      <c r="B302" s="39"/>
      <c r="C302" s="38"/>
      <c r="D302" s="198" t="s">
        <v>171</v>
      </c>
      <c r="E302" s="38"/>
      <c r="F302" s="199" t="s">
        <v>441</v>
      </c>
      <c r="G302" s="38"/>
      <c r="H302" s="38"/>
      <c r="I302" s="195"/>
      <c r="J302" s="38"/>
      <c r="K302" s="38"/>
      <c r="L302" s="39"/>
      <c r="M302" s="196"/>
      <c r="N302" s="197"/>
      <c r="O302" s="77"/>
      <c r="P302" s="77"/>
      <c r="Q302" s="77"/>
      <c r="R302" s="77"/>
      <c r="S302" s="77"/>
      <c r="T302" s="7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9" t="s">
        <v>171</v>
      </c>
      <c r="AU302" s="19" t="s">
        <v>84</v>
      </c>
    </row>
    <row r="303" s="2" customFormat="1" ht="16.5" customHeight="1">
      <c r="A303" s="38"/>
      <c r="B303" s="179"/>
      <c r="C303" s="180" t="s">
        <v>442</v>
      </c>
      <c r="D303" s="180" t="s">
        <v>162</v>
      </c>
      <c r="E303" s="181" t="s">
        <v>443</v>
      </c>
      <c r="F303" s="182" t="s">
        <v>444</v>
      </c>
      <c r="G303" s="183" t="s">
        <v>165</v>
      </c>
      <c r="H303" s="184">
        <v>843.13</v>
      </c>
      <c r="I303" s="185"/>
      <c r="J303" s="186">
        <f>ROUND(I303*H303,2)</f>
        <v>0</v>
      </c>
      <c r="K303" s="182" t="s">
        <v>166</v>
      </c>
      <c r="L303" s="39"/>
      <c r="M303" s="187" t="s">
        <v>1</v>
      </c>
      <c r="N303" s="188" t="s">
        <v>40</v>
      </c>
      <c r="O303" s="77"/>
      <c r="P303" s="189">
        <f>O303*H303</f>
        <v>0</v>
      </c>
      <c r="Q303" s="189">
        <v>0</v>
      </c>
      <c r="R303" s="189">
        <f>Q303*H303</f>
        <v>0</v>
      </c>
      <c r="S303" s="189">
        <v>0</v>
      </c>
      <c r="T303" s="19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1" t="s">
        <v>167</v>
      </c>
      <c r="AT303" s="191" t="s">
        <v>162</v>
      </c>
      <c r="AU303" s="191" t="s">
        <v>84</v>
      </c>
      <c r="AY303" s="19" t="s">
        <v>160</v>
      </c>
      <c r="BE303" s="192">
        <f>IF(N303="základní",J303,0)</f>
        <v>0</v>
      </c>
      <c r="BF303" s="192">
        <f>IF(N303="snížená",J303,0)</f>
        <v>0</v>
      </c>
      <c r="BG303" s="192">
        <f>IF(N303="zákl. přenesená",J303,0)</f>
        <v>0</v>
      </c>
      <c r="BH303" s="192">
        <f>IF(N303="sníž. přenesená",J303,0)</f>
        <v>0</v>
      </c>
      <c r="BI303" s="192">
        <f>IF(N303="nulová",J303,0)</f>
        <v>0</v>
      </c>
      <c r="BJ303" s="19" t="s">
        <v>82</v>
      </c>
      <c r="BK303" s="192">
        <f>ROUND(I303*H303,2)</f>
        <v>0</v>
      </c>
      <c r="BL303" s="19" t="s">
        <v>167</v>
      </c>
      <c r="BM303" s="191" t="s">
        <v>445</v>
      </c>
    </row>
    <row r="304" s="2" customFormat="1">
      <c r="A304" s="38"/>
      <c r="B304" s="39"/>
      <c r="C304" s="38"/>
      <c r="D304" s="193" t="s">
        <v>169</v>
      </c>
      <c r="E304" s="38"/>
      <c r="F304" s="194" t="s">
        <v>446</v>
      </c>
      <c r="G304" s="38"/>
      <c r="H304" s="38"/>
      <c r="I304" s="195"/>
      <c r="J304" s="38"/>
      <c r="K304" s="38"/>
      <c r="L304" s="39"/>
      <c r="M304" s="196"/>
      <c r="N304" s="197"/>
      <c r="O304" s="77"/>
      <c r="P304" s="77"/>
      <c r="Q304" s="77"/>
      <c r="R304" s="77"/>
      <c r="S304" s="77"/>
      <c r="T304" s="7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9" t="s">
        <v>169</v>
      </c>
      <c r="AU304" s="19" t="s">
        <v>84</v>
      </c>
    </row>
    <row r="305" s="2" customFormat="1">
      <c r="A305" s="38"/>
      <c r="B305" s="39"/>
      <c r="C305" s="38"/>
      <c r="D305" s="198" t="s">
        <v>171</v>
      </c>
      <c r="E305" s="38"/>
      <c r="F305" s="199" t="s">
        <v>447</v>
      </c>
      <c r="G305" s="38"/>
      <c r="H305" s="38"/>
      <c r="I305" s="195"/>
      <c r="J305" s="38"/>
      <c r="K305" s="38"/>
      <c r="L305" s="39"/>
      <c r="M305" s="196"/>
      <c r="N305" s="197"/>
      <c r="O305" s="77"/>
      <c r="P305" s="77"/>
      <c r="Q305" s="77"/>
      <c r="R305" s="77"/>
      <c r="S305" s="77"/>
      <c r="T305" s="7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9" t="s">
        <v>171</v>
      </c>
      <c r="AU305" s="19" t="s">
        <v>84</v>
      </c>
    </row>
    <row r="306" s="13" customFormat="1">
      <c r="A306" s="13"/>
      <c r="B306" s="201"/>
      <c r="C306" s="13"/>
      <c r="D306" s="193" t="s">
        <v>175</v>
      </c>
      <c r="E306" s="202" t="s">
        <v>1</v>
      </c>
      <c r="F306" s="203" t="s">
        <v>448</v>
      </c>
      <c r="G306" s="13"/>
      <c r="H306" s="204">
        <v>843.13</v>
      </c>
      <c r="I306" s="205"/>
      <c r="J306" s="13"/>
      <c r="K306" s="13"/>
      <c r="L306" s="201"/>
      <c r="M306" s="206"/>
      <c r="N306" s="207"/>
      <c r="O306" s="207"/>
      <c r="P306" s="207"/>
      <c r="Q306" s="207"/>
      <c r="R306" s="207"/>
      <c r="S306" s="207"/>
      <c r="T306" s="20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02" t="s">
        <v>175</v>
      </c>
      <c r="AU306" s="202" t="s">
        <v>84</v>
      </c>
      <c r="AV306" s="13" t="s">
        <v>84</v>
      </c>
      <c r="AW306" s="13" t="s">
        <v>32</v>
      </c>
      <c r="AX306" s="13" t="s">
        <v>82</v>
      </c>
      <c r="AY306" s="202" t="s">
        <v>160</v>
      </c>
    </row>
    <row r="307" s="2" customFormat="1" ht="16.5" customHeight="1">
      <c r="A307" s="38"/>
      <c r="B307" s="179"/>
      <c r="C307" s="180" t="s">
        <v>449</v>
      </c>
      <c r="D307" s="180" t="s">
        <v>162</v>
      </c>
      <c r="E307" s="181" t="s">
        <v>450</v>
      </c>
      <c r="F307" s="182" t="s">
        <v>451</v>
      </c>
      <c r="G307" s="183" t="s">
        <v>165</v>
      </c>
      <c r="H307" s="184">
        <v>974.46000000000004</v>
      </c>
      <c r="I307" s="185"/>
      <c r="J307" s="186">
        <f>ROUND(I307*H307,2)</f>
        <v>0</v>
      </c>
      <c r="K307" s="182" t="s">
        <v>166</v>
      </c>
      <c r="L307" s="39"/>
      <c r="M307" s="187" t="s">
        <v>1</v>
      </c>
      <c r="N307" s="188" t="s">
        <v>40</v>
      </c>
      <c r="O307" s="77"/>
      <c r="P307" s="189">
        <f>O307*H307</f>
        <v>0</v>
      </c>
      <c r="Q307" s="189">
        <v>0</v>
      </c>
      <c r="R307" s="189">
        <f>Q307*H307</f>
        <v>0</v>
      </c>
      <c r="S307" s="189">
        <v>0</v>
      </c>
      <c r="T307" s="19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91" t="s">
        <v>167</v>
      </c>
      <c r="AT307" s="191" t="s">
        <v>162</v>
      </c>
      <c r="AU307" s="191" t="s">
        <v>84</v>
      </c>
      <c r="AY307" s="19" t="s">
        <v>160</v>
      </c>
      <c r="BE307" s="192">
        <f>IF(N307="základní",J307,0)</f>
        <v>0</v>
      </c>
      <c r="BF307" s="192">
        <f>IF(N307="snížená",J307,0)</f>
        <v>0</v>
      </c>
      <c r="BG307" s="192">
        <f>IF(N307="zákl. přenesená",J307,0)</f>
        <v>0</v>
      </c>
      <c r="BH307" s="192">
        <f>IF(N307="sníž. přenesená",J307,0)</f>
        <v>0</v>
      </c>
      <c r="BI307" s="192">
        <f>IF(N307="nulová",J307,0)</f>
        <v>0</v>
      </c>
      <c r="BJ307" s="19" t="s">
        <v>82</v>
      </c>
      <c r="BK307" s="192">
        <f>ROUND(I307*H307,2)</f>
        <v>0</v>
      </c>
      <c r="BL307" s="19" t="s">
        <v>167</v>
      </c>
      <c r="BM307" s="191" t="s">
        <v>452</v>
      </c>
    </row>
    <row r="308" s="2" customFormat="1">
      <c r="A308" s="38"/>
      <c r="B308" s="39"/>
      <c r="C308" s="38"/>
      <c r="D308" s="193" t="s">
        <v>169</v>
      </c>
      <c r="E308" s="38"/>
      <c r="F308" s="194" t="s">
        <v>453</v>
      </c>
      <c r="G308" s="38"/>
      <c r="H308" s="38"/>
      <c r="I308" s="195"/>
      <c r="J308" s="38"/>
      <c r="K308" s="38"/>
      <c r="L308" s="39"/>
      <c r="M308" s="196"/>
      <c r="N308" s="197"/>
      <c r="O308" s="77"/>
      <c r="P308" s="77"/>
      <c r="Q308" s="77"/>
      <c r="R308" s="77"/>
      <c r="S308" s="77"/>
      <c r="T308" s="7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9" t="s">
        <v>169</v>
      </c>
      <c r="AU308" s="19" t="s">
        <v>84</v>
      </c>
    </row>
    <row r="309" s="2" customFormat="1">
      <c r="A309" s="38"/>
      <c r="B309" s="39"/>
      <c r="C309" s="38"/>
      <c r="D309" s="198" t="s">
        <v>171</v>
      </c>
      <c r="E309" s="38"/>
      <c r="F309" s="199" t="s">
        <v>454</v>
      </c>
      <c r="G309" s="38"/>
      <c r="H309" s="38"/>
      <c r="I309" s="195"/>
      <c r="J309" s="38"/>
      <c r="K309" s="38"/>
      <c r="L309" s="39"/>
      <c r="M309" s="196"/>
      <c r="N309" s="197"/>
      <c r="O309" s="77"/>
      <c r="P309" s="77"/>
      <c r="Q309" s="77"/>
      <c r="R309" s="77"/>
      <c r="S309" s="77"/>
      <c r="T309" s="7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9" t="s">
        <v>171</v>
      </c>
      <c r="AU309" s="19" t="s">
        <v>84</v>
      </c>
    </row>
    <row r="310" s="13" customFormat="1">
      <c r="A310" s="13"/>
      <c r="B310" s="201"/>
      <c r="C310" s="13"/>
      <c r="D310" s="193" t="s">
        <v>175</v>
      </c>
      <c r="E310" s="202" t="s">
        <v>1</v>
      </c>
      <c r="F310" s="203" t="s">
        <v>455</v>
      </c>
      <c r="G310" s="13"/>
      <c r="H310" s="204">
        <v>974.46000000000004</v>
      </c>
      <c r="I310" s="205"/>
      <c r="J310" s="13"/>
      <c r="K310" s="13"/>
      <c r="L310" s="201"/>
      <c r="M310" s="206"/>
      <c r="N310" s="207"/>
      <c r="O310" s="207"/>
      <c r="P310" s="207"/>
      <c r="Q310" s="207"/>
      <c r="R310" s="207"/>
      <c r="S310" s="207"/>
      <c r="T310" s="20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02" t="s">
        <v>175</v>
      </c>
      <c r="AU310" s="202" t="s">
        <v>84</v>
      </c>
      <c r="AV310" s="13" t="s">
        <v>84</v>
      </c>
      <c r="AW310" s="13" t="s">
        <v>32</v>
      </c>
      <c r="AX310" s="13" t="s">
        <v>82</v>
      </c>
      <c r="AY310" s="202" t="s">
        <v>160</v>
      </c>
    </row>
    <row r="311" s="2" customFormat="1" ht="16.5" customHeight="1">
      <c r="A311" s="38"/>
      <c r="B311" s="179"/>
      <c r="C311" s="180" t="s">
        <v>456</v>
      </c>
      <c r="D311" s="180" t="s">
        <v>162</v>
      </c>
      <c r="E311" s="181" t="s">
        <v>457</v>
      </c>
      <c r="F311" s="182" t="s">
        <v>458</v>
      </c>
      <c r="G311" s="183" t="s">
        <v>165</v>
      </c>
      <c r="H311" s="184">
        <v>843.13</v>
      </c>
      <c r="I311" s="185"/>
      <c r="J311" s="186">
        <f>ROUND(I311*H311,2)</f>
        <v>0</v>
      </c>
      <c r="K311" s="182" t="s">
        <v>166</v>
      </c>
      <c r="L311" s="39"/>
      <c r="M311" s="187" t="s">
        <v>1</v>
      </c>
      <c r="N311" s="188" t="s">
        <v>40</v>
      </c>
      <c r="O311" s="77"/>
      <c r="P311" s="189">
        <f>O311*H311</f>
        <v>0</v>
      </c>
      <c r="Q311" s="189">
        <v>0</v>
      </c>
      <c r="R311" s="189">
        <f>Q311*H311</f>
        <v>0</v>
      </c>
      <c r="S311" s="189">
        <v>0</v>
      </c>
      <c r="T311" s="190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91" t="s">
        <v>167</v>
      </c>
      <c r="AT311" s="191" t="s">
        <v>162</v>
      </c>
      <c r="AU311" s="191" t="s">
        <v>84</v>
      </c>
      <c r="AY311" s="19" t="s">
        <v>160</v>
      </c>
      <c r="BE311" s="192">
        <f>IF(N311="základní",J311,0)</f>
        <v>0</v>
      </c>
      <c r="BF311" s="192">
        <f>IF(N311="snížená",J311,0)</f>
        <v>0</v>
      </c>
      <c r="BG311" s="192">
        <f>IF(N311="zákl. přenesená",J311,0)</f>
        <v>0</v>
      </c>
      <c r="BH311" s="192">
        <f>IF(N311="sníž. přenesená",J311,0)</f>
        <v>0</v>
      </c>
      <c r="BI311" s="192">
        <f>IF(N311="nulová",J311,0)</f>
        <v>0</v>
      </c>
      <c r="BJ311" s="19" t="s">
        <v>82</v>
      </c>
      <c r="BK311" s="192">
        <f>ROUND(I311*H311,2)</f>
        <v>0</v>
      </c>
      <c r="BL311" s="19" t="s">
        <v>167</v>
      </c>
      <c r="BM311" s="191" t="s">
        <v>459</v>
      </c>
    </row>
    <row r="312" s="2" customFormat="1">
      <c r="A312" s="38"/>
      <c r="B312" s="39"/>
      <c r="C312" s="38"/>
      <c r="D312" s="193" t="s">
        <v>169</v>
      </c>
      <c r="E312" s="38"/>
      <c r="F312" s="194" t="s">
        <v>460</v>
      </c>
      <c r="G312" s="38"/>
      <c r="H312" s="38"/>
      <c r="I312" s="195"/>
      <c r="J312" s="38"/>
      <c r="K312" s="38"/>
      <c r="L312" s="39"/>
      <c r="M312" s="196"/>
      <c r="N312" s="197"/>
      <c r="O312" s="77"/>
      <c r="P312" s="77"/>
      <c r="Q312" s="77"/>
      <c r="R312" s="77"/>
      <c r="S312" s="77"/>
      <c r="T312" s="7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9" t="s">
        <v>169</v>
      </c>
      <c r="AU312" s="19" t="s">
        <v>84</v>
      </c>
    </row>
    <row r="313" s="2" customFormat="1">
      <c r="A313" s="38"/>
      <c r="B313" s="39"/>
      <c r="C313" s="38"/>
      <c r="D313" s="198" t="s">
        <v>171</v>
      </c>
      <c r="E313" s="38"/>
      <c r="F313" s="199" t="s">
        <v>461</v>
      </c>
      <c r="G313" s="38"/>
      <c r="H313" s="38"/>
      <c r="I313" s="195"/>
      <c r="J313" s="38"/>
      <c r="K313" s="38"/>
      <c r="L313" s="39"/>
      <c r="M313" s="196"/>
      <c r="N313" s="197"/>
      <c r="O313" s="77"/>
      <c r="P313" s="77"/>
      <c r="Q313" s="77"/>
      <c r="R313" s="77"/>
      <c r="S313" s="77"/>
      <c r="T313" s="7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9" t="s">
        <v>171</v>
      </c>
      <c r="AU313" s="19" t="s">
        <v>84</v>
      </c>
    </row>
    <row r="314" s="13" customFormat="1">
      <c r="A314" s="13"/>
      <c r="B314" s="201"/>
      <c r="C314" s="13"/>
      <c r="D314" s="193" t="s">
        <v>175</v>
      </c>
      <c r="E314" s="202" t="s">
        <v>1</v>
      </c>
      <c r="F314" s="203" t="s">
        <v>462</v>
      </c>
      <c r="G314" s="13"/>
      <c r="H314" s="204">
        <v>843.13</v>
      </c>
      <c r="I314" s="205"/>
      <c r="J314" s="13"/>
      <c r="K314" s="13"/>
      <c r="L314" s="201"/>
      <c r="M314" s="206"/>
      <c r="N314" s="207"/>
      <c r="O314" s="207"/>
      <c r="P314" s="207"/>
      <c r="Q314" s="207"/>
      <c r="R314" s="207"/>
      <c r="S314" s="207"/>
      <c r="T314" s="20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02" t="s">
        <v>175</v>
      </c>
      <c r="AU314" s="202" t="s">
        <v>84</v>
      </c>
      <c r="AV314" s="13" t="s">
        <v>84</v>
      </c>
      <c r="AW314" s="13" t="s">
        <v>32</v>
      </c>
      <c r="AX314" s="13" t="s">
        <v>82</v>
      </c>
      <c r="AY314" s="202" t="s">
        <v>160</v>
      </c>
    </row>
    <row r="315" s="2" customFormat="1" ht="16.5" customHeight="1">
      <c r="A315" s="38"/>
      <c r="B315" s="179"/>
      <c r="C315" s="180" t="s">
        <v>463</v>
      </c>
      <c r="D315" s="180" t="s">
        <v>162</v>
      </c>
      <c r="E315" s="181" t="s">
        <v>464</v>
      </c>
      <c r="F315" s="182" t="s">
        <v>465</v>
      </c>
      <c r="G315" s="183" t="s">
        <v>165</v>
      </c>
      <c r="H315" s="184">
        <v>456.53399999999999</v>
      </c>
      <c r="I315" s="185"/>
      <c r="J315" s="186">
        <f>ROUND(I315*H315,2)</f>
        <v>0</v>
      </c>
      <c r="K315" s="182" t="s">
        <v>166</v>
      </c>
      <c r="L315" s="39"/>
      <c r="M315" s="187" t="s">
        <v>1</v>
      </c>
      <c r="N315" s="188" t="s">
        <v>40</v>
      </c>
      <c r="O315" s="77"/>
      <c r="P315" s="189">
        <f>O315*H315</f>
        <v>0</v>
      </c>
      <c r="Q315" s="189">
        <v>0</v>
      </c>
      <c r="R315" s="189">
        <f>Q315*H315</f>
        <v>0</v>
      </c>
      <c r="S315" s="189">
        <v>0</v>
      </c>
      <c r="T315" s="19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91" t="s">
        <v>167</v>
      </c>
      <c r="AT315" s="191" t="s">
        <v>162</v>
      </c>
      <c r="AU315" s="191" t="s">
        <v>84</v>
      </c>
      <c r="AY315" s="19" t="s">
        <v>160</v>
      </c>
      <c r="BE315" s="192">
        <f>IF(N315="základní",J315,0)</f>
        <v>0</v>
      </c>
      <c r="BF315" s="192">
        <f>IF(N315="snížená",J315,0)</f>
        <v>0</v>
      </c>
      <c r="BG315" s="192">
        <f>IF(N315="zákl. přenesená",J315,0)</f>
        <v>0</v>
      </c>
      <c r="BH315" s="192">
        <f>IF(N315="sníž. přenesená",J315,0)</f>
        <v>0</v>
      </c>
      <c r="BI315" s="192">
        <f>IF(N315="nulová",J315,0)</f>
        <v>0</v>
      </c>
      <c r="BJ315" s="19" t="s">
        <v>82</v>
      </c>
      <c r="BK315" s="192">
        <f>ROUND(I315*H315,2)</f>
        <v>0</v>
      </c>
      <c r="BL315" s="19" t="s">
        <v>167</v>
      </c>
      <c r="BM315" s="191" t="s">
        <v>466</v>
      </c>
    </row>
    <row r="316" s="2" customFormat="1">
      <c r="A316" s="38"/>
      <c r="B316" s="39"/>
      <c r="C316" s="38"/>
      <c r="D316" s="193" t="s">
        <v>169</v>
      </c>
      <c r="E316" s="38"/>
      <c r="F316" s="194" t="s">
        <v>467</v>
      </c>
      <c r="G316" s="38"/>
      <c r="H316" s="38"/>
      <c r="I316" s="195"/>
      <c r="J316" s="38"/>
      <c r="K316" s="38"/>
      <c r="L316" s="39"/>
      <c r="M316" s="196"/>
      <c r="N316" s="197"/>
      <c r="O316" s="77"/>
      <c r="P316" s="77"/>
      <c r="Q316" s="77"/>
      <c r="R316" s="77"/>
      <c r="S316" s="77"/>
      <c r="T316" s="7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9" t="s">
        <v>169</v>
      </c>
      <c r="AU316" s="19" t="s">
        <v>84</v>
      </c>
    </row>
    <row r="317" s="2" customFormat="1">
      <c r="A317" s="38"/>
      <c r="B317" s="39"/>
      <c r="C317" s="38"/>
      <c r="D317" s="198" t="s">
        <v>171</v>
      </c>
      <c r="E317" s="38"/>
      <c r="F317" s="199" t="s">
        <v>468</v>
      </c>
      <c r="G317" s="38"/>
      <c r="H317" s="38"/>
      <c r="I317" s="195"/>
      <c r="J317" s="38"/>
      <c r="K317" s="38"/>
      <c r="L317" s="39"/>
      <c r="M317" s="196"/>
      <c r="N317" s="197"/>
      <c r="O317" s="77"/>
      <c r="P317" s="77"/>
      <c r="Q317" s="77"/>
      <c r="R317" s="77"/>
      <c r="S317" s="77"/>
      <c r="T317" s="7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9" t="s">
        <v>171</v>
      </c>
      <c r="AU317" s="19" t="s">
        <v>84</v>
      </c>
    </row>
    <row r="318" s="13" customFormat="1">
      <c r="A318" s="13"/>
      <c r="B318" s="201"/>
      <c r="C318" s="13"/>
      <c r="D318" s="193" t="s">
        <v>175</v>
      </c>
      <c r="E318" s="202" t="s">
        <v>1</v>
      </c>
      <c r="F318" s="203" t="s">
        <v>469</v>
      </c>
      <c r="G318" s="13"/>
      <c r="H318" s="204">
        <v>456.53399999999999</v>
      </c>
      <c r="I318" s="205"/>
      <c r="J318" s="13"/>
      <c r="K318" s="13"/>
      <c r="L318" s="201"/>
      <c r="M318" s="206"/>
      <c r="N318" s="207"/>
      <c r="O318" s="207"/>
      <c r="P318" s="207"/>
      <c r="Q318" s="207"/>
      <c r="R318" s="207"/>
      <c r="S318" s="207"/>
      <c r="T318" s="20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02" t="s">
        <v>175</v>
      </c>
      <c r="AU318" s="202" t="s">
        <v>84</v>
      </c>
      <c r="AV318" s="13" t="s">
        <v>84</v>
      </c>
      <c r="AW318" s="13" t="s">
        <v>32</v>
      </c>
      <c r="AX318" s="13" t="s">
        <v>82</v>
      </c>
      <c r="AY318" s="202" t="s">
        <v>160</v>
      </c>
    </row>
    <row r="319" s="2" customFormat="1" ht="16.5" customHeight="1">
      <c r="A319" s="38"/>
      <c r="B319" s="179"/>
      <c r="C319" s="180" t="s">
        <v>470</v>
      </c>
      <c r="D319" s="180" t="s">
        <v>162</v>
      </c>
      <c r="E319" s="181" t="s">
        <v>471</v>
      </c>
      <c r="F319" s="182" t="s">
        <v>472</v>
      </c>
      <c r="G319" s="183" t="s">
        <v>165</v>
      </c>
      <c r="H319" s="184">
        <v>531.33799999999997</v>
      </c>
      <c r="I319" s="185"/>
      <c r="J319" s="186">
        <f>ROUND(I319*H319,2)</f>
        <v>0</v>
      </c>
      <c r="K319" s="182" t="s">
        <v>166</v>
      </c>
      <c r="L319" s="39"/>
      <c r="M319" s="187" t="s">
        <v>1</v>
      </c>
      <c r="N319" s="188" t="s">
        <v>40</v>
      </c>
      <c r="O319" s="77"/>
      <c r="P319" s="189">
        <f>O319*H319</f>
        <v>0</v>
      </c>
      <c r="Q319" s="189">
        <v>0</v>
      </c>
      <c r="R319" s="189">
        <f>Q319*H319</f>
        <v>0</v>
      </c>
      <c r="S319" s="189">
        <v>0</v>
      </c>
      <c r="T319" s="19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1" t="s">
        <v>167</v>
      </c>
      <c r="AT319" s="191" t="s">
        <v>162</v>
      </c>
      <c r="AU319" s="191" t="s">
        <v>84</v>
      </c>
      <c r="AY319" s="19" t="s">
        <v>160</v>
      </c>
      <c r="BE319" s="192">
        <f>IF(N319="základní",J319,0)</f>
        <v>0</v>
      </c>
      <c r="BF319" s="192">
        <f>IF(N319="snížená",J319,0)</f>
        <v>0</v>
      </c>
      <c r="BG319" s="192">
        <f>IF(N319="zákl. přenesená",J319,0)</f>
        <v>0</v>
      </c>
      <c r="BH319" s="192">
        <f>IF(N319="sníž. přenesená",J319,0)</f>
        <v>0</v>
      </c>
      <c r="BI319" s="192">
        <f>IF(N319="nulová",J319,0)</f>
        <v>0</v>
      </c>
      <c r="BJ319" s="19" t="s">
        <v>82</v>
      </c>
      <c r="BK319" s="192">
        <f>ROUND(I319*H319,2)</f>
        <v>0</v>
      </c>
      <c r="BL319" s="19" t="s">
        <v>167</v>
      </c>
      <c r="BM319" s="191" t="s">
        <v>473</v>
      </c>
    </row>
    <row r="320" s="2" customFormat="1">
      <c r="A320" s="38"/>
      <c r="B320" s="39"/>
      <c r="C320" s="38"/>
      <c r="D320" s="193" t="s">
        <v>169</v>
      </c>
      <c r="E320" s="38"/>
      <c r="F320" s="194" t="s">
        <v>474</v>
      </c>
      <c r="G320" s="38"/>
      <c r="H320" s="38"/>
      <c r="I320" s="195"/>
      <c r="J320" s="38"/>
      <c r="K320" s="38"/>
      <c r="L320" s="39"/>
      <c r="M320" s="196"/>
      <c r="N320" s="197"/>
      <c r="O320" s="77"/>
      <c r="P320" s="77"/>
      <c r="Q320" s="77"/>
      <c r="R320" s="77"/>
      <c r="S320" s="77"/>
      <c r="T320" s="7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9" t="s">
        <v>169</v>
      </c>
      <c r="AU320" s="19" t="s">
        <v>84</v>
      </c>
    </row>
    <row r="321" s="2" customFormat="1">
      <c r="A321" s="38"/>
      <c r="B321" s="39"/>
      <c r="C321" s="38"/>
      <c r="D321" s="198" t="s">
        <v>171</v>
      </c>
      <c r="E321" s="38"/>
      <c r="F321" s="199" t="s">
        <v>475</v>
      </c>
      <c r="G321" s="38"/>
      <c r="H321" s="38"/>
      <c r="I321" s="195"/>
      <c r="J321" s="38"/>
      <c r="K321" s="38"/>
      <c r="L321" s="39"/>
      <c r="M321" s="196"/>
      <c r="N321" s="197"/>
      <c r="O321" s="77"/>
      <c r="P321" s="77"/>
      <c r="Q321" s="77"/>
      <c r="R321" s="77"/>
      <c r="S321" s="77"/>
      <c r="T321" s="7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9" t="s">
        <v>171</v>
      </c>
      <c r="AU321" s="19" t="s">
        <v>84</v>
      </c>
    </row>
    <row r="322" s="13" customFormat="1">
      <c r="A322" s="13"/>
      <c r="B322" s="201"/>
      <c r="C322" s="13"/>
      <c r="D322" s="193" t="s">
        <v>175</v>
      </c>
      <c r="E322" s="202" t="s">
        <v>1</v>
      </c>
      <c r="F322" s="203" t="s">
        <v>476</v>
      </c>
      <c r="G322" s="13"/>
      <c r="H322" s="204">
        <v>74.804000000000002</v>
      </c>
      <c r="I322" s="205"/>
      <c r="J322" s="13"/>
      <c r="K322" s="13"/>
      <c r="L322" s="201"/>
      <c r="M322" s="206"/>
      <c r="N322" s="207"/>
      <c r="O322" s="207"/>
      <c r="P322" s="207"/>
      <c r="Q322" s="207"/>
      <c r="R322" s="207"/>
      <c r="S322" s="207"/>
      <c r="T322" s="20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02" t="s">
        <v>175</v>
      </c>
      <c r="AU322" s="202" t="s">
        <v>84</v>
      </c>
      <c r="AV322" s="13" t="s">
        <v>84</v>
      </c>
      <c r="AW322" s="13" t="s">
        <v>32</v>
      </c>
      <c r="AX322" s="13" t="s">
        <v>75</v>
      </c>
      <c r="AY322" s="202" t="s">
        <v>160</v>
      </c>
    </row>
    <row r="323" s="13" customFormat="1">
      <c r="A323" s="13"/>
      <c r="B323" s="201"/>
      <c r="C323" s="13"/>
      <c r="D323" s="193" t="s">
        <v>175</v>
      </c>
      <c r="E323" s="202" t="s">
        <v>1</v>
      </c>
      <c r="F323" s="203" t="s">
        <v>477</v>
      </c>
      <c r="G323" s="13"/>
      <c r="H323" s="204">
        <v>456.53399999999999</v>
      </c>
      <c r="I323" s="205"/>
      <c r="J323" s="13"/>
      <c r="K323" s="13"/>
      <c r="L323" s="201"/>
      <c r="M323" s="206"/>
      <c r="N323" s="207"/>
      <c r="O323" s="207"/>
      <c r="P323" s="207"/>
      <c r="Q323" s="207"/>
      <c r="R323" s="207"/>
      <c r="S323" s="207"/>
      <c r="T323" s="20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02" t="s">
        <v>175</v>
      </c>
      <c r="AU323" s="202" t="s">
        <v>84</v>
      </c>
      <c r="AV323" s="13" t="s">
        <v>84</v>
      </c>
      <c r="AW323" s="13" t="s">
        <v>32</v>
      </c>
      <c r="AX323" s="13" t="s">
        <v>75</v>
      </c>
      <c r="AY323" s="202" t="s">
        <v>160</v>
      </c>
    </row>
    <row r="324" s="14" customFormat="1">
      <c r="A324" s="14"/>
      <c r="B324" s="209"/>
      <c r="C324" s="14"/>
      <c r="D324" s="193" t="s">
        <v>175</v>
      </c>
      <c r="E324" s="210" t="s">
        <v>1</v>
      </c>
      <c r="F324" s="211" t="s">
        <v>268</v>
      </c>
      <c r="G324" s="14"/>
      <c r="H324" s="212">
        <v>531.33799999999997</v>
      </c>
      <c r="I324" s="213"/>
      <c r="J324" s="14"/>
      <c r="K324" s="14"/>
      <c r="L324" s="209"/>
      <c r="M324" s="214"/>
      <c r="N324" s="215"/>
      <c r="O324" s="215"/>
      <c r="P324" s="215"/>
      <c r="Q324" s="215"/>
      <c r="R324" s="215"/>
      <c r="S324" s="215"/>
      <c r="T324" s="21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10" t="s">
        <v>175</v>
      </c>
      <c r="AU324" s="210" t="s">
        <v>84</v>
      </c>
      <c r="AV324" s="14" t="s">
        <v>167</v>
      </c>
      <c r="AW324" s="14" t="s">
        <v>32</v>
      </c>
      <c r="AX324" s="14" t="s">
        <v>82</v>
      </c>
      <c r="AY324" s="210" t="s">
        <v>160</v>
      </c>
    </row>
    <row r="325" s="2" customFormat="1" ht="16.5" customHeight="1">
      <c r="A325" s="38"/>
      <c r="B325" s="179"/>
      <c r="C325" s="180" t="s">
        <v>478</v>
      </c>
      <c r="D325" s="180" t="s">
        <v>162</v>
      </c>
      <c r="E325" s="181" t="s">
        <v>479</v>
      </c>
      <c r="F325" s="182" t="s">
        <v>480</v>
      </c>
      <c r="G325" s="183" t="s">
        <v>165</v>
      </c>
      <c r="H325" s="184">
        <v>843.13</v>
      </c>
      <c r="I325" s="185"/>
      <c r="J325" s="186">
        <f>ROUND(I325*H325,2)</f>
        <v>0</v>
      </c>
      <c r="K325" s="182" t="s">
        <v>166</v>
      </c>
      <c r="L325" s="39"/>
      <c r="M325" s="187" t="s">
        <v>1</v>
      </c>
      <c r="N325" s="188" t="s">
        <v>40</v>
      </c>
      <c r="O325" s="77"/>
      <c r="P325" s="189">
        <f>O325*H325</f>
        <v>0</v>
      </c>
      <c r="Q325" s="189">
        <v>0</v>
      </c>
      <c r="R325" s="189">
        <f>Q325*H325</f>
        <v>0</v>
      </c>
      <c r="S325" s="189">
        <v>0</v>
      </c>
      <c r="T325" s="19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91" t="s">
        <v>167</v>
      </c>
      <c r="AT325" s="191" t="s">
        <v>162</v>
      </c>
      <c r="AU325" s="191" t="s">
        <v>84</v>
      </c>
      <c r="AY325" s="19" t="s">
        <v>160</v>
      </c>
      <c r="BE325" s="192">
        <f>IF(N325="základní",J325,0)</f>
        <v>0</v>
      </c>
      <c r="BF325" s="192">
        <f>IF(N325="snížená",J325,0)</f>
        <v>0</v>
      </c>
      <c r="BG325" s="192">
        <f>IF(N325="zákl. přenesená",J325,0)</f>
        <v>0</v>
      </c>
      <c r="BH325" s="192">
        <f>IF(N325="sníž. přenesená",J325,0)</f>
        <v>0</v>
      </c>
      <c r="BI325" s="192">
        <f>IF(N325="nulová",J325,0)</f>
        <v>0</v>
      </c>
      <c r="BJ325" s="19" t="s">
        <v>82</v>
      </c>
      <c r="BK325" s="192">
        <f>ROUND(I325*H325,2)</f>
        <v>0</v>
      </c>
      <c r="BL325" s="19" t="s">
        <v>167</v>
      </c>
      <c r="BM325" s="191" t="s">
        <v>481</v>
      </c>
    </row>
    <row r="326" s="2" customFormat="1">
      <c r="A326" s="38"/>
      <c r="B326" s="39"/>
      <c r="C326" s="38"/>
      <c r="D326" s="193" t="s">
        <v>169</v>
      </c>
      <c r="E326" s="38"/>
      <c r="F326" s="194" t="s">
        <v>482</v>
      </c>
      <c r="G326" s="38"/>
      <c r="H326" s="38"/>
      <c r="I326" s="195"/>
      <c r="J326" s="38"/>
      <c r="K326" s="38"/>
      <c r="L326" s="39"/>
      <c r="M326" s="196"/>
      <c r="N326" s="197"/>
      <c r="O326" s="77"/>
      <c r="P326" s="77"/>
      <c r="Q326" s="77"/>
      <c r="R326" s="77"/>
      <c r="S326" s="77"/>
      <c r="T326" s="7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9" t="s">
        <v>169</v>
      </c>
      <c r="AU326" s="19" t="s">
        <v>84</v>
      </c>
    </row>
    <row r="327" s="2" customFormat="1">
      <c r="A327" s="38"/>
      <c r="B327" s="39"/>
      <c r="C327" s="38"/>
      <c r="D327" s="198" t="s">
        <v>171</v>
      </c>
      <c r="E327" s="38"/>
      <c r="F327" s="199" t="s">
        <v>483</v>
      </c>
      <c r="G327" s="38"/>
      <c r="H327" s="38"/>
      <c r="I327" s="195"/>
      <c r="J327" s="38"/>
      <c r="K327" s="38"/>
      <c r="L327" s="39"/>
      <c r="M327" s="196"/>
      <c r="N327" s="197"/>
      <c r="O327" s="77"/>
      <c r="P327" s="77"/>
      <c r="Q327" s="77"/>
      <c r="R327" s="77"/>
      <c r="S327" s="77"/>
      <c r="T327" s="7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9" t="s">
        <v>171</v>
      </c>
      <c r="AU327" s="19" t="s">
        <v>84</v>
      </c>
    </row>
    <row r="328" s="13" customFormat="1">
      <c r="A328" s="13"/>
      <c r="B328" s="201"/>
      <c r="C328" s="13"/>
      <c r="D328" s="193" t="s">
        <v>175</v>
      </c>
      <c r="E328" s="202" t="s">
        <v>1</v>
      </c>
      <c r="F328" s="203" t="s">
        <v>462</v>
      </c>
      <c r="G328" s="13"/>
      <c r="H328" s="204">
        <v>843.13</v>
      </c>
      <c r="I328" s="205"/>
      <c r="J328" s="13"/>
      <c r="K328" s="13"/>
      <c r="L328" s="201"/>
      <c r="M328" s="206"/>
      <c r="N328" s="207"/>
      <c r="O328" s="207"/>
      <c r="P328" s="207"/>
      <c r="Q328" s="207"/>
      <c r="R328" s="207"/>
      <c r="S328" s="207"/>
      <c r="T328" s="20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02" t="s">
        <v>175</v>
      </c>
      <c r="AU328" s="202" t="s">
        <v>84</v>
      </c>
      <c r="AV328" s="13" t="s">
        <v>84</v>
      </c>
      <c r="AW328" s="13" t="s">
        <v>32</v>
      </c>
      <c r="AX328" s="13" t="s">
        <v>82</v>
      </c>
      <c r="AY328" s="202" t="s">
        <v>160</v>
      </c>
    </row>
    <row r="329" s="2" customFormat="1" ht="16.5" customHeight="1">
      <c r="A329" s="38"/>
      <c r="B329" s="179"/>
      <c r="C329" s="180" t="s">
        <v>484</v>
      </c>
      <c r="D329" s="180" t="s">
        <v>162</v>
      </c>
      <c r="E329" s="181" t="s">
        <v>485</v>
      </c>
      <c r="F329" s="182" t="s">
        <v>486</v>
      </c>
      <c r="G329" s="183" t="s">
        <v>165</v>
      </c>
      <c r="H329" s="184">
        <v>843.13</v>
      </c>
      <c r="I329" s="185"/>
      <c r="J329" s="186">
        <f>ROUND(I329*H329,2)</f>
        <v>0</v>
      </c>
      <c r="K329" s="182" t="s">
        <v>166</v>
      </c>
      <c r="L329" s="39"/>
      <c r="M329" s="187" t="s">
        <v>1</v>
      </c>
      <c r="N329" s="188" t="s">
        <v>40</v>
      </c>
      <c r="O329" s="77"/>
      <c r="P329" s="189">
        <f>O329*H329</f>
        <v>0</v>
      </c>
      <c r="Q329" s="189">
        <v>0</v>
      </c>
      <c r="R329" s="189">
        <f>Q329*H329</f>
        <v>0</v>
      </c>
      <c r="S329" s="189">
        <v>0</v>
      </c>
      <c r="T329" s="19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91" t="s">
        <v>167</v>
      </c>
      <c r="AT329" s="191" t="s">
        <v>162</v>
      </c>
      <c r="AU329" s="191" t="s">
        <v>84</v>
      </c>
      <c r="AY329" s="19" t="s">
        <v>160</v>
      </c>
      <c r="BE329" s="192">
        <f>IF(N329="základní",J329,0)</f>
        <v>0</v>
      </c>
      <c r="BF329" s="192">
        <f>IF(N329="snížená",J329,0)</f>
        <v>0</v>
      </c>
      <c r="BG329" s="192">
        <f>IF(N329="zákl. přenesená",J329,0)</f>
        <v>0</v>
      </c>
      <c r="BH329" s="192">
        <f>IF(N329="sníž. přenesená",J329,0)</f>
        <v>0</v>
      </c>
      <c r="BI329" s="192">
        <f>IF(N329="nulová",J329,0)</f>
        <v>0</v>
      </c>
      <c r="BJ329" s="19" t="s">
        <v>82</v>
      </c>
      <c r="BK329" s="192">
        <f>ROUND(I329*H329,2)</f>
        <v>0</v>
      </c>
      <c r="BL329" s="19" t="s">
        <v>167</v>
      </c>
      <c r="BM329" s="191" t="s">
        <v>487</v>
      </c>
    </row>
    <row r="330" s="2" customFormat="1">
      <c r="A330" s="38"/>
      <c r="B330" s="39"/>
      <c r="C330" s="38"/>
      <c r="D330" s="193" t="s">
        <v>169</v>
      </c>
      <c r="E330" s="38"/>
      <c r="F330" s="194" t="s">
        <v>488</v>
      </c>
      <c r="G330" s="38"/>
      <c r="H330" s="38"/>
      <c r="I330" s="195"/>
      <c r="J330" s="38"/>
      <c r="K330" s="38"/>
      <c r="L330" s="39"/>
      <c r="M330" s="196"/>
      <c r="N330" s="197"/>
      <c r="O330" s="77"/>
      <c r="P330" s="77"/>
      <c r="Q330" s="77"/>
      <c r="R330" s="77"/>
      <c r="S330" s="77"/>
      <c r="T330" s="7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9" t="s">
        <v>169</v>
      </c>
      <c r="AU330" s="19" t="s">
        <v>84</v>
      </c>
    </row>
    <row r="331" s="2" customFormat="1">
      <c r="A331" s="38"/>
      <c r="B331" s="39"/>
      <c r="C331" s="38"/>
      <c r="D331" s="198" t="s">
        <v>171</v>
      </c>
      <c r="E331" s="38"/>
      <c r="F331" s="199" t="s">
        <v>489</v>
      </c>
      <c r="G331" s="38"/>
      <c r="H331" s="38"/>
      <c r="I331" s="195"/>
      <c r="J331" s="38"/>
      <c r="K331" s="38"/>
      <c r="L331" s="39"/>
      <c r="M331" s="196"/>
      <c r="N331" s="197"/>
      <c r="O331" s="77"/>
      <c r="P331" s="77"/>
      <c r="Q331" s="77"/>
      <c r="R331" s="77"/>
      <c r="S331" s="77"/>
      <c r="T331" s="7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9" t="s">
        <v>171</v>
      </c>
      <c r="AU331" s="19" t="s">
        <v>84</v>
      </c>
    </row>
    <row r="332" s="13" customFormat="1">
      <c r="A332" s="13"/>
      <c r="B332" s="201"/>
      <c r="C332" s="13"/>
      <c r="D332" s="193" t="s">
        <v>175</v>
      </c>
      <c r="E332" s="202" t="s">
        <v>1</v>
      </c>
      <c r="F332" s="203" t="s">
        <v>462</v>
      </c>
      <c r="G332" s="13"/>
      <c r="H332" s="204">
        <v>843.13</v>
      </c>
      <c r="I332" s="205"/>
      <c r="J332" s="13"/>
      <c r="K332" s="13"/>
      <c r="L332" s="201"/>
      <c r="M332" s="206"/>
      <c r="N332" s="207"/>
      <c r="O332" s="207"/>
      <c r="P332" s="207"/>
      <c r="Q332" s="207"/>
      <c r="R332" s="207"/>
      <c r="S332" s="207"/>
      <c r="T332" s="20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02" t="s">
        <v>175</v>
      </c>
      <c r="AU332" s="202" t="s">
        <v>84</v>
      </c>
      <c r="AV332" s="13" t="s">
        <v>84</v>
      </c>
      <c r="AW332" s="13" t="s">
        <v>32</v>
      </c>
      <c r="AX332" s="13" t="s">
        <v>82</v>
      </c>
      <c r="AY332" s="202" t="s">
        <v>160</v>
      </c>
    </row>
    <row r="333" s="2" customFormat="1" ht="16.5" customHeight="1">
      <c r="A333" s="38"/>
      <c r="B333" s="179"/>
      <c r="C333" s="180" t="s">
        <v>490</v>
      </c>
      <c r="D333" s="180" t="s">
        <v>162</v>
      </c>
      <c r="E333" s="181" t="s">
        <v>491</v>
      </c>
      <c r="F333" s="182" t="s">
        <v>492</v>
      </c>
      <c r="G333" s="183" t="s">
        <v>165</v>
      </c>
      <c r="H333" s="184">
        <v>351.18000000000001</v>
      </c>
      <c r="I333" s="185"/>
      <c r="J333" s="186">
        <f>ROUND(I333*H333,2)</f>
        <v>0</v>
      </c>
      <c r="K333" s="182" t="s">
        <v>166</v>
      </c>
      <c r="L333" s="39"/>
      <c r="M333" s="187" t="s">
        <v>1</v>
      </c>
      <c r="N333" s="188" t="s">
        <v>40</v>
      </c>
      <c r="O333" s="77"/>
      <c r="P333" s="189">
        <f>O333*H333</f>
        <v>0</v>
      </c>
      <c r="Q333" s="189">
        <v>0</v>
      </c>
      <c r="R333" s="189">
        <f>Q333*H333</f>
        <v>0</v>
      </c>
      <c r="S333" s="189">
        <v>0</v>
      </c>
      <c r="T333" s="19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191" t="s">
        <v>167</v>
      </c>
      <c r="AT333" s="191" t="s">
        <v>162</v>
      </c>
      <c r="AU333" s="191" t="s">
        <v>84</v>
      </c>
      <c r="AY333" s="19" t="s">
        <v>160</v>
      </c>
      <c r="BE333" s="192">
        <f>IF(N333="základní",J333,0)</f>
        <v>0</v>
      </c>
      <c r="BF333" s="192">
        <f>IF(N333="snížená",J333,0)</f>
        <v>0</v>
      </c>
      <c r="BG333" s="192">
        <f>IF(N333="zákl. přenesená",J333,0)</f>
        <v>0</v>
      </c>
      <c r="BH333" s="192">
        <f>IF(N333="sníž. přenesená",J333,0)</f>
        <v>0</v>
      </c>
      <c r="BI333" s="192">
        <f>IF(N333="nulová",J333,0)</f>
        <v>0</v>
      </c>
      <c r="BJ333" s="19" t="s">
        <v>82</v>
      </c>
      <c r="BK333" s="192">
        <f>ROUND(I333*H333,2)</f>
        <v>0</v>
      </c>
      <c r="BL333" s="19" t="s">
        <v>167</v>
      </c>
      <c r="BM333" s="191" t="s">
        <v>493</v>
      </c>
    </row>
    <row r="334" s="2" customFormat="1">
      <c r="A334" s="38"/>
      <c r="B334" s="39"/>
      <c r="C334" s="38"/>
      <c r="D334" s="193" t="s">
        <v>169</v>
      </c>
      <c r="E334" s="38"/>
      <c r="F334" s="194" t="s">
        <v>494</v>
      </c>
      <c r="G334" s="38"/>
      <c r="H334" s="38"/>
      <c r="I334" s="195"/>
      <c r="J334" s="38"/>
      <c r="K334" s="38"/>
      <c r="L334" s="39"/>
      <c r="M334" s="196"/>
      <c r="N334" s="197"/>
      <c r="O334" s="77"/>
      <c r="P334" s="77"/>
      <c r="Q334" s="77"/>
      <c r="R334" s="77"/>
      <c r="S334" s="77"/>
      <c r="T334" s="7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9" t="s">
        <v>169</v>
      </c>
      <c r="AU334" s="19" t="s">
        <v>84</v>
      </c>
    </row>
    <row r="335" s="2" customFormat="1">
      <c r="A335" s="38"/>
      <c r="B335" s="39"/>
      <c r="C335" s="38"/>
      <c r="D335" s="198" t="s">
        <v>171</v>
      </c>
      <c r="E335" s="38"/>
      <c r="F335" s="199" t="s">
        <v>495</v>
      </c>
      <c r="G335" s="38"/>
      <c r="H335" s="38"/>
      <c r="I335" s="195"/>
      <c r="J335" s="38"/>
      <c r="K335" s="38"/>
      <c r="L335" s="39"/>
      <c r="M335" s="196"/>
      <c r="N335" s="197"/>
      <c r="O335" s="77"/>
      <c r="P335" s="77"/>
      <c r="Q335" s="77"/>
      <c r="R335" s="77"/>
      <c r="S335" s="77"/>
      <c r="T335" s="7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9" t="s">
        <v>171</v>
      </c>
      <c r="AU335" s="19" t="s">
        <v>84</v>
      </c>
    </row>
    <row r="336" s="13" customFormat="1">
      <c r="A336" s="13"/>
      <c r="B336" s="201"/>
      <c r="C336" s="13"/>
      <c r="D336" s="193" t="s">
        <v>175</v>
      </c>
      <c r="E336" s="202" t="s">
        <v>1</v>
      </c>
      <c r="F336" s="203" t="s">
        <v>496</v>
      </c>
      <c r="G336" s="13"/>
      <c r="H336" s="204">
        <v>351.18000000000001</v>
      </c>
      <c r="I336" s="205"/>
      <c r="J336" s="13"/>
      <c r="K336" s="13"/>
      <c r="L336" s="201"/>
      <c r="M336" s="206"/>
      <c r="N336" s="207"/>
      <c r="O336" s="207"/>
      <c r="P336" s="207"/>
      <c r="Q336" s="207"/>
      <c r="R336" s="207"/>
      <c r="S336" s="207"/>
      <c r="T336" s="20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02" t="s">
        <v>175</v>
      </c>
      <c r="AU336" s="202" t="s">
        <v>84</v>
      </c>
      <c r="AV336" s="13" t="s">
        <v>84</v>
      </c>
      <c r="AW336" s="13" t="s">
        <v>32</v>
      </c>
      <c r="AX336" s="13" t="s">
        <v>75</v>
      </c>
      <c r="AY336" s="202" t="s">
        <v>160</v>
      </c>
    </row>
    <row r="337" s="14" customFormat="1">
      <c r="A337" s="14"/>
      <c r="B337" s="209"/>
      <c r="C337" s="14"/>
      <c r="D337" s="193" t="s">
        <v>175</v>
      </c>
      <c r="E337" s="210" t="s">
        <v>1</v>
      </c>
      <c r="F337" s="211" t="s">
        <v>268</v>
      </c>
      <c r="G337" s="14"/>
      <c r="H337" s="212">
        <v>351.18000000000001</v>
      </c>
      <c r="I337" s="213"/>
      <c r="J337" s="14"/>
      <c r="K337" s="14"/>
      <c r="L337" s="209"/>
      <c r="M337" s="214"/>
      <c r="N337" s="215"/>
      <c r="O337" s="215"/>
      <c r="P337" s="215"/>
      <c r="Q337" s="215"/>
      <c r="R337" s="215"/>
      <c r="S337" s="215"/>
      <c r="T337" s="21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10" t="s">
        <v>175</v>
      </c>
      <c r="AU337" s="210" t="s">
        <v>84</v>
      </c>
      <c r="AV337" s="14" t="s">
        <v>167</v>
      </c>
      <c r="AW337" s="14" t="s">
        <v>32</v>
      </c>
      <c r="AX337" s="14" t="s">
        <v>82</v>
      </c>
      <c r="AY337" s="210" t="s">
        <v>160</v>
      </c>
    </row>
    <row r="338" s="2" customFormat="1" ht="16.5" customHeight="1">
      <c r="A338" s="38"/>
      <c r="B338" s="179"/>
      <c r="C338" s="180" t="s">
        <v>497</v>
      </c>
      <c r="D338" s="180" t="s">
        <v>162</v>
      </c>
      <c r="E338" s="181" t="s">
        <v>498</v>
      </c>
      <c r="F338" s="182" t="s">
        <v>499</v>
      </c>
      <c r="G338" s="183" t="s">
        <v>165</v>
      </c>
      <c r="H338" s="184">
        <v>62.439999999999998</v>
      </c>
      <c r="I338" s="185"/>
      <c r="J338" s="186">
        <f>ROUND(I338*H338,2)</f>
        <v>0</v>
      </c>
      <c r="K338" s="182" t="s">
        <v>166</v>
      </c>
      <c r="L338" s="39"/>
      <c r="M338" s="187" t="s">
        <v>1</v>
      </c>
      <c r="N338" s="188" t="s">
        <v>40</v>
      </c>
      <c r="O338" s="77"/>
      <c r="P338" s="189">
        <f>O338*H338</f>
        <v>0</v>
      </c>
      <c r="Q338" s="189">
        <v>0</v>
      </c>
      <c r="R338" s="189">
        <f>Q338*H338</f>
        <v>0</v>
      </c>
      <c r="S338" s="189">
        <v>0</v>
      </c>
      <c r="T338" s="190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91" t="s">
        <v>167</v>
      </c>
      <c r="AT338" s="191" t="s">
        <v>162</v>
      </c>
      <c r="AU338" s="191" t="s">
        <v>84</v>
      </c>
      <c r="AY338" s="19" t="s">
        <v>160</v>
      </c>
      <c r="BE338" s="192">
        <f>IF(N338="základní",J338,0)</f>
        <v>0</v>
      </c>
      <c r="BF338" s="192">
        <f>IF(N338="snížená",J338,0)</f>
        <v>0</v>
      </c>
      <c r="BG338" s="192">
        <f>IF(N338="zákl. přenesená",J338,0)</f>
        <v>0</v>
      </c>
      <c r="BH338" s="192">
        <f>IF(N338="sníž. přenesená",J338,0)</f>
        <v>0</v>
      </c>
      <c r="BI338" s="192">
        <f>IF(N338="nulová",J338,0)</f>
        <v>0</v>
      </c>
      <c r="BJ338" s="19" t="s">
        <v>82</v>
      </c>
      <c r="BK338" s="192">
        <f>ROUND(I338*H338,2)</f>
        <v>0</v>
      </c>
      <c r="BL338" s="19" t="s">
        <v>167</v>
      </c>
      <c r="BM338" s="191" t="s">
        <v>500</v>
      </c>
    </row>
    <row r="339" s="2" customFormat="1">
      <c r="A339" s="38"/>
      <c r="B339" s="39"/>
      <c r="C339" s="38"/>
      <c r="D339" s="193" t="s">
        <v>169</v>
      </c>
      <c r="E339" s="38"/>
      <c r="F339" s="194" t="s">
        <v>501</v>
      </c>
      <c r="G339" s="38"/>
      <c r="H339" s="38"/>
      <c r="I339" s="195"/>
      <c r="J339" s="38"/>
      <c r="K339" s="38"/>
      <c r="L339" s="39"/>
      <c r="M339" s="196"/>
      <c r="N339" s="197"/>
      <c r="O339" s="77"/>
      <c r="P339" s="77"/>
      <c r="Q339" s="77"/>
      <c r="R339" s="77"/>
      <c r="S339" s="77"/>
      <c r="T339" s="7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9" t="s">
        <v>169</v>
      </c>
      <c r="AU339" s="19" t="s">
        <v>84</v>
      </c>
    </row>
    <row r="340" s="2" customFormat="1">
      <c r="A340" s="38"/>
      <c r="B340" s="39"/>
      <c r="C340" s="38"/>
      <c r="D340" s="198" t="s">
        <v>171</v>
      </c>
      <c r="E340" s="38"/>
      <c r="F340" s="199" t="s">
        <v>502</v>
      </c>
      <c r="G340" s="38"/>
      <c r="H340" s="38"/>
      <c r="I340" s="195"/>
      <c r="J340" s="38"/>
      <c r="K340" s="38"/>
      <c r="L340" s="39"/>
      <c r="M340" s="196"/>
      <c r="N340" s="197"/>
      <c r="O340" s="77"/>
      <c r="P340" s="77"/>
      <c r="Q340" s="77"/>
      <c r="R340" s="77"/>
      <c r="S340" s="77"/>
      <c r="T340" s="7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9" t="s">
        <v>171</v>
      </c>
      <c r="AU340" s="19" t="s">
        <v>84</v>
      </c>
    </row>
    <row r="341" s="2" customFormat="1" ht="16.5" customHeight="1">
      <c r="A341" s="38"/>
      <c r="B341" s="179"/>
      <c r="C341" s="180" t="s">
        <v>503</v>
      </c>
      <c r="D341" s="180" t="s">
        <v>162</v>
      </c>
      <c r="E341" s="181" t="s">
        <v>504</v>
      </c>
      <c r="F341" s="182" t="s">
        <v>505</v>
      </c>
      <c r="G341" s="183" t="s">
        <v>165</v>
      </c>
      <c r="H341" s="184">
        <v>843.13</v>
      </c>
      <c r="I341" s="185"/>
      <c r="J341" s="186">
        <f>ROUND(I341*H341,2)</f>
        <v>0</v>
      </c>
      <c r="K341" s="182" t="s">
        <v>166</v>
      </c>
      <c r="L341" s="39"/>
      <c r="M341" s="187" t="s">
        <v>1</v>
      </c>
      <c r="N341" s="188" t="s">
        <v>40</v>
      </c>
      <c r="O341" s="77"/>
      <c r="P341" s="189">
        <f>O341*H341</f>
        <v>0</v>
      </c>
      <c r="Q341" s="189">
        <v>0</v>
      </c>
      <c r="R341" s="189">
        <f>Q341*H341</f>
        <v>0</v>
      </c>
      <c r="S341" s="189">
        <v>0</v>
      </c>
      <c r="T341" s="19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91" t="s">
        <v>167</v>
      </c>
      <c r="AT341" s="191" t="s">
        <v>162</v>
      </c>
      <c r="AU341" s="191" t="s">
        <v>84</v>
      </c>
      <c r="AY341" s="19" t="s">
        <v>160</v>
      </c>
      <c r="BE341" s="192">
        <f>IF(N341="základní",J341,0)</f>
        <v>0</v>
      </c>
      <c r="BF341" s="192">
        <f>IF(N341="snížená",J341,0)</f>
        <v>0</v>
      </c>
      <c r="BG341" s="192">
        <f>IF(N341="zákl. přenesená",J341,0)</f>
        <v>0</v>
      </c>
      <c r="BH341" s="192">
        <f>IF(N341="sníž. přenesená",J341,0)</f>
        <v>0</v>
      </c>
      <c r="BI341" s="192">
        <f>IF(N341="nulová",J341,0)</f>
        <v>0</v>
      </c>
      <c r="BJ341" s="19" t="s">
        <v>82</v>
      </c>
      <c r="BK341" s="192">
        <f>ROUND(I341*H341,2)</f>
        <v>0</v>
      </c>
      <c r="BL341" s="19" t="s">
        <v>167</v>
      </c>
      <c r="BM341" s="191" t="s">
        <v>506</v>
      </c>
    </row>
    <row r="342" s="2" customFormat="1">
      <c r="A342" s="38"/>
      <c r="B342" s="39"/>
      <c r="C342" s="38"/>
      <c r="D342" s="193" t="s">
        <v>169</v>
      </c>
      <c r="E342" s="38"/>
      <c r="F342" s="194" t="s">
        <v>507</v>
      </c>
      <c r="G342" s="38"/>
      <c r="H342" s="38"/>
      <c r="I342" s="195"/>
      <c r="J342" s="38"/>
      <c r="K342" s="38"/>
      <c r="L342" s="39"/>
      <c r="M342" s="196"/>
      <c r="N342" s="197"/>
      <c r="O342" s="77"/>
      <c r="P342" s="77"/>
      <c r="Q342" s="77"/>
      <c r="R342" s="77"/>
      <c r="S342" s="77"/>
      <c r="T342" s="7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9" t="s">
        <v>169</v>
      </c>
      <c r="AU342" s="19" t="s">
        <v>84</v>
      </c>
    </row>
    <row r="343" s="2" customFormat="1">
      <c r="A343" s="38"/>
      <c r="B343" s="39"/>
      <c r="C343" s="38"/>
      <c r="D343" s="198" t="s">
        <v>171</v>
      </c>
      <c r="E343" s="38"/>
      <c r="F343" s="199" t="s">
        <v>508</v>
      </c>
      <c r="G343" s="38"/>
      <c r="H343" s="38"/>
      <c r="I343" s="195"/>
      <c r="J343" s="38"/>
      <c r="K343" s="38"/>
      <c r="L343" s="39"/>
      <c r="M343" s="196"/>
      <c r="N343" s="197"/>
      <c r="O343" s="77"/>
      <c r="P343" s="77"/>
      <c r="Q343" s="77"/>
      <c r="R343" s="77"/>
      <c r="S343" s="77"/>
      <c r="T343" s="7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9" t="s">
        <v>171</v>
      </c>
      <c r="AU343" s="19" t="s">
        <v>84</v>
      </c>
    </row>
    <row r="344" s="13" customFormat="1">
      <c r="A344" s="13"/>
      <c r="B344" s="201"/>
      <c r="C344" s="13"/>
      <c r="D344" s="193" t="s">
        <v>175</v>
      </c>
      <c r="E344" s="202" t="s">
        <v>1</v>
      </c>
      <c r="F344" s="203" t="s">
        <v>509</v>
      </c>
      <c r="G344" s="13"/>
      <c r="H344" s="204">
        <v>843.13</v>
      </c>
      <c r="I344" s="205"/>
      <c r="J344" s="13"/>
      <c r="K344" s="13"/>
      <c r="L344" s="201"/>
      <c r="M344" s="206"/>
      <c r="N344" s="207"/>
      <c r="O344" s="207"/>
      <c r="P344" s="207"/>
      <c r="Q344" s="207"/>
      <c r="R344" s="207"/>
      <c r="S344" s="207"/>
      <c r="T344" s="20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02" t="s">
        <v>175</v>
      </c>
      <c r="AU344" s="202" t="s">
        <v>84</v>
      </c>
      <c r="AV344" s="13" t="s">
        <v>84</v>
      </c>
      <c r="AW344" s="13" t="s">
        <v>32</v>
      </c>
      <c r="AX344" s="13" t="s">
        <v>82</v>
      </c>
      <c r="AY344" s="202" t="s">
        <v>160</v>
      </c>
    </row>
    <row r="345" s="2" customFormat="1" ht="16.5" customHeight="1">
      <c r="A345" s="38"/>
      <c r="B345" s="179"/>
      <c r="C345" s="180" t="s">
        <v>510</v>
      </c>
      <c r="D345" s="180" t="s">
        <v>162</v>
      </c>
      <c r="E345" s="181" t="s">
        <v>511</v>
      </c>
      <c r="F345" s="182" t="s">
        <v>512</v>
      </c>
      <c r="G345" s="183" t="s">
        <v>165</v>
      </c>
      <c r="H345" s="184">
        <v>843.13</v>
      </c>
      <c r="I345" s="185"/>
      <c r="J345" s="186">
        <f>ROUND(I345*H345,2)</f>
        <v>0</v>
      </c>
      <c r="K345" s="182" t="s">
        <v>166</v>
      </c>
      <c r="L345" s="39"/>
      <c r="M345" s="187" t="s">
        <v>1</v>
      </c>
      <c r="N345" s="188" t="s">
        <v>40</v>
      </c>
      <c r="O345" s="77"/>
      <c r="P345" s="189">
        <f>O345*H345</f>
        <v>0</v>
      </c>
      <c r="Q345" s="189">
        <v>0</v>
      </c>
      <c r="R345" s="189">
        <f>Q345*H345</f>
        <v>0</v>
      </c>
      <c r="S345" s="189">
        <v>0</v>
      </c>
      <c r="T345" s="19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91" t="s">
        <v>167</v>
      </c>
      <c r="AT345" s="191" t="s">
        <v>162</v>
      </c>
      <c r="AU345" s="191" t="s">
        <v>84</v>
      </c>
      <c r="AY345" s="19" t="s">
        <v>160</v>
      </c>
      <c r="BE345" s="192">
        <f>IF(N345="základní",J345,0)</f>
        <v>0</v>
      </c>
      <c r="BF345" s="192">
        <f>IF(N345="snížená",J345,0)</f>
        <v>0</v>
      </c>
      <c r="BG345" s="192">
        <f>IF(N345="zákl. přenesená",J345,0)</f>
        <v>0</v>
      </c>
      <c r="BH345" s="192">
        <f>IF(N345="sníž. přenesená",J345,0)</f>
        <v>0</v>
      </c>
      <c r="BI345" s="192">
        <f>IF(N345="nulová",J345,0)</f>
        <v>0</v>
      </c>
      <c r="BJ345" s="19" t="s">
        <v>82</v>
      </c>
      <c r="BK345" s="192">
        <f>ROUND(I345*H345,2)</f>
        <v>0</v>
      </c>
      <c r="BL345" s="19" t="s">
        <v>167</v>
      </c>
      <c r="BM345" s="191" t="s">
        <v>513</v>
      </c>
    </row>
    <row r="346" s="2" customFormat="1">
      <c r="A346" s="38"/>
      <c r="B346" s="39"/>
      <c r="C346" s="38"/>
      <c r="D346" s="193" t="s">
        <v>169</v>
      </c>
      <c r="E346" s="38"/>
      <c r="F346" s="194" t="s">
        <v>514</v>
      </c>
      <c r="G346" s="38"/>
      <c r="H346" s="38"/>
      <c r="I346" s="195"/>
      <c r="J346" s="38"/>
      <c r="K346" s="38"/>
      <c r="L346" s="39"/>
      <c r="M346" s="196"/>
      <c r="N346" s="197"/>
      <c r="O346" s="77"/>
      <c r="P346" s="77"/>
      <c r="Q346" s="77"/>
      <c r="R346" s="77"/>
      <c r="S346" s="77"/>
      <c r="T346" s="7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9" t="s">
        <v>169</v>
      </c>
      <c r="AU346" s="19" t="s">
        <v>84</v>
      </c>
    </row>
    <row r="347" s="2" customFormat="1">
      <c r="A347" s="38"/>
      <c r="B347" s="39"/>
      <c r="C347" s="38"/>
      <c r="D347" s="198" t="s">
        <v>171</v>
      </c>
      <c r="E347" s="38"/>
      <c r="F347" s="199" t="s">
        <v>515</v>
      </c>
      <c r="G347" s="38"/>
      <c r="H347" s="38"/>
      <c r="I347" s="195"/>
      <c r="J347" s="38"/>
      <c r="K347" s="38"/>
      <c r="L347" s="39"/>
      <c r="M347" s="196"/>
      <c r="N347" s="197"/>
      <c r="O347" s="77"/>
      <c r="P347" s="77"/>
      <c r="Q347" s="77"/>
      <c r="R347" s="77"/>
      <c r="S347" s="77"/>
      <c r="T347" s="7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9" t="s">
        <v>171</v>
      </c>
      <c r="AU347" s="19" t="s">
        <v>84</v>
      </c>
    </row>
    <row r="348" s="13" customFormat="1">
      <c r="A348" s="13"/>
      <c r="B348" s="201"/>
      <c r="C348" s="13"/>
      <c r="D348" s="193" t="s">
        <v>175</v>
      </c>
      <c r="E348" s="202" t="s">
        <v>1</v>
      </c>
      <c r="F348" s="203" t="s">
        <v>516</v>
      </c>
      <c r="G348" s="13"/>
      <c r="H348" s="204">
        <v>843.13</v>
      </c>
      <c r="I348" s="205"/>
      <c r="J348" s="13"/>
      <c r="K348" s="13"/>
      <c r="L348" s="201"/>
      <c r="M348" s="206"/>
      <c r="N348" s="207"/>
      <c r="O348" s="207"/>
      <c r="P348" s="207"/>
      <c r="Q348" s="207"/>
      <c r="R348" s="207"/>
      <c r="S348" s="207"/>
      <c r="T348" s="20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02" t="s">
        <v>175</v>
      </c>
      <c r="AU348" s="202" t="s">
        <v>84</v>
      </c>
      <c r="AV348" s="13" t="s">
        <v>84</v>
      </c>
      <c r="AW348" s="13" t="s">
        <v>32</v>
      </c>
      <c r="AX348" s="13" t="s">
        <v>75</v>
      </c>
      <c r="AY348" s="202" t="s">
        <v>160</v>
      </c>
    </row>
    <row r="349" s="14" customFormat="1">
      <c r="A349" s="14"/>
      <c r="B349" s="209"/>
      <c r="C349" s="14"/>
      <c r="D349" s="193" t="s">
        <v>175</v>
      </c>
      <c r="E349" s="210" t="s">
        <v>1</v>
      </c>
      <c r="F349" s="211" t="s">
        <v>268</v>
      </c>
      <c r="G349" s="14"/>
      <c r="H349" s="212">
        <v>843.13</v>
      </c>
      <c r="I349" s="213"/>
      <c r="J349" s="14"/>
      <c r="K349" s="14"/>
      <c r="L349" s="209"/>
      <c r="M349" s="214"/>
      <c r="N349" s="215"/>
      <c r="O349" s="215"/>
      <c r="P349" s="215"/>
      <c r="Q349" s="215"/>
      <c r="R349" s="215"/>
      <c r="S349" s="215"/>
      <c r="T349" s="21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10" t="s">
        <v>175</v>
      </c>
      <c r="AU349" s="210" t="s">
        <v>84</v>
      </c>
      <c r="AV349" s="14" t="s">
        <v>167</v>
      </c>
      <c r="AW349" s="14" t="s">
        <v>32</v>
      </c>
      <c r="AX349" s="14" t="s">
        <v>82</v>
      </c>
      <c r="AY349" s="210" t="s">
        <v>160</v>
      </c>
    </row>
    <row r="350" s="2" customFormat="1" ht="16.5" customHeight="1">
      <c r="A350" s="38"/>
      <c r="B350" s="179"/>
      <c r="C350" s="180" t="s">
        <v>517</v>
      </c>
      <c r="D350" s="180" t="s">
        <v>162</v>
      </c>
      <c r="E350" s="181" t="s">
        <v>518</v>
      </c>
      <c r="F350" s="182" t="s">
        <v>519</v>
      </c>
      <c r="G350" s="183" t="s">
        <v>165</v>
      </c>
      <c r="H350" s="184">
        <v>843.13</v>
      </c>
      <c r="I350" s="185"/>
      <c r="J350" s="186">
        <f>ROUND(I350*H350,2)</f>
        <v>0</v>
      </c>
      <c r="K350" s="182" t="s">
        <v>166</v>
      </c>
      <c r="L350" s="39"/>
      <c r="M350" s="187" t="s">
        <v>1</v>
      </c>
      <c r="N350" s="188" t="s">
        <v>40</v>
      </c>
      <c r="O350" s="77"/>
      <c r="P350" s="189">
        <f>O350*H350</f>
        <v>0</v>
      </c>
      <c r="Q350" s="189">
        <v>0</v>
      </c>
      <c r="R350" s="189">
        <f>Q350*H350</f>
        <v>0</v>
      </c>
      <c r="S350" s="189">
        <v>0</v>
      </c>
      <c r="T350" s="19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91" t="s">
        <v>167</v>
      </c>
      <c r="AT350" s="191" t="s">
        <v>162</v>
      </c>
      <c r="AU350" s="191" t="s">
        <v>84</v>
      </c>
      <c r="AY350" s="19" t="s">
        <v>160</v>
      </c>
      <c r="BE350" s="192">
        <f>IF(N350="základní",J350,0)</f>
        <v>0</v>
      </c>
      <c r="BF350" s="192">
        <f>IF(N350="snížená",J350,0)</f>
        <v>0</v>
      </c>
      <c r="BG350" s="192">
        <f>IF(N350="zákl. přenesená",J350,0)</f>
        <v>0</v>
      </c>
      <c r="BH350" s="192">
        <f>IF(N350="sníž. přenesená",J350,0)</f>
        <v>0</v>
      </c>
      <c r="BI350" s="192">
        <f>IF(N350="nulová",J350,0)</f>
        <v>0</v>
      </c>
      <c r="BJ350" s="19" t="s">
        <v>82</v>
      </c>
      <c r="BK350" s="192">
        <f>ROUND(I350*H350,2)</f>
        <v>0</v>
      </c>
      <c r="BL350" s="19" t="s">
        <v>167</v>
      </c>
      <c r="BM350" s="191" t="s">
        <v>520</v>
      </c>
    </row>
    <row r="351" s="2" customFormat="1">
      <c r="A351" s="38"/>
      <c r="B351" s="39"/>
      <c r="C351" s="38"/>
      <c r="D351" s="193" t="s">
        <v>169</v>
      </c>
      <c r="E351" s="38"/>
      <c r="F351" s="194" t="s">
        <v>521</v>
      </c>
      <c r="G351" s="38"/>
      <c r="H351" s="38"/>
      <c r="I351" s="195"/>
      <c r="J351" s="38"/>
      <c r="K351" s="38"/>
      <c r="L351" s="39"/>
      <c r="M351" s="196"/>
      <c r="N351" s="197"/>
      <c r="O351" s="77"/>
      <c r="P351" s="77"/>
      <c r="Q351" s="77"/>
      <c r="R351" s="77"/>
      <c r="S351" s="77"/>
      <c r="T351" s="7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9" t="s">
        <v>169</v>
      </c>
      <c r="AU351" s="19" t="s">
        <v>84</v>
      </c>
    </row>
    <row r="352" s="2" customFormat="1">
      <c r="A352" s="38"/>
      <c r="B352" s="39"/>
      <c r="C352" s="38"/>
      <c r="D352" s="198" t="s">
        <v>171</v>
      </c>
      <c r="E352" s="38"/>
      <c r="F352" s="199" t="s">
        <v>522</v>
      </c>
      <c r="G352" s="38"/>
      <c r="H352" s="38"/>
      <c r="I352" s="195"/>
      <c r="J352" s="38"/>
      <c r="K352" s="38"/>
      <c r="L352" s="39"/>
      <c r="M352" s="196"/>
      <c r="N352" s="197"/>
      <c r="O352" s="77"/>
      <c r="P352" s="77"/>
      <c r="Q352" s="77"/>
      <c r="R352" s="77"/>
      <c r="S352" s="77"/>
      <c r="T352" s="7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9" t="s">
        <v>171</v>
      </c>
      <c r="AU352" s="19" t="s">
        <v>84</v>
      </c>
    </row>
    <row r="353" s="13" customFormat="1">
      <c r="A353" s="13"/>
      <c r="B353" s="201"/>
      <c r="C353" s="13"/>
      <c r="D353" s="193" t="s">
        <v>175</v>
      </c>
      <c r="E353" s="202" t="s">
        <v>1</v>
      </c>
      <c r="F353" s="203" t="s">
        <v>523</v>
      </c>
      <c r="G353" s="13"/>
      <c r="H353" s="204">
        <v>843.13</v>
      </c>
      <c r="I353" s="205"/>
      <c r="J353" s="13"/>
      <c r="K353" s="13"/>
      <c r="L353" s="201"/>
      <c r="M353" s="206"/>
      <c r="N353" s="207"/>
      <c r="O353" s="207"/>
      <c r="P353" s="207"/>
      <c r="Q353" s="207"/>
      <c r="R353" s="207"/>
      <c r="S353" s="207"/>
      <c r="T353" s="20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02" t="s">
        <v>175</v>
      </c>
      <c r="AU353" s="202" t="s">
        <v>84</v>
      </c>
      <c r="AV353" s="13" t="s">
        <v>84</v>
      </c>
      <c r="AW353" s="13" t="s">
        <v>32</v>
      </c>
      <c r="AX353" s="13" t="s">
        <v>82</v>
      </c>
      <c r="AY353" s="202" t="s">
        <v>160</v>
      </c>
    </row>
    <row r="354" s="2" customFormat="1" ht="16.5" customHeight="1">
      <c r="A354" s="38"/>
      <c r="B354" s="179"/>
      <c r="C354" s="180" t="s">
        <v>524</v>
      </c>
      <c r="D354" s="180" t="s">
        <v>162</v>
      </c>
      <c r="E354" s="181" t="s">
        <v>525</v>
      </c>
      <c r="F354" s="182" t="s">
        <v>526</v>
      </c>
      <c r="G354" s="183" t="s">
        <v>165</v>
      </c>
      <c r="H354" s="184">
        <v>351.18000000000001</v>
      </c>
      <c r="I354" s="185"/>
      <c r="J354" s="186">
        <f>ROUND(I354*H354,2)</f>
        <v>0</v>
      </c>
      <c r="K354" s="182" t="s">
        <v>166</v>
      </c>
      <c r="L354" s="39"/>
      <c r="M354" s="187" t="s">
        <v>1</v>
      </c>
      <c r="N354" s="188" t="s">
        <v>40</v>
      </c>
      <c r="O354" s="77"/>
      <c r="P354" s="189">
        <f>O354*H354</f>
        <v>0</v>
      </c>
      <c r="Q354" s="189">
        <v>0</v>
      </c>
      <c r="R354" s="189">
        <f>Q354*H354</f>
        <v>0</v>
      </c>
      <c r="S354" s="189">
        <v>0</v>
      </c>
      <c r="T354" s="190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91" t="s">
        <v>167</v>
      </c>
      <c r="AT354" s="191" t="s">
        <v>162</v>
      </c>
      <c r="AU354" s="191" t="s">
        <v>84</v>
      </c>
      <c r="AY354" s="19" t="s">
        <v>160</v>
      </c>
      <c r="BE354" s="192">
        <f>IF(N354="základní",J354,0)</f>
        <v>0</v>
      </c>
      <c r="BF354" s="192">
        <f>IF(N354="snížená",J354,0)</f>
        <v>0</v>
      </c>
      <c r="BG354" s="192">
        <f>IF(N354="zákl. přenesená",J354,0)</f>
        <v>0</v>
      </c>
      <c r="BH354" s="192">
        <f>IF(N354="sníž. přenesená",J354,0)</f>
        <v>0</v>
      </c>
      <c r="BI354" s="192">
        <f>IF(N354="nulová",J354,0)</f>
        <v>0</v>
      </c>
      <c r="BJ354" s="19" t="s">
        <v>82</v>
      </c>
      <c r="BK354" s="192">
        <f>ROUND(I354*H354,2)</f>
        <v>0</v>
      </c>
      <c r="BL354" s="19" t="s">
        <v>167</v>
      </c>
      <c r="BM354" s="191" t="s">
        <v>527</v>
      </c>
    </row>
    <row r="355" s="2" customFormat="1">
      <c r="A355" s="38"/>
      <c r="B355" s="39"/>
      <c r="C355" s="38"/>
      <c r="D355" s="193" t="s">
        <v>169</v>
      </c>
      <c r="E355" s="38"/>
      <c r="F355" s="194" t="s">
        <v>528</v>
      </c>
      <c r="G355" s="38"/>
      <c r="H355" s="38"/>
      <c r="I355" s="195"/>
      <c r="J355" s="38"/>
      <c r="K355" s="38"/>
      <c r="L355" s="39"/>
      <c r="M355" s="196"/>
      <c r="N355" s="197"/>
      <c r="O355" s="77"/>
      <c r="P355" s="77"/>
      <c r="Q355" s="77"/>
      <c r="R355" s="77"/>
      <c r="S355" s="77"/>
      <c r="T355" s="7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9" t="s">
        <v>169</v>
      </c>
      <c r="AU355" s="19" t="s">
        <v>84</v>
      </c>
    </row>
    <row r="356" s="2" customFormat="1">
      <c r="A356" s="38"/>
      <c r="B356" s="39"/>
      <c r="C356" s="38"/>
      <c r="D356" s="198" t="s">
        <v>171</v>
      </c>
      <c r="E356" s="38"/>
      <c r="F356" s="199" t="s">
        <v>529</v>
      </c>
      <c r="G356" s="38"/>
      <c r="H356" s="38"/>
      <c r="I356" s="195"/>
      <c r="J356" s="38"/>
      <c r="K356" s="38"/>
      <c r="L356" s="39"/>
      <c r="M356" s="196"/>
      <c r="N356" s="197"/>
      <c r="O356" s="77"/>
      <c r="P356" s="77"/>
      <c r="Q356" s="77"/>
      <c r="R356" s="77"/>
      <c r="S356" s="77"/>
      <c r="T356" s="7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9" t="s">
        <v>171</v>
      </c>
      <c r="AU356" s="19" t="s">
        <v>84</v>
      </c>
    </row>
    <row r="357" s="2" customFormat="1">
      <c r="A357" s="38"/>
      <c r="B357" s="39"/>
      <c r="C357" s="38"/>
      <c r="D357" s="193" t="s">
        <v>173</v>
      </c>
      <c r="E357" s="38"/>
      <c r="F357" s="200" t="s">
        <v>530</v>
      </c>
      <c r="G357" s="38"/>
      <c r="H357" s="38"/>
      <c r="I357" s="195"/>
      <c r="J357" s="38"/>
      <c r="K357" s="38"/>
      <c r="L357" s="39"/>
      <c r="M357" s="196"/>
      <c r="N357" s="197"/>
      <c r="O357" s="77"/>
      <c r="P357" s="77"/>
      <c r="Q357" s="77"/>
      <c r="R357" s="77"/>
      <c r="S357" s="77"/>
      <c r="T357" s="7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9" t="s">
        <v>173</v>
      </c>
      <c r="AU357" s="19" t="s">
        <v>84</v>
      </c>
    </row>
    <row r="358" s="13" customFormat="1">
      <c r="A358" s="13"/>
      <c r="B358" s="201"/>
      <c r="C358" s="13"/>
      <c r="D358" s="193" t="s">
        <v>175</v>
      </c>
      <c r="E358" s="202" t="s">
        <v>1</v>
      </c>
      <c r="F358" s="203" t="s">
        <v>531</v>
      </c>
      <c r="G358" s="13"/>
      <c r="H358" s="204">
        <v>351.18000000000001</v>
      </c>
      <c r="I358" s="205"/>
      <c r="J358" s="13"/>
      <c r="K358" s="13"/>
      <c r="L358" s="201"/>
      <c r="M358" s="206"/>
      <c r="N358" s="207"/>
      <c r="O358" s="207"/>
      <c r="P358" s="207"/>
      <c r="Q358" s="207"/>
      <c r="R358" s="207"/>
      <c r="S358" s="207"/>
      <c r="T358" s="20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02" t="s">
        <v>175</v>
      </c>
      <c r="AU358" s="202" t="s">
        <v>84</v>
      </c>
      <c r="AV358" s="13" t="s">
        <v>84</v>
      </c>
      <c r="AW358" s="13" t="s">
        <v>32</v>
      </c>
      <c r="AX358" s="13" t="s">
        <v>75</v>
      </c>
      <c r="AY358" s="202" t="s">
        <v>160</v>
      </c>
    </row>
    <row r="359" s="14" customFormat="1">
      <c r="A359" s="14"/>
      <c r="B359" s="209"/>
      <c r="C359" s="14"/>
      <c r="D359" s="193" t="s">
        <v>175</v>
      </c>
      <c r="E359" s="210" t="s">
        <v>1</v>
      </c>
      <c r="F359" s="211" t="s">
        <v>268</v>
      </c>
      <c r="G359" s="14"/>
      <c r="H359" s="212">
        <v>351.18000000000001</v>
      </c>
      <c r="I359" s="213"/>
      <c r="J359" s="14"/>
      <c r="K359" s="14"/>
      <c r="L359" s="209"/>
      <c r="M359" s="214"/>
      <c r="N359" s="215"/>
      <c r="O359" s="215"/>
      <c r="P359" s="215"/>
      <c r="Q359" s="215"/>
      <c r="R359" s="215"/>
      <c r="S359" s="215"/>
      <c r="T359" s="21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10" t="s">
        <v>175</v>
      </c>
      <c r="AU359" s="210" t="s">
        <v>84</v>
      </c>
      <c r="AV359" s="14" t="s">
        <v>167</v>
      </c>
      <c r="AW359" s="14" t="s">
        <v>32</v>
      </c>
      <c r="AX359" s="14" t="s">
        <v>82</v>
      </c>
      <c r="AY359" s="210" t="s">
        <v>160</v>
      </c>
    </row>
    <row r="360" s="2" customFormat="1" ht="16.5" customHeight="1">
      <c r="A360" s="38"/>
      <c r="B360" s="179"/>
      <c r="C360" s="180" t="s">
        <v>532</v>
      </c>
      <c r="D360" s="180" t="s">
        <v>162</v>
      </c>
      <c r="E360" s="181" t="s">
        <v>533</v>
      </c>
      <c r="F360" s="182" t="s">
        <v>534</v>
      </c>
      <c r="G360" s="183" t="s">
        <v>165</v>
      </c>
      <c r="H360" s="184">
        <v>6.7000000000000002</v>
      </c>
      <c r="I360" s="185"/>
      <c r="J360" s="186">
        <f>ROUND(I360*H360,2)</f>
        <v>0</v>
      </c>
      <c r="K360" s="182" t="s">
        <v>166</v>
      </c>
      <c r="L360" s="39"/>
      <c r="M360" s="187" t="s">
        <v>1</v>
      </c>
      <c r="N360" s="188" t="s">
        <v>40</v>
      </c>
      <c r="O360" s="77"/>
      <c r="P360" s="189">
        <f>O360*H360</f>
        <v>0</v>
      </c>
      <c r="Q360" s="189">
        <v>0.19536000000000001</v>
      </c>
      <c r="R360" s="189">
        <f>Q360*H360</f>
        <v>1.3089120000000001</v>
      </c>
      <c r="S360" s="189">
        <v>0</v>
      </c>
      <c r="T360" s="19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191" t="s">
        <v>167</v>
      </c>
      <c r="AT360" s="191" t="s">
        <v>162</v>
      </c>
      <c r="AU360" s="191" t="s">
        <v>84</v>
      </c>
      <c r="AY360" s="19" t="s">
        <v>160</v>
      </c>
      <c r="BE360" s="192">
        <f>IF(N360="základní",J360,0)</f>
        <v>0</v>
      </c>
      <c r="BF360" s="192">
        <f>IF(N360="snížená",J360,0)</f>
        <v>0</v>
      </c>
      <c r="BG360" s="192">
        <f>IF(N360="zákl. přenesená",J360,0)</f>
        <v>0</v>
      </c>
      <c r="BH360" s="192">
        <f>IF(N360="sníž. přenesená",J360,0)</f>
        <v>0</v>
      </c>
      <c r="BI360" s="192">
        <f>IF(N360="nulová",J360,0)</f>
        <v>0</v>
      </c>
      <c r="BJ360" s="19" t="s">
        <v>82</v>
      </c>
      <c r="BK360" s="192">
        <f>ROUND(I360*H360,2)</f>
        <v>0</v>
      </c>
      <c r="BL360" s="19" t="s">
        <v>167</v>
      </c>
      <c r="BM360" s="191" t="s">
        <v>535</v>
      </c>
    </row>
    <row r="361" s="2" customFormat="1">
      <c r="A361" s="38"/>
      <c r="B361" s="39"/>
      <c r="C361" s="38"/>
      <c r="D361" s="193" t="s">
        <v>169</v>
      </c>
      <c r="E361" s="38"/>
      <c r="F361" s="194" t="s">
        <v>536</v>
      </c>
      <c r="G361" s="38"/>
      <c r="H361" s="38"/>
      <c r="I361" s="195"/>
      <c r="J361" s="38"/>
      <c r="K361" s="38"/>
      <c r="L361" s="39"/>
      <c r="M361" s="196"/>
      <c r="N361" s="197"/>
      <c r="O361" s="77"/>
      <c r="P361" s="77"/>
      <c r="Q361" s="77"/>
      <c r="R361" s="77"/>
      <c r="S361" s="77"/>
      <c r="T361" s="7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9" t="s">
        <v>169</v>
      </c>
      <c r="AU361" s="19" t="s">
        <v>84</v>
      </c>
    </row>
    <row r="362" s="2" customFormat="1">
      <c r="A362" s="38"/>
      <c r="B362" s="39"/>
      <c r="C362" s="38"/>
      <c r="D362" s="198" t="s">
        <v>171</v>
      </c>
      <c r="E362" s="38"/>
      <c r="F362" s="199" t="s">
        <v>537</v>
      </c>
      <c r="G362" s="38"/>
      <c r="H362" s="38"/>
      <c r="I362" s="195"/>
      <c r="J362" s="38"/>
      <c r="K362" s="38"/>
      <c r="L362" s="39"/>
      <c r="M362" s="196"/>
      <c r="N362" s="197"/>
      <c r="O362" s="77"/>
      <c r="P362" s="77"/>
      <c r="Q362" s="77"/>
      <c r="R362" s="77"/>
      <c r="S362" s="77"/>
      <c r="T362" s="7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9" t="s">
        <v>171</v>
      </c>
      <c r="AU362" s="19" t="s">
        <v>84</v>
      </c>
    </row>
    <row r="363" s="2" customFormat="1">
      <c r="A363" s="38"/>
      <c r="B363" s="39"/>
      <c r="C363" s="38"/>
      <c r="D363" s="193" t="s">
        <v>173</v>
      </c>
      <c r="E363" s="38"/>
      <c r="F363" s="200" t="s">
        <v>538</v>
      </c>
      <c r="G363" s="38"/>
      <c r="H363" s="38"/>
      <c r="I363" s="195"/>
      <c r="J363" s="38"/>
      <c r="K363" s="38"/>
      <c r="L363" s="39"/>
      <c r="M363" s="196"/>
      <c r="N363" s="197"/>
      <c r="O363" s="77"/>
      <c r="P363" s="77"/>
      <c r="Q363" s="77"/>
      <c r="R363" s="77"/>
      <c r="S363" s="77"/>
      <c r="T363" s="7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9" t="s">
        <v>173</v>
      </c>
      <c r="AU363" s="19" t="s">
        <v>84</v>
      </c>
    </row>
    <row r="364" s="13" customFormat="1">
      <c r="A364" s="13"/>
      <c r="B364" s="201"/>
      <c r="C364" s="13"/>
      <c r="D364" s="193" t="s">
        <v>175</v>
      </c>
      <c r="E364" s="202" t="s">
        <v>1</v>
      </c>
      <c r="F364" s="203" t="s">
        <v>539</v>
      </c>
      <c r="G364" s="13"/>
      <c r="H364" s="204">
        <v>6.7000000000000002</v>
      </c>
      <c r="I364" s="205"/>
      <c r="J364" s="13"/>
      <c r="K364" s="13"/>
      <c r="L364" s="201"/>
      <c r="M364" s="206"/>
      <c r="N364" s="207"/>
      <c r="O364" s="207"/>
      <c r="P364" s="207"/>
      <c r="Q364" s="207"/>
      <c r="R364" s="207"/>
      <c r="S364" s="207"/>
      <c r="T364" s="20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02" t="s">
        <v>175</v>
      </c>
      <c r="AU364" s="202" t="s">
        <v>84</v>
      </c>
      <c r="AV364" s="13" t="s">
        <v>84</v>
      </c>
      <c r="AW364" s="13" t="s">
        <v>32</v>
      </c>
      <c r="AX364" s="13" t="s">
        <v>82</v>
      </c>
      <c r="AY364" s="202" t="s">
        <v>160</v>
      </c>
    </row>
    <row r="365" s="2" customFormat="1" ht="16.5" customHeight="1">
      <c r="A365" s="38"/>
      <c r="B365" s="179"/>
      <c r="C365" s="217" t="s">
        <v>540</v>
      </c>
      <c r="D365" s="217" t="s">
        <v>341</v>
      </c>
      <c r="E365" s="218" t="s">
        <v>541</v>
      </c>
      <c r="F365" s="219" t="s">
        <v>542</v>
      </c>
      <c r="G365" s="220" t="s">
        <v>165</v>
      </c>
      <c r="H365" s="221">
        <v>6.8339999999999996</v>
      </c>
      <c r="I365" s="222"/>
      <c r="J365" s="223">
        <f>ROUND(I365*H365,2)</f>
        <v>0</v>
      </c>
      <c r="K365" s="219" t="s">
        <v>166</v>
      </c>
      <c r="L365" s="224"/>
      <c r="M365" s="225" t="s">
        <v>1</v>
      </c>
      <c r="N365" s="226" t="s">
        <v>40</v>
      </c>
      <c r="O365" s="77"/>
      <c r="P365" s="189">
        <f>O365*H365</f>
        <v>0</v>
      </c>
      <c r="Q365" s="189">
        <v>0.222</v>
      </c>
      <c r="R365" s="189">
        <f>Q365*H365</f>
        <v>1.5171479999999999</v>
      </c>
      <c r="S365" s="189">
        <v>0</v>
      </c>
      <c r="T365" s="190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91" t="s">
        <v>216</v>
      </c>
      <c r="AT365" s="191" t="s">
        <v>341</v>
      </c>
      <c r="AU365" s="191" t="s">
        <v>84</v>
      </c>
      <c r="AY365" s="19" t="s">
        <v>160</v>
      </c>
      <c r="BE365" s="192">
        <f>IF(N365="základní",J365,0)</f>
        <v>0</v>
      </c>
      <c r="BF365" s="192">
        <f>IF(N365="snížená",J365,0)</f>
        <v>0</v>
      </c>
      <c r="BG365" s="192">
        <f>IF(N365="zákl. přenesená",J365,0)</f>
        <v>0</v>
      </c>
      <c r="BH365" s="192">
        <f>IF(N365="sníž. přenesená",J365,0)</f>
        <v>0</v>
      </c>
      <c r="BI365" s="192">
        <f>IF(N365="nulová",J365,0)</f>
        <v>0</v>
      </c>
      <c r="BJ365" s="19" t="s">
        <v>82</v>
      </c>
      <c r="BK365" s="192">
        <f>ROUND(I365*H365,2)</f>
        <v>0</v>
      </c>
      <c r="BL365" s="19" t="s">
        <v>167</v>
      </c>
      <c r="BM365" s="191" t="s">
        <v>543</v>
      </c>
    </row>
    <row r="366" s="2" customFormat="1">
      <c r="A366" s="38"/>
      <c r="B366" s="39"/>
      <c r="C366" s="38"/>
      <c r="D366" s="193" t="s">
        <v>169</v>
      </c>
      <c r="E366" s="38"/>
      <c r="F366" s="194" t="s">
        <v>542</v>
      </c>
      <c r="G366" s="38"/>
      <c r="H366" s="38"/>
      <c r="I366" s="195"/>
      <c r="J366" s="38"/>
      <c r="K366" s="38"/>
      <c r="L366" s="39"/>
      <c r="M366" s="196"/>
      <c r="N366" s="197"/>
      <c r="O366" s="77"/>
      <c r="P366" s="77"/>
      <c r="Q366" s="77"/>
      <c r="R366" s="77"/>
      <c r="S366" s="77"/>
      <c r="T366" s="7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9" t="s">
        <v>169</v>
      </c>
      <c r="AU366" s="19" t="s">
        <v>84</v>
      </c>
    </row>
    <row r="367" s="2" customFormat="1">
      <c r="A367" s="38"/>
      <c r="B367" s="39"/>
      <c r="C367" s="38"/>
      <c r="D367" s="193" t="s">
        <v>173</v>
      </c>
      <c r="E367" s="38"/>
      <c r="F367" s="200" t="s">
        <v>544</v>
      </c>
      <c r="G367" s="38"/>
      <c r="H367" s="38"/>
      <c r="I367" s="195"/>
      <c r="J367" s="38"/>
      <c r="K367" s="38"/>
      <c r="L367" s="39"/>
      <c r="M367" s="196"/>
      <c r="N367" s="197"/>
      <c r="O367" s="77"/>
      <c r="P367" s="77"/>
      <c r="Q367" s="77"/>
      <c r="R367" s="77"/>
      <c r="S367" s="77"/>
      <c r="T367" s="7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9" t="s">
        <v>173</v>
      </c>
      <c r="AU367" s="19" t="s">
        <v>84</v>
      </c>
    </row>
    <row r="368" s="13" customFormat="1">
      <c r="A368" s="13"/>
      <c r="B368" s="201"/>
      <c r="C368" s="13"/>
      <c r="D368" s="193" t="s">
        <v>175</v>
      </c>
      <c r="E368" s="13"/>
      <c r="F368" s="203" t="s">
        <v>545</v>
      </c>
      <c r="G368" s="13"/>
      <c r="H368" s="204">
        <v>6.8339999999999996</v>
      </c>
      <c r="I368" s="205"/>
      <c r="J368" s="13"/>
      <c r="K368" s="13"/>
      <c r="L368" s="201"/>
      <c r="M368" s="206"/>
      <c r="N368" s="207"/>
      <c r="O368" s="207"/>
      <c r="P368" s="207"/>
      <c r="Q368" s="207"/>
      <c r="R368" s="207"/>
      <c r="S368" s="207"/>
      <c r="T368" s="20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02" t="s">
        <v>175</v>
      </c>
      <c r="AU368" s="202" t="s">
        <v>84</v>
      </c>
      <c r="AV368" s="13" t="s">
        <v>84</v>
      </c>
      <c r="AW368" s="13" t="s">
        <v>3</v>
      </c>
      <c r="AX368" s="13" t="s">
        <v>82</v>
      </c>
      <c r="AY368" s="202" t="s">
        <v>160</v>
      </c>
    </row>
    <row r="369" s="2" customFormat="1" ht="16.5" customHeight="1">
      <c r="A369" s="38"/>
      <c r="B369" s="179"/>
      <c r="C369" s="180" t="s">
        <v>546</v>
      </c>
      <c r="D369" s="180" t="s">
        <v>162</v>
      </c>
      <c r="E369" s="181" t="s">
        <v>547</v>
      </c>
      <c r="F369" s="182" t="s">
        <v>548</v>
      </c>
      <c r="G369" s="183" t="s">
        <v>165</v>
      </c>
      <c r="H369" s="184">
        <v>877.48000000000002</v>
      </c>
      <c r="I369" s="185"/>
      <c r="J369" s="186">
        <f>ROUND(I369*H369,2)</f>
        <v>0</v>
      </c>
      <c r="K369" s="182" t="s">
        <v>166</v>
      </c>
      <c r="L369" s="39"/>
      <c r="M369" s="187" t="s">
        <v>1</v>
      </c>
      <c r="N369" s="188" t="s">
        <v>40</v>
      </c>
      <c r="O369" s="77"/>
      <c r="P369" s="189">
        <f>O369*H369</f>
        <v>0</v>
      </c>
      <c r="Q369" s="189">
        <v>0.17452999999999999</v>
      </c>
      <c r="R369" s="189">
        <f>Q369*H369</f>
        <v>153.1465844</v>
      </c>
      <c r="S369" s="189">
        <v>0</v>
      </c>
      <c r="T369" s="190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91" t="s">
        <v>167</v>
      </c>
      <c r="AT369" s="191" t="s">
        <v>162</v>
      </c>
      <c r="AU369" s="191" t="s">
        <v>84</v>
      </c>
      <c r="AY369" s="19" t="s">
        <v>160</v>
      </c>
      <c r="BE369" s="192">
        <f>IF(N369="základní",J369,0)</f>
        <v>0</v>
      </c>
      <c r="BF369" s="192">
        <f>IF(N369="snížená",J369,0)</f>
        <v>0</v>
      </c>
      <c r="BG369" s="192">
        <f>IF(N369="zákl. přenesená",J369,0)</f>
        <v>0</v>
      </c>
      <c r="BH369" s="192">
        <f>IF(N369="sníž. přenesená",J369,0)</f>
        <v>0</v>
      </c>
      <c r="BI369" s="192">
        <f>IF(N369="nulová",J369,0)</f>
        <v>0</v>
      </c>
      <c r="BJ369" s="19" t="s">
        <v>82</v>
      </c>
      <c r="BK369" s="192">
        <f>ROUND(I369*H369,2)</f>
        <v>0</v>
      </c>
      <c r="BL369" s="19" t="s">
        <v>167</v>
      </c>
      <c r="BM369" s="191" t="s">
        <v>549</v>
      </c>
    </row>
    <row r="370" s="2" customFormat="1">
      <c r="A370" s="38"/>
      <c r="B370" s="39"/>
      <c r="C370" s="38"/>
      <c r="D370" s="193" t="s">
        <v>169</v>
      </c>
      <c r="E370" s="38"/>
      <c r="F370" s="194" t="s">
        <v>550</v>
      </c>
      <c r="G370" s="38"/>
      <c r="H370" s="38"/>
      <c r="I370" s="195"/>
      <c r="J370" s="38"/>
      <c r="K370" s="38"/>
      <c r="L370" s="39"/>
      <c r="M370" s="196"/>
      <c r="N370" s="197"/>
      <c r="O370" s="77"/>
      <c r="P370" s="77"/>
      <c r="Q370" s="77"/>
      <c r="R370" s="77"/>
      <c r="S370" s="77"/>
      <c r="T370" s="7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9" t="s">
        <v>169</v>
      </c>
      <c r="AU370" s="19" t="s">
        <v>84</v>
      </c>
    </row>
    <row r="371" s="2" customFormat="1">
      <c r="A371" s="38"/>
      <c r="B371" s="39"/>
      <c r="C371" s="38"/>
      <c r="D371" s="198" t="s">
        <v>171</v>
      </c>
      <c r="E371" s="38"/>
      <c r="F371" s="199" t="s">
        <v>551</v>
      </c>
      <c r="G371" s="38"/>
      <c r="H371" s="38"/>
      <c r="I371" s="195"/>
      <c r="J371" s="38"/>
      <c r="K371" s="38"/>
      <c r="L371" s="39"/>
      <c r="M371" s="196"/>
      <c r="N371" s="197"/>
      <c r="O371" s="77"/>
      <c r="P371" s="77"/>
      <c r="Q371" s="77"/>
      <c r="R371" s="77"/>
      <c r="S371" s="77"/>
      <c r="T371" s="7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9" t="s">
        <v>171</v>
      </c>
      <c r="AU371" s="19" t="s">
        <v>84</v>
      </c>
    </row>
    <row r="372" s="13" customFormat="1">
      <c r="A372" s="13"/>
      <c r="B372" s="201"/>
      <c r="C372" s="13"/>
      <c r="D372" s="193" t="s">
        <v>175</v>
      </c>
      <c r="E372" s="202" t="s">
        <v>1</v>
      </c>
      <c r="F372" s="203" t="s">
        <v>552</v>
      </c>
      <c r="G372" s="13"/>
      <c r="H372" s="204">
        <v>877.48000000000002</v>
      </c>
      <c r="I372" s="205"/>
      <c r="J372" s="13"/>
      <c r="K372" s="13"/>
      <c r="L372" s="201"/>
      <c r="M372" s="206"/>
      <c r="N372" s="207"/>
      <c r="O372" s="207"/>
      <c r="P372" s="207"/>
      <c r="Q372" s="207"/>
      <c r="R372" s="207"/>
      <c r="S372" s="207"/>
      <c r="T372" s="20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02" t="s">
        <v>175</v>
      </c>
      <c r="AU372" s="202" t="s">
        <v>84</v>
      </c>
      <c r="AV372" s="13" t="s">
        <v>84</v>
      </c>
      <c r="AW372" s="13" t="s">
        <v>32</v>
      </c>
      <c r="AX372" s="13" t="s">
        <v>82</v>
      </c>
      <c r="AY372" s="202" t="s">
        <v>160</v>
      </c>
    </row>
    <row r="373" s="2" customFormat="1" ht="16.5" customHeight="1">
      <c r="A373" s="38"/>
      <c r="B373" s="179"/>
      <c r="C373" s="217" t="s">
        <v>553</v>
      </c>
      <c r="D373" s="217" t="s">
        <v>341</v>
      </c>
      <c r="E373" s="218" t="s">
        <v>554</v>
      </c>
      <c r="F373" s="219" t="s">
        <v>555</v>
      </c>
      <c r="G373" s="220" t="s">
        <v>165</v>
      </c>
      <c r="H373" s="221">
        <v>895.02999999999997</v>
      </c>
      <c r="I373" s="222"/>
      <c r="J373" s="223">
        <f>ROUND(I373*H373,2)</f>
        <v>0</v>
      </c>
      <c r="K373" s="219" t="s">
        <v>166</v>
      </c>
      <c r="L373" s="224"/>
      <c r="M373" s="225" t="s">
        <v>1</v>
      </c>
      <c r="N373" s="226" t="s">
        <v>40</v>
      </c>
      <c r="O373" s="77"/>
      <c r="P373" s="189">
        <f>O373*H373</f>
        <v>0</v>
      </c>
      <c r="Q373" s="189">
        <v>0.11799999999999999</v>
      </c>
      <c r="R373" s="189">
        <f>Q373*H373</f>
        <v>105.61353999999999</v>
      </c>
      <c r="S373" s="189">
        <v>0</v>
      </c>
      <c r="T373" s="190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91" t="s">
        <v>216</v>
      </c>
      <c r="AT373" s="191" t="s">
        <v>341</v>
      </c>
      <c r="AU373" s="191" t="s">
        <v>84</v>
      </c>
      <c r="AY373" s="19" t="s">
        <v>160</v>
      </c>
      <c r="BE373" s="192">
        <f>IF(N373="základní",J373,0)</f>
        <v>0</v>
      </c>
      <c r="BF373" s="192">
        <f>IF(N373="snížená",J373,0)</f>
        <v>0</v>
      </c>
      <c r="BG373" s="192">
        <f>IF(N373="zákl. přenesená",J373,0)</f>
        <v>0</v>
      </c>
      <c r="BH373" s="192">
        <f>IF(N373="sníž. přenesená",J373,0)</f>
        <v>0</v>
      </c>
      <c r="BI373" s="192">
        <f>IF(N373="nulová",J373,0)</f>
        <v>0</v>
      </c>
      <c r="BJ373" s="19" t="s">
        <v>82</v>
      </c>
      <c r="BK373" s="192">
        <f>ROUND(I373*H373,2)</f>
        <v>0</v>
      </c>
      <c r="BL373" s="19" t="s">
        <v>167</v>
      </c>
      <c r="BM373" s="191" t="s">
        <v>556</v>
      </c>
    </row>
    <row r="374" s="2" customFormat="1">
      <c r="A374" s="38"/>
      <c r="B374" s="39"/>
      <c r="C374" s="38"/>
      <c r="D374" s="193" t="s">
        <v>169</v>
      </c>
      <c r="E374" s="38"/>
      <c r="F374" s="194" t="s">
        <v>555</v>
      </c>
      <c r="G374" s="38"/>
      <c r="H374" s="38"/>
      <c r="I374" s="195"/>
      <c r="J374" s="38"/>
      <c r="K374" s="38"/>
      <c r="L374" s="39"/>
      <c r="M374" s="196"/>
      <c r="N374" s="197"/>
      <c r="O374" s="77"/>
      <c r="P374" s="77"/>
      <c r="Q374" s="77"/>
      <c r="R374" s="77"/>
      <c r="S374" s="77"/>
      <c r="T374" s="7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9" t="s">
        <v>169</v>
      </c>
      <c r="AU374" s="19" t="s">
        <v>84</v>
      </c>
    </row>
    <row r="375" s="2" customFormat="1">
      <c r="A375" s="38"/>
      <c r="B375" s="39"/>
      <c r="C375" s="38"/>
      <c r="D375" s="193" t="s">
        <v>173</v>
      </c>
      <c r="E375" s="38"/>
      <c r="F375" s="200" t="s">
        <v>544</v>
      </c>
      <c r="G375" s="38"/>
      <c r="H375" s="38"/>
      <c r="I375" s="195"/>
      <c r="J375" s="38"/>
      <c r="K375" s="38"/>
      <c r="L375" s="39"/>
      <c r="M375" s="196"/>
      <c r="N375" s="197"/>
      <c r="O375" s="77"/>
      <c r="P375" s="77"/>
      <c r="Q375" s="77"/>
      <c r="R375" s="77"/>
      <c r="S375" s="77"/>
      <c r="T375" s="7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9" t="s">
        <v>173</v>
      </c>
      <c r="AU375" s="19" t="s">
        <v>84</v>
      </c>
    </row>
    <row r="376" s="13" customFormat="1">
      <c r="A376" s="13"/>
      <c r="B376" s="201"/>
      <c r="C376" s="13"/>
      <c r="D376" s="193" t="s">
        <v>175</v>
      </c>
      <c r="E376" s="202" t="s">
        <v>1</v>
      </c>
      <c r="F376" s="203" t="s">
        <v>552</v>
      </c>
      <c r="G376" s="13"/>
      <c r="H376" s="204">
        <v>877.48000000000002</v>
      </c>
      <c r="I376" s="205"/>
      <c r="J376" s="13"/>
      <c r="K376" s="13"/>
      <c r="L376" s="201"/>
      <c r="M376" s="206"/>
      <c r="N376" s="207"/>
      <c r="O376" s="207"/>
      <c r="P376" s="207"/>
      <c r="Q376" s="207"/>
      <c r="R376" s="207"/>
      <c r="S376" s="207"/>
      <c r="T376" s="20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02" t="s">
        <v>175</v>
      </c>
      <c r="AU376" s="202" t="s">
        <v>84</v>
      </c>
      <c r="AV376" s="13" t="s">
        <v>84</v>
      </c>
      <c r="AW376" s="13" t="s">
        <v>32</v>
      </c>
      <c r="AX376" s="13" t="s">
        <v>82</v>
      </c>
      <c r="AY376" s="202" t="s">
        <v>160</v>
      </c>
    </row>
    <row r="377" s="13" customFormat="1">
      <c r="A377" s="13"/>
      <c r="B377" s="201"/>
      <c r="C377" s="13"/>
      <c r="D377" s="193" t="s">
        <v>175</v>
      </c>
      <c r="E377" s="13"/>
      <c r="F377" s="203" t="s">
        <v>557</v>
      </c>
      <c r="G377" s="13"/>
      <c r="H377" s="204">
        <v>895.02999999999997</v>
      </c>
      <c r="I377" s="205"/>
      <c r="J377" s="13"/>
      <c r="K377" s="13"/>
      <c r="L377" s="201"/>
      <c r="M377" s="206"/>
      <c r="N377" s="207"/>
      <c r="O377" s="207"/>
      <c r="P377" s="207"/>
      <c r="Q377" s="207"/>
      <c r="R377" s="207"/>
      <c r="S377" s="207"/>
      <c r="T377" s="20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02" t="s">
        <v>175</v>
      </c>
      <c r="AU377" s="202" t="s">
        <v>84</v>
      </c>
      <c r="AV377" s="13" t="s">
        <v>84</v>
      </c>
      <c r="AW377" s="13" t="s">
        <v>3</v>
      </c>
      <c r="AX377" s="13" t="s">
        <v>82</v>
      </c>
      <c r="AY377" s="202" t="s">
        <v>160</v>
      </c>
    </row>
    <row r="378" s="2" customFormat="1" ht="16.5" customHeight="1">
      <c r="A378" s="38"/>
      <c r="B378" s="179"/>
      <c r="C378" s="217" t="s">
        <v>558</v>
      </c>
      <c r="D378" s="217" t="s">
        <v>341</v>
      </c>
      <c r="E378" s="218" t="s">
        <v>559</v>
      </c>
      <c r="F378" s="219" t="s">
        <v>560</v>
      </c>
      <c r="G378" s="220" t="s">
        <v>165</v>
      </c>
      <c r="H378" s="221">
        <v>89.5</v>
      </c>
      <c r="I378" s="222"/>
      <c r="J378" s="223">
        <f>ROUND(I378*H378,2)</f>
        <v>0</v>
      </c>
      <c r="K378" s="219" t="s">
        <v>166</v>
      </c>
      <c r="L378" s="224"/>
      <c r="M378" s="225" t="s">
        <v>1</v>
      </c>
      <c r="N378" s="226" t="s">
        <v>40</v>
      </c>
      <c r="O378" s="77"/>
      <c r="P378" s="189">
        <f>O378*H378</f>
        <v>0</v>
      </c>
      <c r="Q378" s="189">
        <v>0.111</v>
      </c>
      <c r="R378" s="189">
        <f>Q378*H378</f>
        <v>9.9344999999999999</v>
      </c>
      <c r="S378" s="189">
        <v>0</v>
      </c>
      <c r="T378" s="19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91" t="s">
        <v>216</v>
      </c>
      <c r="AT378" s="191" t="s">
        <v>341</v>
      </c>
      <c r="AU378" s="191" t="s">
        <v>84</v>
      </c>
      <c r="AY378" s="19" t="s">
        <v>160</v>
      </c>
      <c r="BE378" s="192">
        <f>IF(N378="základní",J378,0)</f>
        <v>0</v>
      </c>
      <c r="BF378" s="192">
        <f>IF(N378="snížená",J378,0)</f>
        <v>0</v>
      </c>
      <c r="BG378" s="192">
        <f>IF(N378="zákl. přenesená",J378,0)</f>
        <v>0</v>
      </c>
      <c r="BH378" s="192">
        <f>IF(N378="sníž. přenesená",J378,0)</f>
        <v>0</v>
      </c>
      <c r="BI378" s="192">
        <f>IF(N378="nulová",J378,0)</f>
        <v>0</v>
      </c>
      <c r="BJ378" s="19" t="s">
        <v>82</v>
      </c>
      <c r="BK378" s="192">
        <f>ROUND(I378*H378,2)</f>
        <v>0</v>
      </c>
      <c r="BL378" s="19" t="s">
        <v>167</v>
      </c>
      <c r="BM378" s="191" t="s">
        <v>561</v>
      </c>
    </row>
    <row r="379" s="2" customFormat="1">
      <c r="A379" s="38"/>
      <c r="B379" s="39"/>
      <c r="C379" s="38"/>
      <c r="D379" s="193" t="s">
        <v>169</v>
      </c>
      <c r="E379" s="38"/>
      <c r="F379" s="194" t="s">
        <v>560</v>
      </c>
      <c r="G379" s="38"/>
      <c r="H379" s="38"/>
      <c r="I379" s="195"/>
      <c r="J379" s="38"/>
      <c r="K379" s="38"/>
      <c r="L379" s="39"/>
      <c r="M379" s="196"/>
      <c r="N379" s="197"/>
      <c r="O379" s="77"/>
      <c r="P379" s="77"/>
      <c r="Q379" s="77"/>
      <c r="R379" s="77"/>
      <c r="S379" s="77"/>
      <c r="T379" s="7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9" t="s">
        <v>169</v>
      </c>
      <c r="AU379" s="19" t="s">
        <v>84</v>
      </c>
    </row>
    <row r="380" s="2" customFormat="1" ht="21.75" customHeight="1">
      <c r="A380" s="38"/>
      <c r="B380" s="179"/>
      <c r="C380" s="180" t="s">
        <v>562</v>
      </c>
      <c r="D380" s="180" t="s">
        <v>162</v>
      </c>
      <c r="E380" s="181" t="s">
        <v>563</v>
      </c>
      <c r="F380" s="182" t="s">
        <v>564</v>
      </c>
      <c r="G380" s="183" t="s">
        <v>165</v>
      </c>
      <c r="H380" s="184">
        <v>88.549999999999997</v>
      </c>
      <c r="I380" s="185"/>
      <c r="J380" s="186">
        <f>ROUND(I380*H380,2)</f>
        <v>0</v>
      </c>
      <c r="K380" s="182" t="s">
        <v>166</v>
      </c>
      <c r="L380" s="39"/>
      <c r="M380" s="187" t="s">
        <v>1</v>
      </c>
      <c r="N380" s="188" t="s">
        <v>40</v>
      </c>
      <c r="O380" s="77"/>
      <c r="P380" s="189">
        <f>O380*H380</f>
        <v>0</v>
      </c>
      <c r="Q380" s="189">
        <v>0.089219999999999994</v>
      </c>
      <c r="R380" s="189">
        <f>Q380*H380</f>
        <v>7.9004309999999993</v>
      </c>
      <c r="S380" s="189">
        <v>0</v>
      </c>
      <c r="T380" s="190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191" t="s">
        <v>167</v>
      </c>
      <c r="AT380" s="191" t="s">
        <v>162</v>
      </c>
      <c r="AU380" s="191" t="s">
        <v>84</v>
      </c>
      <c r="AY380" s="19" t="s">
        <v>160</v>
      </c>
      <c r="BE380" s="192">
        <f>IF(N380="základní",J380,0)</f>
        <v>0</v>
      </c>
      <c r="BF380" s="192">
        <f>IF(N380="snížená",J380,0)</f>
        <v>0</v>
      </c>
      <c r="BG380" s="192">
        <f>IF(N380="zákl. přenesená",J380,0)</f>
        <v>0</v>
      </c>
      <c r="BH380" s="192">
        <f>IF(N380="sníž. přenesená",J380,0)</f>
        <v>0</v>
      </c>
      <c r="BI380" s="192">
        <f>IF(N380="nulová",J380,0)</f>
        <v>0</v>
      </c>
      <c r="BJ380" s="19" t="s">
        <v>82</v>
      </c>
      <c r="BK380" s="192">
        <f>ROUND(I380*H380,2)</f>
        <v>0</v>
      </c>
      <c r="BL380" s="19" t="s">
        <v>167</v>
      </c>
      <c r="BM380" s="191" t="s">
        <v>565</v>
      </c>
    </row>
    <row r="381" s="2" customFormat="1">
      <c r="A381" s="38"/>
      <c r="B381" s="39"/>
      <c r="C381" s="38"/>
      <c r="D381" s="193" t="s">
        <v>169</v>
      </c>
      <c r="E381" s="38"/>
      <c r="F381" s="194" t="s">
        <v>566</v>
      </c>
      <c r="G381" s="38"/>
      <c r="H381" s="38"/>
      <c r="I381" s="195"/>
      <c r="J381" s="38"/>
      <c r="K381" s="38"/>
      <c r="L381" s="39"/>
      <c r="M381" s="196"/>
      <c r="N381" s="197"/>
      <c r="O381" s="77"/>
      <c r="P381" s="77"/>
      <c r="Q381" s="77"/>
      <c r="R381" s="77"/>
      <c r="S381" s="77"/>
      <c r="T381" s="7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9" t="s">
        <v>169</v>
      </c>
      <c r="AU381" s="19" t="s">
        <v>84</v>
      </c>
    </row>
    <row r="382" s="2" customFormat="1">
      <c r="A382" s="38"/>
      <c r="B382" s="39"/>
      <c r="C382" s="38"/>
      <c r="D382" s="198" t="s">
        <v>171</v>
      </c>
      <c r="E382" s="38"/>
      <c r="F382" s="199" t="s">
        <v>567</v>
      </c>
      <c r="G382" s="38"/>
      <c r="H382" s="38"/>
      <c r="I382" s="195"/>
      <c r="J382" s="38"/>
      <c r="K382" s="38"/>
      <c r="L382" s="39"/>
      <c r="M382" s="196"/>
      <c r="N382" s="197"/>
      <c r="O382" s="77"/>
      <c r="P382" s="77"/>
      <c r="Q382" s="77"/>
      <c r="R382" s="77"/>
      <c r="S382" s="77"/>
      <c r="T382" s="7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9" t="s">
        <v>171</v>
      </c>
      <c r="AU382" s="19" t="s">
        <v>84</v>
      </c>
    </row>
    <row r="383" s="13" customFormat="1">
      <c r="A383" s="13"/>
      <c r="B383" s="201"/>
      <c r="C383" s="13"/>
      <c r="D383" s="193" t="s">
        <v>175</v>
      </c>
      <c r="E383" s="202" t="s">
        <v>1</v>
      </c>
      <c r="F383" s="203" t="s">
        <v>568</v>
      </c>
      <c r="G383" s="13"/>
      <c r="H383" s="204">
        <v>88.549999999999997</v>
      </c>
      <c r="I383" s="205"/>
      <c r="J383" s="13"/>
      <c r="K383" s="13"/>
      <c r="L383" s="201"/>
      <c r="M383" s="206"/>
      <c r="N383" s="207"/>
      <c r="O383" s="207"/>
      <c r="P383" s="207"/>
      <c r="Q383" s="207"/>
      <c r="R383" s="207"/>
      <c r="S383" s="207"/>
      <c r="T383" s="20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02" t="s">
        <v>175</v>
      </c>
      <c r="AU383" s="202" t="s">
        <v>84</v>
      </c>
      <c r="AV383" s="13" t="s">
        <v>84</v>
      </c>
      <c r="AW383" s="13" t="s">
        <v>32</v>
      </c>
      <c r="AX383" s="13" t="s">
        <v>82</v>
      </c>
      <c r="AY383" s="202" t="s">
        <v>160</v>
      </c>
    </row>
    <row r="384" s="2" customFormat="1" ht="16.5" customHeight="1">
      <c r="A384" s="38"/>
      <c r="B384" s="179"/>
      <c r="C384" s="217" t="s">
        <v>569</v>
      </c>
      <c r="D384" s="217" t="s">
        <v>341</v>
      </c>
      <c r="E384" s="218" t="s">
        <v>570</v>
      </c>
      <c r="F384" s="219" t="s">
        <v>571</v>
      </c>
      <c r="G384" s="220" t="s">
        <v>165</v>
      </c>
      <c r="H384" s="221">
        <v>6.4580000000000002</v>
      </c>
      <c r="I384" s="222"/>
      <c r="J384" s="223">
        <f>ROUND(I384*H384,2)</f>
        <v>0</v>
      </c>
      <c r="K384" s="219" t="s">
        <v>166</v>
      </c>
      <c r="L384" s="224"/>
      <c r="M384" s="225" t="s">
        <v>1</v>
      </c>
      <c r="N384" s="226" t="s">
        <v>40</v>
      </c>
      <c r="O384" s="77"/>
      <c r="P384" s="189">
        <f>O384*H384</f>
        <v>0</v>
      </c>
      <c r="Q384" s="189">
        <v>0.13200000000000001</v>
      </c>
      <c r="R384" s="189">
        <f>Q384*H384</f>
        <v>0.8524560000000001</v>
      </c>
      <c r="S384" s="189">
        <v>0</v>
      </c>
      <c r="T384" s="190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191" t="s">
        <v>216</v>
      </c>
      <c r="AT384" s="191" t="s">
        <v>341</v>
      </c>
      <c r="AU384" s="191" t="s">
        <v>84</v>
      </c>
      <c r="AY384" s="19" t="s">
        <v>160</v>
      </c>
      <c r="BE384" s="192">
        <f>IF(N384="základní",J384,0)</f>
        <v>0</v>
      </c>
      <c r="BF384" s="192">
        <f>IF(N384="snížená",J384,0)</f>
        <v>0</v>
      </c>
      <c r="BG384" s="192">
        <f>IF(N384="zákl. přenesená",J384,0)</f>
        <v>0</v>
      </c>
      <c r="BH384" s="192">
        <f>IF(N384="sníž. přenesená",J384,0)</f>
        <v>0</v>
      </c>
      <c r="BI384" s="192">
        <f>IF(N384="nulová",J384,0)</f>
        <v>0</v>
      </c>
      <c r="BJ384" s="19" t="s">
        <v>82</v>
      </c>
      <c r="BK384" s="192">
        <f>ROUND(I384*H384,2)</f>
        <v>0</v>
      </c>
      <c r="BL384" s="19" t="s">
        <v>167</v>
      </c>
      <c r="BM384" s="191" t="s">
        <v>572</v>
      </c>
    </row>
    <row r="385" s="2" customFormat="1">
      <c r="A385" s="38"/>
      <c r="B385" s="39"/>
      <c r="C385" s="38"/>
      <c r="D385" s="193" t="s">
        <v>169</v>
      </c>
      <c r="E385" s="38"/>
      <c r="F385" s="194" t="s">
        <v>571</v>
      </c>
      <c r="G385" s="38"/>
      <c r="H385" s="38"/>
      <c r="I385" s="195"/>
      <c r="J385" s="38"/>
      <c r="K385" s="38"/>
      <c r="L385" s="39"/>
      <c r="M385" s="196"/>
      <c r="N385" s="197"/>
      <c r="O385" s="77"/>
      <c r="P385" s="77"/>
      <c r="Q385" s="77"/>
      <c r="R385" s="77"/>
      <c r="S385" s="77"/>
      <c r="T385" s="7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9" t="s">
        <v>169</v>
      </c>
      <c r="AU385" s="19" t="s">
        <v>84</v>
      </c>
    </row>
    <row r="386" s="2" customFormat="1">
      <c r="A386" s="38"/>
      <c r="B386" s="39"/>
      <c r="C386" s="38"/>
      <c r="D386" s="193" t="s">
        <v>173</v>
      </c>
      <c r="E386" s="38"/>
      <c r="F386" s="200" t="s">
        <v>573</v>
      </c>
      <c r="G386" s="38"/>
      <c r="H386" s="38"/>
      <c r="I386" s="195"/>
      <c r="J386" s="38"/>
      <c r="K386" s="38"/>
      <c r="L386" s="39"/>
      <c r="M386" s="196"/>
      <c r="N386" s="197"/>
      <c r="O386" s="77"/>
      <c r="P386" s="77"/>
      <c r="Q386" s="77"/>
      <c r="R386" s="77"/>
      <c r="S386" s="77"/>
      <c r="T386" s="7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9" t="s">
        <v>173</v>
      </c>
      <c r="AU386" s="19" t="s">
        <v>84</v>
      </c>
    </row>
    <row r="387" s="13" customFormat="1">
      <c r="A387" s="13"/>
      <c r="B387" s="201"/>
      <c r="C387" s="13"/>
      <c r="D387" s="193" t="s">
        <v>175</v>
      </c>
      <c r="E387" s="202" t="s">
        <v>1</v>
      </c>
      <c r="F387" s="203" t="s">
        <v>574</v>
      </c>
      <c r="G387" s="13"/>
      <c r="H387" s="204">
        <v>6.2699999999999996</v>
      </c>
      <c r="I387" s="205"/>
      <c r="J387" s="13"/>
      <c r="K387" s="13"/>
      <c r="L387" s="201"/>
      <c r="M387" s="206"/>
      <c r="N387" s="207"/>
      <c r="O387" s="207"/>
      <c r="P387" s="207"/>
      <c r="Q387" s="207"/>
      <c r="R387" s="207"/>
      <c r="S387" s="207"/>
      <c r="T387" s="20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02" t="s">
        <v>175</v>
      </c>
      <c r="AU387" s="202" t="s">
        <v>84</v>
      </c>
      <c r="AV387" s="13" t="s">
        <v>84</v>
      </c>
      <c r="AW387" s="13" t="s">
        <v>32</v>
      </c>
      <c r="AX387" s="13" t="s">
        <v>82</v>
      </c>
      <c r="AY387" s="202" t="s">
        <v>160</v>
      </c>
    </row>
    <row r="388" s="13" customFormat="1">
      <c r="A388" s="13"/>
      <c r="B388" s="201"/>
      <c r="C388" s="13"/>
      <c r="D388" s="193" t="s">
        <v>175</v>
      </c>
      <c r="E388" s="13"/>
      <c r="F388" s="203" t="s">
        <v>575</v>
      </c>
      <c r="G388" s="13"/>
      <c r="H388" s="204">
        <v>6.4580000000000002</v>
      </c>
      <c r="I388" s="205"/>
      <c r="J388" s="13"/>
      <c r="K388" s="13"/>
      <c r="L388" s="201"/>
      <c r="M388" s="206"/>
      <c r="N388" s="207"/>
      <c r="O388" s="207"/>
      <c r="P388" s="207"/>
      <c r="Q388" s="207"/>
      <c r="R388" s="207"/>
      <c r="S388" s="207"/>
      <c r="T388" s="20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02" t="s">
        <v>175</v>
      </c>
      <c r="AU388" s="202" t="s">
        <v>84</v>
      </c>
      <c r="AV388" s="13" t="s">
        <v>84</v>
      </c>
      <c r="AW388" s="13" t="s">
        <v>3</v>
      </c>
      <c r="AX388" s="13" t="s">
        <v>82</v>
      </c>
      <c r="AY388" s="202" t="s">
        <v>160</v>
      </c>
    </row>
    <row r="389" s="2" customFormat="1" ht="16.5" customHeight="1">
      <c r="A389" s="38"/>
      <c r="B389" s="179"/>
      <c r="C389" s="217" t="s">
        <v>576</v>
      </c>
      <c r="D389" s="217" t="s">
        <v>341</v>
      </c>
      <c r="E389" s="218" t="s">
        <v>577</v>
      </c>
      <c r="F389" s="219" t="s">
        <v>578</v>
      </c>
      <c r="G389" s="220" t="s">
        <v>165</v>
      </c>
      <c r="H389" s="221">
        <v>75.385999999999996</v>
      </c>
      <c r="I389" s="222"/>
      <c r="J389" s="223">
        <f>ROUND(I389*H389,2)</f>
        <v>0</v>
      </c>
      <c r="K389" s="219" t="s">
        <v>166</v>
      </c>
      <c r="L389" s="224"/>
      <c r="M389" s="225" t="s">
        <v>1</v>
      </c>
      <c r="N389" s="226" t="s">
        <v>40</v>
      </c>
      <c r="O389" s="77"/>
      <c r="P389" s="189">
        <f>O389*H389</f>
        <v>0</v>
      </c>
      <c r="Q389" s="189">
        <v>0.13200000000000001</v>
      </c>
      <c r="R389" s="189">
        <f>Q389*H389</f>
        <v>9.9509519999999991</v>
      </c>
      <c r="S389" s="189">
        <v>0</v>
      </c>
      <c r="T389" s="190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91" t="s">
        <v>216</v>
      </c>
      <c r="AT389" s="191" t="s">
        <v>341</v>
      </c>
      <c r="AU389" s="191" t="s">
        <v>84</v>
      </c>
      <c r="AY389" s="19" t="s">
        <v>160</v>
      </c>
      <c r="BE389" s="192">
        <f>IF(N389="základní",J389,0)</f>
        <v>0</v>
      </c>
      <c r="BF389" s="192">
        <f>IF(N389="snížená",J389,0)</f>
        <v>0</v>
      </c>
      <c r="BG389" s="192">
        <f>IF(N389="zákl. přenesená",J389,0)</f>
        <v>0</v>
      </c>
      <c r="BH389" s="192">
        <f>IF(N389="sníž. přenesená",J389,0)</f>
        <v>0</v>
      </c>
      <c r="BI389" s="192">
        <f>IF(N389="nulová",J389,0)</f>
        <v>0</v>
      </c>
      <c r="BJ389" s="19" t="s">
        <v>82</v>
      </c>
      <c r="BK389" s="192">
        <f>ROUND(I389*H389,2)</f>
        <v>0</v>
      </c>
      <c r="BL389" s="19" t="s">
        <v>167</v>
      </c>
      <c r="BM389" s="191" t="s">
        <v>579</v>
      </c>
    </row>
    <row r="390" s="2" customFormat="1">
      <c r="A390" s="38"/>
      <c r="B390" s="39"/>
      <c r="C390" s="38"/>
      <c r="D390" s="193" t="s">
        <v>169</v>
      </c>
      <c r="E390" s="38"/>
      <c r="F390" s="194" t="s">
        <v>578</v>
      </c>
      <c r="G390" s="38"/>
      <c r="H390" s="38"/>
      <c r="I390" s="195"/>
      <c r="J390" s="38"/>
      <c r="K390" s="38"/>
      <c r="L390" s="39"/>
      <c r="M390" s="196"/>
      <c r="N390" s="197"/>
      <c r="O390" s="77"/>
      <c r="P390" s="77"/>
      <c r="Q390" s="77"/>
      <c r="R390" s="77"/>
      <c r="S390" s="77"/>
      <c r="T390" s="7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9" t="s">
        <v>169</v>
      </c>
      <c r="AU390" s="19" t="s">
        <v>84</v>
      </c>
    </row>
    <row r="391" s="2" customFormat="1">
      <c r="A391" s="38"/>
      <c r="B391" s="39"/>
      <c r="C391" s="38"/>
      <c r="D391" s="193" t="s">
        <v>173</v>
      </c>
      <c r="E391" s="38"/>
      <c r="F391" s="200" t="s">
        <v>580</v>
      </c>
      <c r="G391" s="38"/>
      <c r="H391" s="38"/>
      <c r="I391" s="195"/>
      <c r="J391" s="38"/>
      <c r="K391" s="38"/>
      <c r="L391" s="39"/>
      <c r="M391" s="196"/>
      <c r="N391" s="197"/>
      <c r="O391" s="77"/>
      <c r="P391" s="77"/>
      <c r="Q391" s="77"/>
      <c r="R391" s="77"/>
      <c r="S391" s="77"/>
      <c r="T391" s="7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9" t="s">
        <v>173</v>
      </c>
      <c r="AU391" s="19" t="s">
        <v>84</v>
      </c>
    </row>
    <row r="392" s="13" customFormat="1">
      <c r="A392" s="13"/>
      <c r="B392" s="201"/>
      <c r="C392" s="13"/>
      <c r="D392" s="193" t="s">
        <v>175</v>
      </c>
      <c r="E392" s="202" t="s">
        <v>1</v>
      </c>
      <c r="F392" s="203" t="s">
        <v>581</v>
      </c>
      <c r="G392" s="13"/>
      <c r="H392" s="204">
        <v>73.189999999999998</v>
      </c>
      <c r="I392" s="205"/>
      <c r="J392" s="13"/>
      <c r="K392" s="13"/>
      <c r="L392" s="201"/>
      <c r="M392" s="206"/>
      <c r="N392" s="207"/>
      <c r="O392" s="207"/>
      <c r="P392" s="207"/>
      <c r="Q392" s="207"/>
      <c r="R392" s="207"/>
      <c r="S392" s="207"/>
      <c r="T392" s="20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02" t="s">
        <v>175</v>
      </c>
      <c r="AU392" s="202" t="s">
        <v>84</v>
      </c>
      <c r="AV392" s="13" t="s">
        <v>84</v>
      </c>
      <c r="AW392" s="13" t="s">
        <v>32</v>
      </c>
      <c r="AX392" s="13" t="s">
        <v>82</v>
      </c>
      <c r="AY392" s="202" t="s">
        <v>160</v>
      </c>
    </row>
    <row r="393" s="13" customFormat="1">
      <c r="A393" s="13"/>
      <c r="B393" s="201"/>
      <c r="C393" s="13"/>
      <c r="D393" s="193" t="s">
        <v>175</v>
      </c>
      <c r="E393" s="13"/>
      <c r="F393" s="203" t="s">
        <v>582</v>
      </c>
      <c r="G393" s="13"/>
      <c r="H393" s="204">
        <v>75.385999999999996</v>
      </c>
      <c r="I393" s="205"/>
      <c r="J393" s="13"/>
      <c r="K393" s="13"/>
      <c r="L393" s="201"/>
      <c r="M393" s="206"/>
      <c r="N393" s="207"/>
      <c r="O393" s="207"/>
      <c r="P393" s="207"/>
      <c r="Q393" s="207"/>
      <c r="R393" s="207"/>
      <c r="S393" s="207"/>
      <c r="T393" s="20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02" t="s">
        <v>175</v>
      </c>
      <c r="AU393" s="202" t="s">
        <v>84</v>
      </c>
      <c r="AV393" s="13" t="s">
        <v>84</v>
      </c>
      <c r="AW393" s="13" t="s">
        <v>3</v>
      </c>
      <c r="AX393" s="13" t="s">
        <v>82</v>
      </c>
      <c r="AY393" s="202" t="s">
        <v>160</v>
      </c>
    </row>
    <row r="394" s="2" customFormat="1" ht="16.5" customHeight="1">
      <c r="A394" s="38"/>
      <c r="B394" s="179"/>
      <c r="C394" s="217" t="s">
        <v>583</v>
      </c>
      <c r="D394" s="217" t="s">
        <v>341</v>
      </c>
      <c r="E394" s="218" t="s">
        <v>584</v>
      </c>
      <c r="F394" s="219" t="s">
        <v>585</v>
      </c>
      <c r="G394" s="220" t="s">
        <v>165</v>
      </c>
      <c r="H394" s="221">
        <v>9.0899999999999999</v>
      </c>
      <c r="I394" s="222"/>
      <c r="J394" s="223">
        <f>ROUND(I394*H394,2)</f>
        <v>0</v>
      </c>
      <c r="K394" s="219" t="s">
        <v>166</v>
      </c>
      <c r="L394" s="224"/>
      <c r="M394" s="225" t="s">
        <v>1</v>
      </c>
      <c r="N394" s="226" t="s">
        <v>40</v>
      </c>
      <c r="O394" s="77"/>
      <c r="P394" s="189">
        <f>O394*H394</f>
        <v>0</v>
      </c>
      <c r="Q394" s="189">
        <v>0.13100000000000001</v>
      </c>
      <c r="R394" s="189">
        <f>Q394*H394</f>
        <v>1.19079</v>
      </c>
      <c r="S394" s="189">
        <v>0</v>
      </c>
      <c r="T394" s="190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91" t="s">
        <v>216</v>
      </c>
      <c r="AT394" s="191" t="s">
        <v>341</v>
      </c>
      <c r="AU394" s="191" t="s">
        <v>84</v>
      </c>
      <c r="AY394" s="19" t="s">
        <v>160</v>
      </c>
      <c r="BE394" s="192">
        <f>IF(N394="základní",J394,0)</f>
        <v>0</v>
      </c>
      <c r="BF394" s="192">
        <f>IF(N394="snížená",J394,0)</f>
        <v>0</v>
      </c>
      <c r="BG394" s="192">
        <f>IF(N394="zákl. přenesená",J394,0)</f>
        <v>0</v>
      </c>
      <c r="BH394" s="192">
        <f>IF(N394="sníž. přenesená",J394,0)</f>
        <v>0</v>
      </c>
      <c r="BI394" s="192">
        <f>IF(N394="nulová",J394,0)</f>
        <v>0</v>
      </c>
      <c r="BJ394" s="19" t="s">
        <v>82</v>
      </c>
      <c r="BK394" s="192">
        <f>ROUND(I394*H394,2)</f>
        <v>0</v>
      </c>
      <c r="BL394" s="19" t="s">
        <v>167</v>
      </c>
      <c r="BM394" s="191" t="s">
        <v>586</v>
      </c>
    </row>
    <row r="395" s="2" customFormat="1">
      <c r="A395" s="38"/>
      <c r="B395" s="39"/>
      <c r="C395" s="38"/>
      <c r="D395" s="193" t="s">
        <v>169</v>
      </c>
      <c r="E395" s="38"/>
      <c r="F395" s="194" t="s">
        <v>585</v>
      </c>
      <c r="G395" s="38"/>
      <c r="H395" s="38"/>
      <c r="I395" s="195"/>
      <c r="J395" s="38"/>
      <c r="K395" s="38"/>
      <c r="L395" s="39"/>
      <c r="M395" s="196"/>
      <c r="N395" s="197"/>
      <c r="O395" s="77"/>
      <c r="P395" s="77"/>
      <c r="Q395" s="77"/>
      <c r="R395" s="77"/>
      <c r="S395" s="77"/>
      <c r="T395" s="7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9" t="s">
        <v>169</v>
      </c>
      <c r="AU395" s="19" t="s">
        <v>84</v>
      </c>
    </row>
    <row r="396" s="13" customFormat="1">
      <c r="A396" s="13"/>
      <c r="B396" s="201"/>
      <c r="C396" s="13"/>
      <c r="D396" s="193" t="s">
        <v>175</v>
      </c>
      <c r="E396" s="202" t="s">
        <v>1</v>
      </c>
      <c r="F396" s="203" t="s">
        <v>587</v>
      </c>
      <c r="G396" s="13"/>
      <c r="H396" s="204">
        <v>9.0899999999999999</v>
      </c>
      <c r="I396" s="205"/>
      <c r="J396" s="13"/>
      <c r="K396" s="13"/>
      <c r="L396" s="201"/>
      <c r="M396" s="206"/>
      <c r="N396" s="207"/>
      <c r="O396" s="207"/>
      <c r="P396" s="207"/>
      <c r="Q396" s="207"/>
      <c r="R396" s="207"/>
      <c r="S396" s="207"/>
      <c r="T396" s="20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02" t="s">
        <v>175</v>
      </c>
      <c r="AU396" s="202" t="s">
        <v>84</v>
      </c>
      <c r="AV396" s="13" t="s">
        <v>84</v>
      </c>
      <c r="AW396" s="13" t="s">
        <v>32</v>
      </c>
      <c r="AX396" s="13" t="s">
        <v>82</v>
      </c>
      <c r="AY396" s="202" t="s">
        <v>160</v>
      </c>
    </row>
    <row r="397" s="2" customFormat="1" ht="24.15" customHeight="1">
      <c r="A397" s="38"/>
      <c r="B397" s="179"/>
      <c r="C397" s="180" t="s">
        <v>588</v>
      </c>
      <c r="D397" s="180" t="s">
        <v>162</v>
      </c>
      <c r="E397" s="181" t="s">
        <v>589</v>
      </c>
      <c r="F397" s="182" t="s">
        <v>590</v>
      </c>
      <c r="G397" s="183" t="s">
        <v>165</v>
      </c>
      <c r="H397" s="184">
        <v>57.033999999999999</v>
      </c>
      <c r="I397" s="185"/>
      <c r="J397" s="186">
        <f>ROUND(I397*H397,2)</f>
        <v>0</v>
      </c>
      <c r="K397" s="182" t="s">
        <v>166</v>
      </c>
      <c r="L397" s="39"/>
      <c r="M397" s="187" t="s">
        <v>1</v>
      </c>
      <c r="N397" s="188" t="s">
        <v>40</v>
      </c>
      <c r="O397" s="77"/>
      <c r="P397" s="189">
        <f>O397*H397</f>
        <v>0</v>
      </c>
      <c r="Q397" s="189">
        <v>0.098000000000000004</v>
      </c>
      <c r="R397" s="189">
        <f>Q397*H397</f>
        <v>5.5893319999999997</v>
      </c>
      <c r="S397" s="189">
        <v>0</v>
      </c>
      <c r="T397" s="190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91" t="s">
        <v>167</v>
      </c>
      <c r="AT397" s="191" t="s">
        <v>162</v>
      </c>
      <c r="AU397" s="191" t="s">
        <v>84</v>
      </c>
      <c r="AY397" s="19" t="s">
        <v>160</v>
      </c>
      <c r="BE397" s="192">
        <f>IF(N397="základní",J397,0)</f>
        <v>0</v>
      </c>
      <c r="BF397" s="192">
        <f>IF(N397="snížená",J397,0)</f>
        <v>0</v>
      </c>
      <c r="BG397" s="192">
        <f>IF(N397="zákl. přenesená",J397,0)</f>
        <v>0</v>
      </c>
      <c r="BH397" s="192">
        <f>IF(N397="sníž. přenesená",J397,0)</f>
        <v>0</v>
      </c>
      <c r="BI397" s="192">
        <f>IF(N397="nulová",J397,0)</f>
        <v>0</v>
      </c>
      <c r="BJ397" s="19" t="s">
        <v>82</v>
      </c>
      <c r="BK397" s="192">
        <f>ROUND(I397*H397,2)</f>
        <v>0</v>
      </c>
      <c r="BL397" s="19" t="s">
        <v>167</v>
      </c>
      <c r="BM397" s="191" t="s">
        <v>591</v>
      </c>
    </row>
    <row r="398" s="2" customFormat="1">
      <c r="A398" s="38"/>
      <c r="B398" s="39"/>
      <c r="C398" s="38"/>
      <c r="D398" s="193" t="s">
        <v>169</v>
      </c>
      <c r="E398" s="38"/>
      <c r="F398" s="194" t="s">
        <v>592</v>
      </c>
      <c r="G398" s="38"/>
      <c r="H398" s="38"/>
      <c r="I398" s="195"/>
      <c r="J398" s="38"/>
      <c r="K398" s="38"/>
      <c r="L398" s="39"/>
      <c r="M398" s="196"/>
      <c r="N398" s="197"/>
      <c r="O398" s="77"/>
      <c r="P398" s="77"/>
      <c r="Q398" s="77"/>
      <c r="R398" s="77"/>
      <c r="S398" s="77"/>
      <c r="T398" s="7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9" t="s">
        <v>169</v>
      </c>
      <c r="AU398" s="19" t="s">
        <v>84</v>
      </c>
    </row>
    <row r="399" s="2" customFormat="1">
      <c r="A399" s="38"/>
      <c r="B399" s="39"/>
      <c r="C399" s="38"/>
      <c r="D399" s="198" t="s">
        <v>171</v>
      </c>
      <c r="E399" s="38"/>
      <c r="F399" s="199" t="s">
        <v>593</v>
      </c>
      <c r="G399" s="38"/>
      <c r="H399" s="38"/>
      <c r="I399" s="195"/>
      <c r="J399" s="38"/>
      <c r="K399" s="38"/>
      <c r="L399" s="39"/>
      <c r="M399" s="196"/>
      <c r="N399" s="197"/>
      <c r="O399" s="77"/>
      <c r="P399" s="77"/>
      <c r="Q399" s="77"/>
      <c r="R399" s="77"/>
      <c r="S399" s="77"/>
      <c r="T399" s="7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9" t="s">
        <v>171</v>
      </c>
      <c r="AU399" s="19" t="s">
        <v>84</v>
      </c>
    </row>
    <row r="400" s="13" customFormat="1">
      <c r="A400" s="13"/>
      <c r="B400" s="201"/>
      <c r="C400" s="13"/>
      <c r="D400" s="193" t="s">
        <v>175</v>
      </c>
      <c r="E400" s="202" t="s">
        <v>1</v>
      </c>
      <c r="F400" s="203" t="s">
        <v>594</v>
      </c>
      <c r="G400" s="13"/>
      <c r="H400" s="204">
        <v>57.033999999999999</v>
      </c>
      <c r="I400" s="205"/>
      <c r="J400" s="13"/>
      <c r="K400" s="13"/>
      <c r="L400" s="201"/>
      <c r="M400" s="206"/>
      <c r="N400" s="207"/>
      <c r="O400" s="207"/>
      <c r="P400" s="207"/>
      <c r="Q400" s="207"/>
      <c r="R400" s="207"/>
      <c r="S400" s="207"/>
      <c r="T400" s="20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02" t="s">
        <v>175</v>
      </c>
      <c r="AU400" s="202" t="s">
        <v>84</v>
      </c>
      <c r="AV400" s="13" t="s">
        <v>84</v>
      </c>
      <c r="AW400" s="13" t="s">
        <v>32</v>
      </c>
      <c r="AX400" s="13" t="s">
        <v>82</v>
      </c>
      <c r="AY400" s="202" t="s">
        <v>160</v>
      </c>
    </row>
    <row r="401" s="2" customFormat="1" ht="16.5" customHeight="1">
      <c r="A401" s="38"/>
      <c r="B401" s="179"/>
      <c r="C401" s="217" t="s">
        <v>595</v>
      </c>
      <c r="D401" s="217" t="s">
        <v>341</v>
      </c>
      <c r="E401" s="218" t="s">
        <v>596</v>
      </c>
      <c r="F401" s="219" t="s">
        <v>597</v>
      </c>
      <c r="G401" s="220" t="s">
        <v>165</v>
      </c>
      <c r="H401" s="221">
        <v>57.072000000000003</v>
      </c>
      <c r="I401" s="222"/>
      <c r="J401" s="223">
        <f>ROUND(I401*H401,2)</f>
        <v>0</v>
      </c>
      <c r="K401" s="219" t="s">
        <v>166</v>
      </c>
      <c r="L401" s="224"/>
      <c r="M401" s="225" t="s">
        <v>1</v>
      </c>
      <c r="N401" s="226" t="s">
        <v>40</v>
      </c>
      <c r="O401" s="77"/>
      <c r="P401" s="189">
        <f>O401*H401</f>
        <v>0</v>
      </c>
      <c r="Q401" s="189">
        <v>0.14499999999999999</v>
      </c>
      <c r="R401" s="189">
        <f>Q401*H401</f>
        <v>8.2754399999999997</v>
      </c>
      <c r="S401" s="189">
        <v>0</v>
      </c>
      <c r="T401" s="190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191" t="s">
        <v>216</v>
      </c>
      <c r="AT401" s="191" t="s">
        <v>341</v>
      </c>
      <c r="AU401" s="191" t="s">
        <v>84</v>
      </c>
      <c r="AY401" s="19" t="s">
        <v>160</v>
      </c>
      <c r="BE401" s="192">
        <f>IF(N401="základní",J401,0)</f>
        <v>0</v>
      </c>
      <c r="BF401" s="192">
        <f>IF(N401="snížená",J401,0)</f>
        <v>0</v>
      </c>
      <c r="BG401" s="192">
        <f>IF(N401="zákl. přenesená",J401,0)</f>
        <v>0</v>
      </c>
      <c r="BH401" s="192">
        <f>IF(N401="sníž. přenesená",J401,0)</f>
        <v>0</v>
      </c>
      <c r="BI401" s="192">
        <f>IF(N401="nulová",J401,0)</f>
        <v>0</v>
      </c>
      <c r="BJ401" s="19" t="s">
        <v>82</v>
      </c>
      <c r="BK401" s="192">
        <f>ROUND(I401*H401,2)</f>
        <v>0</v>
      </c>
      <c r="BL401" s="19" t="s">
        <v>167</v>
      </c>
      <c r="BM401" s="191" t="s">
        <v>598</v>
      </c>
    </row>
    <row r="402" s="2" customFormat="1">
      <c r="A402" s="38"/>
      <c r="B402" s="39"/>
      <c r="C402" s="38"/>
      <c r="D402" s="193" t="s">
        <v>169</v>
      </c>
      <c r="E402" s="38"/>
      <c r="F402" s="194" t="s">
        <v>597</v>
      </c>
      <c r="G402" s="38"/>
      <c r="H402" s="38"/>
      <c r="I402" s="195"/>
      <c r="J402" s="38"/>
      <c r="K402" s="38"/>
      <c r="L402" s="39"/>
      <c r="M402" s="196"/>
      <c r="N402" s="197"/>
      <c r="O402" s="77"/>
      <c r="P402" s="77"/>
      <c r="Q402" s="77"/>
      <c r="R402" s="77"/>
      <c r="S402" s="77"/>
      <c r="T402" s="7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9" t="s">
        <v>169</v>
      </c>
      <c r="AU402" s="19" t="s">
        <v>84</v>
      </c>
    </row>
    <row r="403" s="2" customFormat="1">
      <c r="A403" s="38"/>
      <c r="B403" s="39"/>
      <c r="C403" s="38"/>
      <c r="D403" s="193" t="s">
        <v>173</v>
      </c>
      <c r="E403" s="38"/>
      <c r="F403" s="200" t="s">
        <v>580</v>
      </c>
      <c r="G403" s="38"/>
      <c r="H403" s="38"/>
      <c r="I403" s="195"/>
      <c r="J403" s="38"/>
      <c r="K403" s="38"/>
      <c r="L403" s="39"/>
      <c r="M403" s="196"/>
      <c r="N403" s="197"/>
      <c r="O403" s="77"/>
      <c r="P403" s="77"/>
      <c r="Q403" s="77"/>
      <c r="R403" s="77"/>
      <c r="S403" s="77"/>
      <c r="T403" s="7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9" t="s">
        <v>173</v>
      </c>
      <c r="AU403" s="19" t="s">
        <v>84</v>
      </c>
    </row>
    <row r="404" s="13" customFormat="1">
      <c r="A404" s="13"/>
      <c r="B404" s="201"/>
      <c r="C404" s="13"/>
      <c r="D404" s="193" t="s">
        <v>175</v>
      </c>
      <c r="E404" s="202" t="s">
        <v>1</v>
      </c>
      <c r="F404" s="203" t="s">
        <v>599</v>
      </c>
      <c r="G404" s="13"/>
      <c r="H404" s="204">
        <v>55.409999999999997</v>
      </c>
      <c r="I404" s="205"/>
      <c r="J404" s="13"/>
      <c r="K404" s="13"/>
      <c r="L404" s="201"/>
      <c r="M404" s="206"/>
      <c r="N404" s="207"/>
      <c r="O404" s="207"/>
      <c r="P404" s="207"/>
      <c r="Q404" s="207"/>
      <c r="R404" s="207"/>
      <c r="S404" s="207"/>
      <c r="T404" s="20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02" t="s">
        <v>175</v>
      </c>
      <c r="AU404" s="202" t="s">
        <v>84</v>
      </c>
      <c r="AV404" s="13" t="s">
        <v>84</v>
      </c>
      <c r="AW404" s="13" t="s">
        <v>32</v>
      </c>
      <c r="AX404" s="13" t="s">
        <v>82</v>
      </c>
      <c r="AY404" s="202" t="s">
        <v>160</v>
      </c>
    </row>
    <row r="405" s="13" customFormat="1">
      <c r="A405" s="13"/>
      <c r="B405" s="201"/>
      <c r="C405" s="13"/>
      <c r="D405" s="193" t="s">
        <v>175</v>
      </c>
      <c r="E405" s="13"/>
      <c r="F405" s="203" t="s">
        <v>600</v>
      </c>
      <c r="G405" s="13"/>
      <c r="H405" s="204">
        <v>57.072000000000003</v>
      </c>
      <c r="I405" s="205"/>
      <c r="J405" s="13"/>
      <c r="K405" s="13"/>
      <c r="L405" s="201"/>
      <c r="M405" s="206"/>
      <c r="N405" s="207"/>
      <c r="O405" s="207"/>
      <c r="P405" s="207"/>
      <c r="Q405" s="207"/>
      <c r="R405" s="207"/>
      <c r="S405" s="207"/>
      <c r="T405" s="208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02" t="s">
        <v>175</v>
      </c>
      <c r="AU405" s="202" t="s">
        <v>84</v>
      </c>
      <c r="AV405" s="13" t="s">
        <v>84</v>
      </c>
      <c r="AW405" s="13" t="s">
        <v>3</v>
      </c>
      <c r="AX405" s="13" t="s">
        <v>82</v>
      </c>
      <c r="AY405" s="202" t="s">
        <v>160</v>
      </c>
    </row>
    <row r="406" s="2" customFormat="1" ht="16.5" customHeight="1">
      <c r="A406" s="38"/>
      <c r="B406" s="179"/>
      <c r="C406" s="217" t="s">
        <v>601</v>
      </c>
      <c r="D406" s="217" t="s">
        <v>341</v>
      </c>
      <c r="E406" s="218" t="s">
        <v>602</v>
      </c>
      <c r="F406" s="219" t="s">
        <v>603</v>
      </c>
      <c r="G406" s="220" t="s">
        <v>165</v>
      </c>
      <c r="H406" s="221">
        <v>1.673</v>
      </c>
      <c r="I406" s="222"/>
      <c r="J406" s="223">
        <f>ROUND(I406*H406,2)</f>
        <v>0</v>
      </c>
      <c r="K406" s="219" t="s">
        <v>166</v>
      </c>
      <c r="L406" s="224"/>
      <c r="M406" s="225" t="s">
        <v>1</v>
      </c>
      <c r="N406" s="226" t="s">
        <v>40</v>
      </c>
      <c r="O406" s="77"/>
      <c r="P406" s="189">
        <f>O406*H406</f>
        <v>0</v>
      </c>
      <c r="Q406" s="189">
        <v>0.14499999999999999</v>
      </c>
      <c r="R406" s="189">
        <f>Q406*H406</f>
        <v>0.242585</v>
      </c>
      <c r="S406" s="189">
        <v>0</v>
      </c>
      <c r="T406" s="190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191" t="s">
        <v>216</v>
      </c>
      <c r="AT406" s="191" t="s">
        <v>341</v>
      </c>
      <c r="AU406" s="191" t="s">
        <v>84</v>
      </c>
      <c r="AY406" s="19" t="s">
        <v>160</v>
      </c>
      <c r="BE406" s="192">
        <f>IF(N406="základní",J406,0)</f>
        <v>0</v>
      </c>
      <c r="BF406" s="192">
        <f>IF(N406="snížená",J406,0)</f>
        <v>0</v>
      </c>
      <c r="BG406" s="192">
        <f>IF(N406="zákl. přenesená",J406,0)</f>
        <v>0</v>
      </c>
      <c r="BH406" s="192">
        <f>IF(N406="sníž. přenesená",J406,0)</f>
        <v>0</v>
      </c>
      <c r="BI406" s="192">
        <f>IF(N406="nulová",J406,0)</f>
        <v>0</v>
      </c>
      <c r="BJ406" s="19" t="s">
        <v>82</v>
      </c>
      <c r="BK406" s="192">
        <f>ROUND(I406*H406,2)</f>
        <v>0</v>
      </c>
      <c r="BL406" s="19" t="s">
        <v>167</v>
      </c>
      <c r="BM406" s="191" t="s">
        <v>604</v>
      </c>
    </row>
    <row r="407" s="2" customFormat="1">
      <c r="A407" s="38"/>
      <c r="B407" s="39"/>
      <c r="C407" s="38"/>
      <c r="D407" s="193" t="s">
        <v>169</v>
      </c>
      <c r="E407" s="38"/>
      <c r="F407" s="194" t="s">
        <v>603</v>
      </c>
      <c r="G407" s="38"/>
      <c r="H407" s="38"/>
      <c r="I407" s="195"/>
      <c r="J407" s="38"/>
      <c r="K407" s="38"/>
      <c r="L407" s="39"/>
      <c r="M407" s="196"/>
      <c r="N407" s="197"/>
      <c r="O407" s="77"/>
      <c r="P407" s="77"/>
      <c r="Q407" s="77"/>
      <c r="R407" s="77"/>
      <c r="S407" s="77"/>
      <c r="T407" s="7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9" t="s">
        <v>169</v>
      </c>
      <c r="AU407" s="19" t="s">
        <v>84</v>
      </c>
    </row>
    <row r="408" s="2" customFormat="1">
      <c r="A408" s="38"/>
      <c r="B408" s="39"/>
      <c r="C408" s="38"/>
      <c r="D408" s="193" t="s">
        <v>173</v>
      </c>
      <c r="E408" s="38"/>
      <c r="F408" s="200" t="s">
        <v>580</v>
      </c>
      <c r="G408" s="38"/>
      <c r="H408" s="38"/>
      <c r="I408" s="195"/>
      <c r="J408" s="38"/>
      <c r="K408" s="38"/>
      <c r="L408" s="39"/>
      <c r="M408" s="196"/>
      <c r="N408" s="197"/>
      <c r="O408" s="77"/>
      <c r="P408" s="77"/>
      <c r="Q408" s="77"/>
      <c r="R408" s="77"/>
      <c r="S408" s="77"/>
      <c r="T408" s="7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9" t="s">
        <v>173</v>
      </c>
      <c r="AU408" s="19" t="s">
        <v>84</v>
      </c>
    </row>
    <row r="409" s="13" customFormat="1">
      <c r="A409" s="13"/>
      <c r="B409" s="201"/>
      <c r="C409" s="13"/>
      <c r="D409" s="193" t="s">
        <v>175</v>
      </c>
      <c r="E409" s="202" t="s">
        <v>1</v>
      </c>
      <c r="F409" s="203" t="s">
        <v>605</v>
      </c>
      <c r="G409" s="13"/>
      <c r="H409" s="204">
        <v>1.6240000000000001</v>
      </c>
      <c r="I409" s="205"/>
      <c r="J409" s="13"/>
      <c r="K409" s="13"/>
      <c r="L409" s="201"/>
      <c r="M409" s="206"/>
      <c r="N409" s="207"/>
      <c r="O409" s="207"/>
      <c r="P409" s="207"/>
      <c r="Q409" s="207"/>
      <c r="R409" s="207"/>
      <c r="S409" s="207"/>
      <c r="T409" s="20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02" t="s">
        <v>175</v>
      </c>
      <c r="AU409" s="202" t="s">
        <v>84</v>
      </c>
      <c r="AV409" s="13" t="s">
        <v>84</v>
      </c>
      <c r="AW409" s="13" t="s">
        <v>32</v>
      </c>
      <c r="AX409" s="13" t="s">
        <v>82</v>
      </c>
      <c r="AY409" s="202" t="s">
        <v>160</v>
      </c>
    </row>
    <row r="410" s="13" customFormat="1">
      <c r="A410" s="13"/>
      <c r="B410" s="201"/>
      <c r="C410" s="13"/>
      <c r="D410" s="193" t="s">
        <v>175</v>
      </c>
      <c r="E410" s="13"/>
      <c r="F410" s="203" t="s">
        <v>606</v>
      </c>
      <c r="G410" s="13"/>
      <c r="H410" s="204">
        <v>1.673</v>
      </c>
      <c r="I410" s="205"/>
      <c r="J410" s="13"/>
      <c r="K410" s="13"/>
      <c r="L410" s="201"/>
      <c r="M410" s="206"/>
      <c r="N410" s="207"/>
      <c r="O410" s="207"/>
      <c r="P410" s="207"/>
      <c r="Q410" s="207"/>
      <c r="R410" s="207"/>
      <c r="S410" s="207"/>
      <c r="T410" s="20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02" t="s">
        <v>175</v>
      </c>
      <c r="AU410" s="202" t="s">
        <v>84</v>
      </c>
      <c r="AV410" s="13" t="s">
        <v>84</v>
      </c>
      <c r="AW410" s="13" t="s">
        <v>3</v>
      </c>
      <c r="AX410" s="13" t="s">
        <v>82</v>
      </c>
      <c r="AY410" s="202" t="s">
        <v>160</v>
      </c>
    </row>
    <row r="411" s="2" customFormat="1" ht="24.15" customHeight="1">
      <c r="A411" s="38"/>
      <c r="B411" s="179"/>
      <c r="C411" s="180" t="s">
        <v>607</v>
      </c>
      <c r="D411" s="180" t="s">
        <v>162</v>
      </c>
      <c r="E411" s="181" t="s">
        <v>608</v>
      </c>
      <c r="F411" s="182" t="s">
        <v>609</v>
      </c>
      <c r="G411" s="183" t="s">
        <v>165</v>
      </c>
      <c r="H411" s="184">
        <v>109.383</v>
      </c>
      <c r="I411" s="185"/>
      <c r="J411" s="186">
        <f>ROUND(I411*H411,2)</f>
        <v>0</v>
      </c>
      <c r="K411" s="182" t="s">
        <v>166</v>
      </c>
      <c r="L411" s="39"/>
      <c r="M411" s="187" t="s">
        <v>1</v>
      </c>
      <c r="N411" s="188" t="s">
        <v>40</v>
      </c>
      <c r="O411" s="77"/>
      <c r="P411" s="189">
        <f>O411*H411</f>
        <v>0</v>
      </c>
      <c r="Q411" s="189">
        <v>0.10100000000000001</v>
      </c>
      <c r="R411" s="189">
        <f>Q411*H411</f>
        <v>11.047683000000001</v>
      </c>
      <c r="S411" s="189">
        <v>0</v>
      </c>
      <c r="T411" s="190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191" t="s">
        <v>167</v>
      </c>
      <c r="AT411" s="191" t="s">
        <v>162</v>
      </c>
      <c r="AU411" s="191" t="s">
        <v>84</v>
      </c>
      <c r="AY411" s="19" t="s">
        <v>160</v>
      </c>
      <c r="BE411" s="192">
        <f>IF(N411="základní",J411,0)</f>
        <v>0</v>
      </c>
      <c r="BF411" s="192">
        <f>IF(N411="snížená",J411,0)</f>
        <v>0</v>
      </c>
      <c r="BG411" s="192">
        <f>IF(N411="zákl. přenesená",J411,0)</f>
        <v>0</v>
      </c>
      <c r="BH411" s="192">
        <f>IF(N411="sníž. přenesená",J411,0)</f>
        <v>0</v>
      </c>
      <c r="BI411" s="192">
        <f>IF(N411="nulová",J411,0)</f>
        <v>0</v>
      </c>
      <c r="BJ411" s="19" t="s">
        <v>82</v>
      </c>
      <c r="BK411" s="192">
        <f>ROUND(I411*H411,2)</f>
        <v>0</v>
      </c>
      <c r="BL411" s="19" t="s">
        <v>167</v>
      </c>
      <c r="BM411" s="191" t="s">
        <v>610</v>
      </c>
    </row>
    <row r="412" s="2" customFormat="1">
      <c r="A412" s="38"/>
      <c r="B412" s="39"/>
      <c r="C412" s="38"/>
      <c r="D412" s="193" t="s">
        <v>169</v>
      </c>
      <c r="E412" s="38"/>
      <c r="F412" s="194" t="s">
        <v>611</v>
      </c>
      <c r="G412" s="38"/>
      <c r="H412" s="38"/>
      <c r="I412" s="195"/>
      <c r="J412" s="38"/>
      <c r="K412" s="38"/>
      <c r="L412" s="39"/>
      <c r="M412" s="196"/>
      <c r="N412" s="197"/>
      <c r="O412" s="77"/>
      <c r="P412" s="77"/>
      <c r="Q412" s="77"/>
      <c r="R412" s="77"/>
      <c r="S412" s="77"/>
      <c r="T412" s="7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9" t="s">
        <v>169</v>
      </c>
      <c r="AU412" s="19" t="s">
        <v>84</v>
      </c>
    </row>
    <row r="413" s="2" customFormat="1">
      <c r="A413" s="38"/>
      <c r="B413" s="39"/>
      <c r="C413" s="38"/>
      <c r="D413" s="198" t="s">
        <v>171</v>
      </c>
      <c r="E413" s="38"/>
      <c r="F413" s="199" t="s">
        <v>612</v>
      </c>
      <c r="G413" s="38"/>
      <c r="H413" s="38"/>
      <c r="I413" s="195"/>
      <c r="J413" s="38"/>
      <c r="K413" s="38"/>
      <c r="L413" s="39"/>
      <c r="M413" s="196"/>
      <c r="N413" s="197"/>
      <c r="O413" s="77"/>
      <c r="P413" s="77"/>
      <c r="Q413" s="77"/>
      <c r="R413" s="77"/>
      <c r="S413" s="77"/>
      <c r="T413" s="7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9" t="s">
        <v>171</v>
      </c>
      <c r="AU413" s="19" t="s">
        <v>84</v>
      </c>
    </row>
    <row r="414" s="2" customFormat="1">
      <c r="A414" s="38"/>
      <c r="B414" s="39"/>
      <c r="C414" s="38"/>
      <c r="D414" s="193" t="s">
        <v>173</v>
      </c>
      <c r="E414" s="38"/>
      <c r="F414" s="200" t="s">
        <v>613</v>
      </c>
      <c r="G414" s="38"/>
      <c r="H414" s="38"/>
      <c r="I414" s="195"/>
      <c r="J414" s="38"/>
      <c r="K414" s="38"/>
      <c r="L414" s="39"/>
      <c r="M414" s="196"/>
      <c r="N414" s="197"/>
      <c r="O414" s="77"/>
      <c r="P414" s="77"/>
      <c r="Q414" s="77"/>
      <c r="R414" s="77"/>
      <c r="S414" s="77"/>
      <c r="T414" s="7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9" t="s">
        <v>173</v>
      </c>
      <c r="AU414" s="19" t="s">
        <v>84</v>
      </c>
    </row>
    <row r="415" s="13" customFormat="1">
      <c r="A415" s="13"/>
      <c r="B415" s="201"/>
      <c r="C415" s="13"/>
      <c r="D415" s="193" t="s">
        <v>175</v>
      </c>
      <c r="E415" s="202" t="s">
        <v>1</v>
      </c>
      <c r="F415" s="203" t="s">
        <v>614</v>
      </c>
      <c r="G415" s="13"/>
      <c r="H415" s="204">
        <v>109.383</v>
      </c>
      <c r="I415" s="205"/>
      <c r="J415" s="13"/>
      <c r="K415" s="13"/>
      <c r="L415" s="201"/>
      <c r="M415" s="206"/>
      <c r="N415" s="207"/>
      <c r="O415" s="207"/>
      <c r="P415" s="207"/>
      <c r="Q415" s="207"/>
      <c r="R415" s="207"/>
      <c r="S415" s="207"/>
      <c r="T415" s="20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02" t="s">
        <v>175</v>
      </c>
      <c r="AU415" s="202" t="s">
        <v>84</v>
      </c>
      <c r="AV415" s="13" t="s">
        <v>84</v>
      </c>
      <c r="AW415" s="13" t="s">
        <v>32</v>
      </c>
      <c r="AX415" s="13" t="s">
        <v>82</v>
      </c>
      <c r="AY415" s="202" t="s">
        <v>160</v>
      </c>
    </row>
    <row r="416" s="2" customFormat="1" ht="16.5" customHeight="1">
      <c r="A416" s="38"/>
      <c r="B416" s="179"/>
      <c r="C416" s="217" t="s">
        <v>615</v>
      </c>
      <c r="D416" s="217" t="s">
        <v>341</v>
      </c>
      <c r="E416" s="218" t="s">
        <v>616</v>
      </c>
      <c r="F416" s="219" t="s">
        <v>617</v>
      </c>
      <c r="G416" s="220" t="s">
        <v>165</v>
      </c>
      <c r="H416" s="221">
        <v>48.570999999999998</v>
      </c>
      <c r="I416" s="222"/>
      <c r="J416" s="223">
        <f>ROUND(I416*H416,2)</f>
        <v>0</v>
      </c>
      <c r="K416" s="219" t="s">
        <v>1</v>
      </c>
      <c r="L416" s="224"/>
      <c r="M416" s="225" t="s">
        <v>1</v>
      </c>
      <c r="N416" s="226" t="s">
        <v>40</v>
      </c>
      <c r="O416" s="77"/>
      <c r="P416" s="189">
        <f>O416*H416</f>
        <v>0</v>
      </c>
      <c r="Q416" s="189">
        <v>0</v>
      </c>
      <c r="R416" s="189">
        <f>Q416*H416</f>
        <v>0</v>
      </c>
      <c r="S416" s="189">
        <v>0</v>
      </c>
      <c r="T416" s="190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191" t="s">
        <v>216</v>
      </c>
      <c r="AT416" s="191" t="s">
        <v>341</v>
      </c>
      <c r="AU416" s="191" t="s">
        <v>84</v>
      </c>
      <c r="AY416" s="19" t="s">
        <v>160</v>
      </c>
      <c r="BE416" s="192">
        <f>IF(N416="základní",J416,0)</f>
        <v>0</v>
      </c>
      <c r="BF416" s="192">
        <f>IF(N416="snížená",J416,0)</f>
        <v>0</v>
      </c>
      <c r="BG416" s="192">
        <f>IF(N416="zákl. přenesená",J416,0)</f>
        <v>0</v>
      </c>
      <c r="BH416" s="192">
        <f>IF(N416="sníž. přenesená",J416,0)</f>
        <v>0</v>
      </c>
      <c r="BI416" s="192">
        <f>IF(N416="nulová",J416,0)</f>
        <v>0</v>
      </c>
      <c r="BJ416" s="19" t="s">
        <v>82</v>
      </c>
      <c r="BK416" s="192">
        <f>ROUND(I416*H416,2)</f>
        <v>0</v>
      </c>
      <c r="BL416" s="19" t="s">
        <v>167</v>
      </c>
      <c r="BM416" s="191" t="s">
        <v>618</v>
      </c>
    </row>
    <row r="417" s="2" customFormat="1">
      <c r="A417" s="38"/>
      <c r="B417" s="39"/>
      <c r="C417" s="38"/>
      <c r="D417" s="193" t="s">
        <v>169</v>
      </c>
      <c r="E417" s="38"/>
      <c r="F417" s="194" t="s">
        <v>617</v>
      </c>
      <c r="G417" s="38"/>
      <c r="H417" s="38"/>
      <c r="I417" s="195"/>
      <c r="J417" s="38"/>
      <c r="K417" s="38"/>
      <c r="L417" s="39"/>
      <c r="M417" s="196"/>
      <c r="N417" s="197"/>
      <c r="O417" s="77"/>
      <c r="P417" s="77"/>
      <c r="Q417" s="77"/>
      <c r="R417" s="77"/>
      <c r="S417" s="77"/>
      <c r="T417" s="7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9" t="s">
        <v>169</v>
      </c>
      <c r="AU417" s="19" t="s">
        <v>84</v>
      </c>
    </row>
    <row r="418" s="2" customFormat="1">
      <c r="A418" s="38"/>
      <c r="B418" s="39"/>
      <c r="C418" s="38"/>
      <c r="D418" s="193" t="s">
        <v>173</v>
      </c>
      <c r="E418" s="38"/>
      <c r="F418" s="200" t="s">
        <v>619</v>
      </c>
      <c r="G418" s="38"/>
      <c r="H418" s="38"/>
      <c r="I418" s="195"/>
      <c r="J418" s="38"/>
      <c r="K418" s="38"/>
      <c r="L418" s="39"/>
      <c r="M418" s="196"/>
      <c r="N418" s="197"/>
      <c r="O418" s="77"/>
      <c r="P418" s="77"/>
      <c r="Q418" s="77"/>
      <c r="R418" s="77"/>
      <c r="S418" s="77"/>
      <c r="T418" s="7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9" t="s">
        <v>173</v>
      </c>
      <c r="AU418" s="19" t="s">
        <v>84</v>
      </c>
    </row>
    <row r="419" s="13" customFormat="1">
      <c r="A419" s="13"/>
      <c r="B419" s="201"/>
      <c r="C419" s="13"/>
      <c r="D419" s="193" t="s">
        <v>175</v>
      </c>
      <c r="E419" s="202" t="s">
        <v>1</v>
      </c>
      <c r="F419" s="203" t="s">
        <v>620</v>
      </c>
      <c r="G419" s="13"/>
      <c r="H419" s="204">
        <v>46.810000000000002</v>
      </c>
      <c r="I419" s="205"/>
      <c r="J419" s="13"/>
      <c r="K419" s="13"/>
      <c r="L419" s="201"/>
      <c r="M419" s="206"/>
      <c r="N419" s="207"/>
      <c r="O419" s="207"/>
      <c r="P419" s="207"/>
      <c r="Q419" s="207"/>
      <c r="R419" s="207"/>
      <c r="S419" s="207"/>
      <c r="T419" s="208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02" t="s">
        <v>175</v>
      </c>
      <c r="AU419" s="202" t="s">
        <v>84</v>
      </c>
      <c r="AV419" s="13" t="s">
        <v>84</v>
      </c>
      <c r="AW419" s="13" t="s">
        <v>32</v>
      </c>
      <c r="AX419" s="13" t="s">
        <v>75</v>
      </c>
      <c r="AY419" s="202" t="s">
        <v>160</v>
      </c>
    </row>
    <row r="420" s="13" customFormat="1">
      <c r="A420" s="13"/>
      <c r="B420" s="201"/>
      <c r="C420" s="13"/>
      <c r="D420" s="193" t="s">
        <v>175</v>
      </c>
      <c r="E420" s="202" t="s">
        <v>1</v>
      </c>
      <c r="F420" s="203" t="s">
        <v>621</v>
      </c>
      <c r="G420" s="13"/>
      <c r="H420" s="204">
        <v>1.28</v>
      </c>
      <c r="I420" s="205"/>
      <c r="J420" s="13"/>
      <c r="K420" s="13"/>
      <c r="L420" s="201"/>
      <c r="M420" s="206"/>
      <c r="N420" s="207"/>
      <c r="O420" s="207"/>
      <c r="P420" s="207"/>
      <c r="Q420" s="207"/>
      <c r="R420" s="207"/>
      <c r="S420" s="207"/>
      <c r="T420" s="20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02" t="s">
        <v>175</v>
      </c>
      <c r="AU420" s="202" t="s">
        <v>84</v>
      </c>
      <c r="AV420" s="13" t="s">
        <v>84</v>
      </c>
      <c r="AW420" s="13" t="s">
        <v>32</v>
      </c>
      <c r="AX420" s="13" t="s">
        <v>75</v>
      </c>
      <c r="AY420" s="202" t="s">
        <v>160</v>
      </c>
    </row>
    <row r="421" s="14" customFormat="1">
      <c r="A421" s="14"/>
      <c r="B421" s="209"/>
      <c r="C421" s="14"/>
      <c r="D421" s="193" t="s">
        <v>175</v>
      </c>
      <c r="E421" s="210" t="s">
        <v>1</v>
      </c>
      <c r="F421" s="211" t="s">
        <v>268</v>
      </c>
      <c r="G421" s="14"/>
      <c r="H421" s="212">
        <v>48.090000000000003</v>
      </c>
      <c r="I421" s="213"/>
      <c r="J421" s="14"/>
      <c r="K421" s="14"/>
      <c r="L421" s="209"/>
      <c r="M421" s="214"/>
      <c r="N421" s="215"/>
      <c r="O421" s="215"/>
      <c r="P421" s="215"/>
      <c r="Q421" s="215"/>
      <c r="R421" s="215"/>
      <c r="S421" s="215"/>
      <c r="T421" s="21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10" t="s">
        <v>175</v>
      </c>
      <c r="AU421" s="210" t="s">
        <v>84</v>
      </c>
      <c r="AV421" s="14" t="s">
        <v>167</v>
      </c>
      <c r="AW421" s="14" t="s">
        <v>32</v>
      </c>
      <c r="AX421" s="14" t="s">
        <v>82</v>
      </c>
      <c r="AY421" s="210" t="s">
        <v>160</v>
      </c>
    </row>
    <row r="422" s="13" customFormat="1">
      <c r="A422" s="13"/>
      <c r="B422" s="201"/>
      <c r="C422" s="13"/>
      <c r="D422" s="193" t="s">
        <v>175</v>
      </c>
      <c r="E422" s="13"/>
      <c r="F422" s="203" t="s">
        <v>622</v>
      </c>
      <c r="G422" s="13"/>
      <c r="H422" s="204">
        <v>48.570999999999998</v>
      </c>
      <c r="I422" s="205"/>
      <c r="J422" s="13"/>
      <c r="K422" s="13"/>
      <c r="L422" s="201"/>
      <c r="M422" s="206"/>
      <c r="N422" s="207"/>
      <c r="O422" s="207"/>
      <c r="P422" s="207"/>
      <c r="Q422" s="207"/>
      <c r="R422" s="207"/>
      <c r="S422" s="207"/>
      <c r="T422" s="20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02" t="s">
        <v>175</v>
      </c>
      <c r="AU422" s="202" t="s">
        <v>84</v>
      </c>
      <c r="AV422" s="13" t="s">
        <v>84</v>
      </c>
      <c r="AW422" s="13" t="s">
        <v>3</v>
      </c>
      <c r="AX422" s="13" t="s">
        <v>82</v>
      </c>
      <c r="AY422" s="202" t="s">
        <v>160</v>
      </c>
    </row>
    <row r="423" s="2" customFormat="1" ht="16.5" customHeight="1">
      <c r="A423" s="38"/>
      <c r="B423" s="179"/>
      <c r="C423" s="217" t="s">
        <v>623</v>
      </c>
      <c r="D423" s="217" t="s">
        <v>341</v>
      </c>
      <c r="E423" s="218" t="s">
        <v>624</v>
      </c>
      <c r="F423" s="219" t="s">
        <v>625</v>
      </c>
      <c r="G423" s="220" t="s">
        <v>165</v>
      </c>
      <c r="H423" s="221">
        <v>33.854999999999997</v>
      </c>
      <c r="I423" s="222"/>
      <c r="J423" s="223">
        <f>ROUND(I423*H423,2)</f>
        <v>0</v>
      </c>
      <c r="K423" s="219" t="s">
        <v>1</v>
      </c>
      <c r="L423" s="224"/>
      <c r="M423" s="225" t="s">
        <v>1</v>
      </c>
      <c r="N423" s="226" t="s">
        <v>40</v>
      </c>
      <c r="O423" s="77"/>
      <c r="P423" s="189">
        <f>O423*H423</f>
        <v>0</v>
      </c>
      <c r="Q423" s="189">
        <v>0</v>
      </c>
      <c r="R423" s="189">
        <f>Q423*H423</f>
        <v>0</v>
      </c>
      <c r="S423" s="189">
        <v>0</v>
      </c>
      <c r="T423" s="19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191" t="s">
        <v>216</v>
      </c>
      <c r="AT423" s="191" t="s">
        <v>341</v>
      </c>
      <c r="AU423" s="191" t="s">
        <v>84</v>
      </c>
      <c r="AY423" s="19" t="s">
        <v>160</v>
      </c>
      <c r="BE423" s="192">
        <f>IF(N423="základní",J423,0)</f>
        <v>0</v>
      </c>
      <c r="BF423" s="192">
        <f>IF(N423="snížená",J423,0)</f>
        <v>0</v>
      </c>
      <c r="BG423" s="192">
        <f>IF(N423="zákl. přenesená",J423,0)</f>
        <v>0</v>
      </c>
      <c r="BH423" s="192">
        <f>IF(N423="sníž. přenesená",J423,0)</f>
        <v>0</v>
      </c>
      <c r="BI423" s="192">
        <f>IF(N423="nulová",J423,0)</f>
        <v>0</v>
      </c>
      <c r="BJ423" s="19" t="s">
        <v>82</v>
      </c>
      <c r="BK423" s="192">
        <f>ROUND(I423*H423,2)</f>
        <v>0</v>
      </c>
      <c r="BL423" s="19" t="s">
        <v>167</v>
      </c>
      <c r="BM423" s="191" t="s">
        <v>626</v>
      </c>
    </row>
    <row r="424" s="2" customFormat="1">
      <c r="A424" s="38"/>
      <c r="B424" s="39"/>
      <c r="C424" s="38"/>
      <c r="D424" s="193" t="s">
        <v>169</v>
      </c>
      <c r="E424" s="38"/>
      <c r="F424" s="194" t="s">
        <v>625</v>
      </c>
      <c r="G424" s="38"/>
      <c r="H424" s="38"/>
      <c r="I424" s="195"/>
      <c r="J424" s="38"/>
      <c r="K424" s="38"/>
      <c r="L424" s="39"/>
      <c r="M424" s="196"/>
      <c r="N424" s="197"/>
      <c r="O424" s="77"/>
      <c r="P424" s="77"/>
      <c r="Q424" s="77"/>
      <c r="R424" s="77"/>
      <c r="S424" s="77"/>
      <c r="T424" s="7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9" t="s">
        <v>169</v>
      </c>
      <c r="AU424" s="19" t="s">
        <v>84</v>
      </c>
    </row>
    <row r="425" s="2" customFormat="1">
      <c r="A425" s="38"/>
      <c r="B425" s="39"/>
      <c r="C425" s="38"/>
      <c r="D425" s="193" t="s">
        <v>173</v>
      </c>
      <c r="E425" s="38"/>
      <c r="F425" s="200" t="s">
        <v>627</v>
      </c>
      <c r="G425" s="38"/>
      <c r="H425" s="38"/>
      <c r="I425" s="195"/>
      <c r="J425" s="38"/>
      <c r="K425" s="38"/>
      <c r="L425" s="39"/>
      <c r="M425" s="196"/>
      <c r="N425" s="197"/>
      <c r="O425" s="77"/>
      <c r="P425" s="77"/>
      <c r="Q425" s="77"/>
      <c r="R425" s="77"/>
      <c r="S425" s="77"/>
      <c r="T425" s="7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9" t="s">
        <v>173</v>
      </c>
      <c r="AU425" s="19" t="s">
        <v>84</v>
      </c>
    </row>
    <row r="426" s="13" customFormat="1">
      <c r="A426" s="13"/>
      <c r="B426" s="201"/>
      <c r="C426" s="13"/>
      <c r="D426" s="193" t="s">
        <v>175</v>
      </c>
      <c r="E426" s="13"/>
      <c r="F426" s="203" t="s">
        <v>628</v>
      </c>
      <c r="G426" s="13"/>
      <c r="H426" s="204">
        <v>33.854999999999997</v>
      </c>
      <c r="I426" s="205"/>
      <c r="J426" s="13"/>
      <c r="K426" s="13"/>
      <c r="L426" s="201"/>
      <c r="M426" s="206"/>
      <c r="N426" s="207"/>
      <c r="O426" s="207"/>
      <c r="P426" s="207"/>
      <c r="Q426" s="207"/>
      <c r="R426" s="207"/>
      <c r="S426" s="207"/>
      <c r="T426" s="208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02" t="s">
        <v>175</v>
      </c>
      <c r="AU426" s="202" t="s">
        <v>84</v>
      </c>
      <c r="AV426" s="13" t="s">
        <v>84</v>
      </c>
      <c r="AW426" s="13" t="s">
        <v>3</v>
      </c>
      <c r="AX426" s="13" t="s">
        <v>82</v>
      </c>
      <c r="AY426" s="202" t="s">
        <v>160</v>
      </c>
    </row>
    <row r="427" s="2" customFormat="1" ht="16.5" customHeight="1">
      <c r="A427" s="38"/>
      <c r="B427" s="179"/>
      <c r="C427" s="217" t="s">
        <v>629</v>
      </c>
      <c r="D427" s="217" t="s">
        <v>341</v>
      </c>
      <c r="E427" s="218" t="s">
        <v>630</v>
      </c>
      <c r="F427" s="219" t="s">
        <v>631</v>
      </c>
      <c r="G427" s="220" t="s">
        <v>165</v>
      </c>
      <c r="H427" s="221">
        <v>26.957000000000001</v>
      </c>
      <c r="I427" s="222"/>
      <c r="J427" s="223">
        <f>ROUND(I427*H427,2)</f>
        <v>0</v>
      </c>
      <c r="K427" s="219" t="s">
        <v>1</v>
      </c>
      <c r="L427" s="224"/>
      <c r="M427" s="225" t="s">
        <v>1</v>
      </c>
      <c r="N427" s="226" t="s">
        <v>40</v>
      </c>
      <c r="O427" s="77"/>
      <c r="P427" s="189">
        <f>O427*H427</f>
        <v>0</v>
      </c>
      <c r="Q427" s="189">
        <v>0</v>
      </c>
      <c r="R427" s="189">
        <f>Q427*H427</f>
        <v>0</v>
      </c>
      <c r="S427" s="189">
        <v>0</v>
      </c>
      <c r="T427" s="190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191" t="s">
        <v>216</v>
      </c>
      <c r="AT427" s="191" t="s">
        <v>341</v>
      </c>
      <c r="AU427" s="191" t="s">
        <v>84</v>
      </c>
      <c r="AY427" s="19" t="s">
        <v>160</v>
      </c>
      <c r="BE427" s="192">
        <f>IF(N427="základní",J427,0)</f>
        <v>0</v>
      </c>
      <c r="BF427" s="192">
        <f>IF(N427="snížená",J427,0)</f>
        <v>0</v>
      </c>
      <c r="BG427" s="192">
        <f>IF(N427="zákl. přenesená",J427,0)</f>
        <v>0</v>
      </c>
      <c r="BH427" s="192">
        <f>IF(N427="sníž. přenesená",J427,0)</f>
        <v>0</v>
      </c>
      <c r="BI427" s="192">
        <f>IF(N427="nulová",J427,0)</f>
        <v>0</v>
      </c>
      <c r="BJ427" s="19" t="s">
        <v>82</v>
      </c>
      <c r="BK427" s="192">
        <f>ROUND(I427*H427,2)</f>
        <v>0</v>
      </c>
      <c r="BL427" s="19" t="s">
        <v>167</v>
      </c>
      <c r="BM427" s="191" t="s">
        <v>632</v>
      </c>
    </row>
    <row r="428" s="2" customFormat="1">
      <c r="A428" s="38"/>
      <c r="B428" s="39"/>
      <c r="C428" s="38"/>
      <c r="D428" s="193" t="s">
        <v>169</v>
      </c>
      <c r="E428" s="38"/>
      <c r="F428" s="194" t="s">
        <v>631</v>
      </c>
      <c r="G428" s="38"/>
      <c r="H428" s="38"/>
      <c r="I428" s="195"/>
      <c r="J428" s="38"/>
      <c r="K428" s="38"/>
      <c r="L428" s="39"/>
      <c r="M428" s="196"/>
      <c r="N428" s="197"/>
      <c r="O428" s="77"/>
      <c r="P428" s="77"/>
      <c r="Q428" s="77"/>
      <c r="R428" s="77"/>
      <c r="S428" s="77"/>
      <c r="T428" s="7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9" t="s">
        <v>169</v>
      </c>
      <c r="AU428" s="19" t="s">
        <v>84</v>
      </c>
    </row>
    <row r="429" s="2" customFormat="1">
      <c r="A429" s="38"/>
      <c r="B429" s="39"/>
      <c r="C429" s="38"/>
      <c r="D429" s="193" t="s">
        <v>173</v>
      </c>
      <c r="E429" s="38"/>
      <c r="F429" s="200" t="s">
        <v>633</v>
      </c>
      <c r="G429" s="38"/>
      <c r="H429" s="38"/>
      <c r="I429" s="195"/>
      <c r="J429" s="38"/>
      <c r="K429" s="38"/>
      <c r="L429" s="39"/>
      <c r="M429" s="196"/>
      <c r="N429" s="197"/>
      <c r="O429" s="77"/>
      <c r="P429" s="77"/>
      <c r="Q429" s="77"/>
      <c r="R429" s="77"/>
      <c r="S429" s="77"/>
      <c r="T429" s="7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9" t="s">
        <v>173</v>
      </c>
      <c r="AU429" s="19" t="s">
        <v>84</v>
      </c>
    </row>
    <row r="430" s="13" customFormat="1">
      <c r="A430" s="13"/>
      <c r="B430" s="201"/>
      <c r="C430" s="13"/>
      <c r="D430" s="193" t="s">
        <v>175</v>
      </c>
      <c r="E430" s="202" t="s">
        <v>1</v>
      </c>
      <c r="F430" s="203" t="s">
        <v>634</v>
      </c>
      <c r="G430" s="13"/>
      <c r="H430" s="204">
        <v>26.690000000000001</v>
      </c>
      <c r="I430" s="205"/>
      <c r="J430" s="13"/>
      <c r="K430" s="13"/>
      <c r="L430" s="201"/>
      <c r="M430" s="206"/>
      <c r="N430" s="207"/>
      <c r="O430" s="207"/>
      <c r="P430" s="207"/>
      <c r="Q430" s="207"/>
      <c r="R430" s="207"/>
      <c r="S430" s="207"/>
      <c r="T430" s="20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02" t="s">
        <v>175</v>
      </c>
      <c r="AU430" s="202" t="s">
        <v>84</v>
      </c>
      <c r="AV430" s="13" t="s">
        <v>84</v>
      </c>
      <c r="AW430" s="13" t="s">
        <v>32</v>
      </c>
      <c r="AX430" s="13" t="s">
        <v>82</v>
      </c>
      <c r="AY430" s="202" t="s">
        <v>160</v>
      </c>
    </row>
    <row r="431" s="13" customFormat="1">
      <c r="A431" s="13"/>
      <c r="B431" s="201"/>
      <c r="C431" s="13"/>
      <c r="D431" s="193" t="s">
        <v>175</v>
      </c>
      <c r="E431" s="13"/>
      <c r="F431" s="203" t="s">
        <v>635</v>
      </c>
      <c r="G431" s="13"/>
      <c r="H431" s="204">
        <v>26.957000000000001</v>
      </c>
      <c r="I431" s="205"/>
      <c r="J431" s="13"/>
      <c r="K431" s="13"/>
      <c r="L431" s="201"/>
      <c r="M431" s="206"/>
      <c r="N431" s="207"/>
      <c r="O431" s="207"/>
      <c r="P431" s="207"/>
      <c r="Q431" s="207"/>
      <c r="R431" s="207"/>
      <c r="S431" s="207"/>
      <c r="T431" s="20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02" t="s">
        <v>175</v>
      </c>
      <c r="AU431" s="202" t="s">
        <v>84</v>
      </c>
      <c r="AV431" s="13" t="s">
        <v>84</v>
      </c>
      <c r="AW431" s="13" t="s">
        <v>3</v>
      </c>
      <c r="AX431" s="13" t="s">
        <v>82</v>
      </c>
      <c r="AY431" s="202" t="s">
        <v>160</v>
      </c>
    </row>
    <row r="432" s="12" customFormat="1" ht="22.8" customHeight="1">
      <c r="A432" s="12"/>
      <c r="B432" s="166"/>
      <c r="C432" s="12"/>
      <c r="D432" s="167" t="s">
        <v>74</v>
      </c>
      <c r="E432" s="177" t="s">
        <v>203</v>
      </c>
      <c r="F432" s="177" t="s">
        <v>636</v>
      </c>
      <c r="G432" s="12"/>
      <c r="H432" s="12"/>
      <c r="I432" s="169"/>
      <c r="J432" s="178">
        <f>BK432</f>
        <v>0</v>
      </c>
      <c r="K432" s="12"/>
      <c r="L432" s="166"/>
      <c r="M432" s="171"/>
      <c r="N432" s="172"/>
      <c r="O432" s="172"/>
      <c r="P432" s="173">
        <f>SUM(P433:P437)</f>
        <v>0</v>
      </c>
      <c r="Q432" s="172"/>
      <c r="R432" s="173">
        <f>SUM(R433:R437)</f>
        <v>0.38887238000000002</v>
      </c>
      <c r="S432" s="172"/>
      <c r="T432" s="174">
        <f>SUM(T433:T437)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167" t="s">
        <v>82</v>
      </c>
      <c r="AT432" s="175" t="s">
        <v>74</v>
      </c>
      <c r="AU432" s="175" t="s">
        <v>82</v>
      </c>
      <c r="AY432" s="167" t="s">
        <v>160</v>
      </c>
      <c r="BK432" s="176">
        <f>SUM(BK433:BK437)</f>
        <v>0</v>
      </c>
    </row>
    <row r="433" s="2" customFormat="1" ht="21.75" customHeight="1">
      <c r="A433" s="38"/>
      <c r="B433" s="179"/>
      <c r="C433" s="180" t="s">
        <v>637</v>
      </c>
      <c r="D433" s="180" t="s">
        <v>162</v>
      </c>
      <c r="E433" s="181" t="s">
        <v>638</v>
      </c>
      <c r="F433" s="182" t="s">
        <v>639</v>
      </c>
      <c r="G433" s="183" t="s">
        <v>247</v>
      </c>
      <c r="H433" s="184">
        <v>0.16900000000000001</v>
      </c>
      <c r="I433" s="185"/>
      <c r="J433" s="186">
        <f>ROUND(I433*H433,2)</f>
        <v>0</v>
      </c>
      <c r="K433" s="182" t="s">
        <v>166</v>
      </c>
      <c r="L433" s="39"/>
      <c r="M433" s="187" t="s">
        <v>1</v>
      </c>
      <c r="N433" s="188" t="s">
        <v>40</v>
      </c>
      <c r="O433" s="77"/>
      <c r="P433" s="189">
        <f>O433*H433</f>
        <v>0</v>
      </c>
      <c r="Q433" s="189">
        <v>2.3010199999999998</v>
      </c>
      <c r="R433" s="189">
        <f>Q433*H433</f>
        <v>0.38887238000000002</v>
      </c>
      <c r="S433" s="189">
        <v>0</v>
      </c>
      <c r="T433" s="190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191" t="s">
        <v>167</v>
      </c>
      <c r="AT433" s="191" t="s">
        <v>162</v>
      </c>
      <c r="AU433" s="191" t="s">
        <v>84</v>
      </c>
      <c r="AY433" s="19" t="s">
        <v>160</v>
      </c>
      <c r="BE433" s="192">
        <f>IF(N433="základní",J433,0)</f>
        <v>0</v>
      </c>
      <c r="BF433" s="192">
        <f>IF(N433="snížená",J433,0)</f>
        <v>0</v>
      </c>
      <c r="BG433" s="192">
        <f>IF(N433="zákl. přenesená",J433,0)</f>
        <v>0</v>
      </c>
      <c r="BH433" s="192">
        <f>IF(N433="sníž. přenesená",J433,0)</f>
        <v>0</v>
      </c>
      <c r="BI433" s="192">
        <f>IF(N433="nulová",J433,0)</f>
        <v>0</v>
      </c>
      <c r="BJ433" s="19" t="s">
        <v>82</v>
      </c>
      <c r="BK433" s="192">
        <f>ROUND(I433*H433,2)</f>
        <v>0</v>
      </c>
      <c r="BL433" s="19" t="s">
        <v>167</v>
      </c>
      <c r="BM433" s="191" t="s">
        <v>640</v>
      </c>
    </row>
    <row r="434" s="2" customFormat="1">
      <c r="A434" s="38"/>
      <c r="B434" s="39"/>
      <c r="C434" s="38"/>
      <c r="D434" s="193" t="s">
        <v>169</v>
      </c>
      <c r="E434" s="38"/>
      <c r="F434" s="194" t="s">
        <v>641</v>
      </c>
      <c r="G434" s="38"/>
      <c r="H434" s="38"/>
      <c r="I434" s="195"/>
      <c r="J434" s="38"/>
      <c r="K434" s="38"/>
      <c r="L434" s="39"/>
      <c r="M434" s="196"/>
      <c r="N434" s="197"/>
      <c r="O434" s="77"/>
      <c r="P434" s="77"/>
      <c r="Q434" s="77"/>
      <c r="R434" s="77"/>
      <c r="S434" s="77"/>
      <c r="T434" s="7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9" t="s">
        <v>169</v>
      </c>
      <c r="AU434" s="19" t="s">
        <v>84</v>
      </c>
    </row>
    <row r="435" s="2" customFormat="1">
      <c r="A435" s="38"/>
      <c r="B435" s="39"/>
      <c r="C435" s="38"/>
      <c r="D435" s="198" t="s">
        <v>171</v>
      </c>
      <c r="E435" s="38"/>
      <c r="F435" s="199" t="s">
        <v>642</v>
      </c>
      <c r="G435" s="38"/>
      <c r="H435" s="38"/>
      <c r="I435" s="195"/>
      <c r="J435" s="38"/>
      <c r="K435" s="38"/>
      <c r="L435" s="39"/>
      <c r="M435" s="196"/>
      <c r="N435" s="197"/>
      <c r="O435" s="77"/>
      <c r="P435" s="77"/>
      <c r="Q435" s="77"/>
      <c r="R435" s="77"/>
      <c r="S435" s="77"/>
      <c r="T435" s="7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9" t="s">
        <v>171</v>
      </c>
      <c r="AU435" s="19" t="s">
        <v>84</v>
      </c>
    </row>
    <row r="436" s="13" customFormat="1">
      <c r="A436" s="13"/>
      <c r="B436" s="201"/>
      <c r="C436" s="13"/>
      <c r="D436" s="193" t="s">
        <v>175</v>
      </c>
      <c r="E436" s="202" t="s">
        <v>1</v>
      </c>
      <c r="F436" s="203" t="s">
        <v>643</v>
      </c>
      <c r="G436" s="13"/>
      <c r="H436" s="204">
        <v>0.16900000000000001</v>
      </c>
      <c r="I436" s="205"/>
      <c r="J436" s="13"/>
      <c r="K436" s="13"/>
      <c r="L436" s="201"/>
      <c r="M436" s="206"/>
      <c r="N436" s="207"/>
      <c r="O436" s="207"/>
      <c r="P436" s="207"/>
      <c r="Q436" s="207"/>
      <c r="R436" s="207"/>
      <c r="S436" s="207"/>
      <c r="T436" s="20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02" t="s">
        <v>175</v>
      </c>
      <c r="AU436" s="202" t="s">
        <v>84</v>
      </c>
      <c r="AV436" s="13" t="s">
        <v>84</v>
      </c>
      <c r="AW436" s="13" t="s">
        <v>32</v>
      </c>
      <c r="AX436" s="13" t="s">
        <v>75</v>
      </c>
      <c r="AY436" s="202" t="s">
        <v>160</v>
      </c>
    </row>
    <row r="437" s="14" customFormat="1">
      <c r="A437" s="14"/>
      <c r="B437" s="209"/>
      <c r="C437" s="14"/>
      <c r="D437" s="193" t="s">
        <v>175</v>
      </c>
      <c r="E437" s="210" t="s">
        <v>1</v>
      </c>
      <c r="F437" s="211" t="s">
        <v>268</v>
      </c>
      <c r="G437" s="14"/>
      <c r="H437" s="212">
        <v>0.16900000000000001</v>
      </c>
      <c r="I437" s="213"/>
      <c r="J437" s="14"/>
      <c r="K437" s="14"/>
      <c r="L437" s="209"/>
      <c r="M437" s="214"/>
      <c r="N437" s="215"/>
      <c r="O437" s="215"/>
      <c r="P437" s="215"/>
      <c r="Q437" s="215"/>
      <c r="R437" s="215"/>
      <c r="S437" s="215"/>
      <c r="T437" s="21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10" t="s">
        <v>175</v>
      </c>
      <c r="AU437" s="210" t="s">
        <v>84</v>
      </c>
      <c r="AV437" s="14" t="s">
        <v>167</v>
      </c>
      <c r="AW437" s="14" t="s">
        <v>32</v>
      </c>
      <c r="AX437" s="14" t="s">
        <v>82</v>
      </c>
      <c r="AY437" s="210" t="s">
        <v>160</v>
      </c>
    </row>
    <row r="438" s="12" customFormat="1" ht="22.8" customHeight="1">
      <c r="A438" s="12"/>
      <c r="B438" s="166"/>
      <c r="C438" s="12"/>
      <c r="D438" s="167" t="s">
        <v>74</v>
      </c>
      <c r="E438" s="177" t="s">
        <v>216</v>
      </c>
      <c r="F438" s="177" t="s">
        <v>644</v>
      </c>
      <c r="G438" s="12"/>
      <c r="H438" s="12"/>
      <c r="I438" s="169"/>
      <c r="J438" s="178">
        <f>BK438</f>
        <v>0</v>
      </c>
      <c r="K438" s="12"/>
      <c r="L438" s="166"/>
      <c r="M438" s="171"/>
      <c r="N438" s="172"/>
      <c r="O438" s="172"/>
      <c r="P438" s="173">
        <f>SUM(P439:P532)</f>
        <v>0</v>
      </c>
      <c r="Q438" s="172"/>
      <c r="R438" s="173">
        <f>SUM(R439:R532)</f>
        <v>7.611129430000001</v>
      </c>
      <c r="S438" s="172"/>
      <c r="T438" s="174">
        <f>SUM(T439:T532)</f>
        <v>23.48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167" t="s">
        <v>82</v>
      </c>
      <c r="AT438" s="175" t="s">
        <v>74</v>
      </c>
      <c r="AU438" s="175" t="s">
        <v>82</v>
      </c>
      <c r="AY438" s="167" t="s">
        <v>160</v>
      </c>
      <c r="BK438" s="176">
        <f>SUM(BK439:BK532)</f>
        <v>0</v>
      </c>
    </row>
    <row r="439" s="2" customFormat="1" ht="16.5" customHeight="1">
      <c r="A439" s="38"/>
      <c r="B439" s="179"/>
      <c r="C439" s="180" t="s">
        <v>645</v>
      </c>
      <c r="D439" s="180" t="s">
        <v>162</v>
      </c>
      <c r="E439" s="181" t="s">
        <v>646</v>
      </c>
      <c r="F439" s="182" t="s">
        <v>647</v>
      </c>
      <c r="G439" s="183" t="s">
        <v>219</v>
      </c>
      <c r="H439" s="184">
        <v>25.663</v>
      </c>
      <c r="I439" s="185"/>
      <c r="J439" s="186">
        <f>ROUND(I439*H439,2)</f>
        <v>0</v>
      </c>
      <c r="K439" s="182" t="s">
        <v>166</v>
      </c>
      <c r="L439" s="39"/>
      <c r="M439" s="187" t="s">
        <v>1</v>
      </c>
      <c r="N439" s="188" t="s">
        <v>40</v>
      </c>
      <c r="O439" s="77"/>
      <c r="P439" s="189">
        <f>O439*H439</f>
        <v>0</v>
      </c>
      <c r="Q439" s="189">
        <v>1.0000000000000001E-05</v>
      </c>
      <c r="R439" s="189">
        <f>Q439*H439</f>
        <v>0.00025663000000000004</v>
      </c>
      <c r="S439" s="189">
        <v>0</v>
      </c>
      <c r="T439" s="190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191" t="s">
        <v>167</v>
      </c>
      <c r="AT439" s="191" t="s">
        <v>162</v>
      </c>
      <c r="AU439" s="191" t="s">
        <v>84</v>
      </c>
      <c r="AY439" s="19" t="s">
        <v>160</v>
      </c>
      <c r="BE439" s="192">
        <f>IF(N439="základní",J439,0)</f>
        <v>0</v>
      </c>
      <c r="BF439" s="192">
        <f>IF(N439="snížená",J439,0)</f>
        <v>0</v>
      </c>
      <c r="BG439" s="192">
        <f>IF(N439="zákl. přenesená",J439,0)</f>
        <v>0</v>
      </c>
      <c r="BH439" s="192">
        <f>IF(N439="sníž. přenesená",J439,0)</f>
        <v>0</v>
      </c>
      <c r="BI439" s="192">
        <f>IF(N439="nulová",J439,0)</f>
        <v>0</v>
      </c>
      <c r="BJ439" s="19" t="s">
        <v>82</v>
      </c>
      <c r="BK439" s="192">
        <f>ROUND(I439*H439,2)</f>
        <v>0</v>
      </c>
      <c r="BL439" s="19" t="s">
        <v>167</v>
      </c>
      <c r="BM439" s="191" t="s">
        <v>648</v>
      </c>
    </row>
    <row r="440" s="2" customFormat="1">
      <c r="A440" s="38"/>
      <c r="B440" s="39"/>
      <c r="C440" s="38"/>
      <c r="D440" s="193" t="s">
        <v>169</v>
      </c>
      <c r="E440" s="38"/>
      <c r="F440" s="194" t="s">
        <v>649</v>
      </c>
      <c r="G440" s="38"/>
      <c r="H440" s="38"/>
      <c r="I440" s="195"/>
      <c r="J440" s="38"/>
      <c r="K440" s="38"/>
      <c r="L440" s="39"/>
      <c r="M440" s="196"/>
      <c r="N440" s="197"/>
      <c r="O440" s="77"/>
      <c r="P440" s="77"/>
      <c r="Q440" s="77"/>
      <c r="R440" s="77"/>
      <c r="S440" s="77"/>
      <c r="T440" s="7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9" t="s">
        <v>169</v>
      </c>
      <c r="AU440" s="19" t="s">
        <v>84</v>
      </c>
    </row>
    <row r="441" s="2" customFormat="1">
      <c r="A441" s="38"/>
      <c r="B441" s="39"/>
      <c r="C441" s="38"/>
      <c r="D441" s="198" t="s">
        <v>171</v>
      </c>
      <c r="E441" s="38"/>
      <c r="F441" s="199" t="s">
        <v>650</v>
      </c>
      <c r="G441" s="38"/>
      <c r="H441" s="38"/>
      <c r="I441" s="195"/>
      <c r="J441" s="38"/>
      <c r="K441" s="38"/>
      <c r="L441" s="39"/>
      <c r="M441" s="196"/>
      <c r="N441" s="197"/>
      <c r="O441" s="77"/>
      <c r="P441" s="77"/>
      <c r="Q441" s="77"/>
      <c r="R441" s="77"/>
      <c r="S441" s="77"/>
      <c r="T441" s="7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9" t="s">
        <v>171</v>
      </c>
      <c r="AU441" s="19" t="s">
        <v>84</v>
      </c>
    </row>
    <row r="442" s="13" customFormat="1">
      <c r="A442" s="13"/>
      <c r="B442" s="201"/>
      <c r="C442" s="13"/>
      <c r="D442" s="193" t="s">
        <v>175</v>
      </c>
      <c r="E442" s="202" t="s">
        <v>1</v>
      </c>
      <c r="F442" s="203" t="s">
        <v>651</v>
      </c>
      <c r="G442" s="13"/>
      <c r="H442" s="204">
        <v>5.3899999999999997</v>
      </c>
      <c r="I442" s="205"/>
      <c r="J442" s="13"/>
      <c r="K442" s="13"/>
      <c r="L442" s="201"/>
      <c r="M442" s="206"/>
      <c r="N442" s="207"/>
      <c r="O442" s="207"/>
      <c r="P442" s="207"/>
      <c r="Q442" s="207"/>
      <c r="R442" s="207"/>
      <c r="S442" s="207"/>
      <c r="T442" s="20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02" t="s">
        <v>175</v>
      </c>
      <c r="AU442" s="202" t="s">
        <v>84</v>
      </c>
      <c r="AV442" s="13" t="s">
        <v>84</v>
      </c>
      <c r="AW442" s="13" t="s">
        <v>32</v>
      </c>
      <c r="AX442" s="13" t="s">
        <v>75</v>
      </c>
      <c r="AY442" s="202" t="s">
        <v>160</v>
      </c>
    </row>
    <row r="443" s="13" customFormat="1">
      <c r="A443" s="13"/>
      <c r="B443" s="201"/>
      <c r="C443" s="13"/>
      <c r="D443" s="193" t="s">
        <v>175</v>
      </c>
      <c r="E443" s="202" t="s">
        <v>1</v>
      </c>
      <c r="F443" s="203" t="s">
        <v>652</v>
      </c>
      <c r="G443" s="13"/>
      <c r="H443" s="204">
        <v>20.273</v>
      </c>
      <c r="I443" s="205"/>
      <c r="J443" s="13"/>
      <c r="K443" s="13"/>
      <c r="L443" s="201"/>
      <c r="M443" s="206"/>
      <c r="N443" s="207"/>
      <c r="O443" s="207"/>
      <c r="P443" s="207"/>
      <c r="Q443" s="207"/>
      <c r="R443" s="207"/>
      <c r="S443" s="207"/>
      <c r="T443" s="208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02" t="s">
        <v>175</v>
      </c>
      <c r="AU443" s="202" t="s">
        <v>84</v>
      </c>
      <c r="AV443" s="13" t="s">
        <v>84</v>
      </c>
      <c r="AW443" s="13" t="s">
        <v>32</v>
      </c>
      <c r="AX443" s="13" t="s">
        <v>75</v>
      </c>
      <c r="AY443" s="202" t="s">
        <v>160</v>
      </c>
    </row>
    <row r="444" s="14" customFormat="1">
      <c r="A444" s="14"/>
      <c r="B444" s="209"/>
      <c r="C444" s="14"/>
      <c r="D444" s="193" t="s">
        <v>175</v>
      </c>
      <c r="E444" s="210" t="s">
        <v>1</v>
      </c>
      <c r="F444" s="211" t="s">
        <v>268</v>
      </c>
      <c r="G444" s="14"/>
      <c r="H444" s="212">
        <v>25.663</v>
      </c>
      <c r="I444" s="213"/>
      <c r="J444" s="14"/>
      <c r="K444" s="14"/>
      <c r="L444" s="209"/>
      <c r="M444" s="214"/>
      <c r="N444" s="215"/>
      <c r="O444" s="215"/>
      <c r="P444" s="215"/>
      <c r="Q444" s="215"/>
      <c r="R444" s="215"/>
      <c r="S444" s="215"/>
      <c r="T444" s="21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10" t="s">
        <v>175</v>
      </c>
      <c r="AU444" s="210" t="s">
        <v>84</v>
      </c>
      <c r="AV444" s="14" t="s">
        <v>167</v>
      </c>
      <c r="AW444" s="14" t="s">
        <v>32</v>
      </c>
      <c r="AX444" s="14" t="s">
        <v>82</v>
      </c>
      <c r="AY444" s="210" t="s">
        <v>160</v>
      </c>
    </row>
    <row r="445" s="2" customFormat="1" ht="16.5" customHeight="1">
      <c r="A445" s="38"/>
      <c r="B445" s="179"/>
      <c r="C445" s="217" t="s">
        <v>653</v>
      </c>
      <c r="D445" s="217" t="s">
        <v>341</v>
      </c>
      <c r="E445" s="218" t="s">
        <v>654</v>
      </c>
      <c r="F445" s="219" t="s">
        <v>655</v>
      </c>
      <c r="G445" s="220" t="s">
        <v>219</v>
      </c>
      <c r="H445" s="221">
        <v>26.047999999999998</v>
      </c>
      <c r="I445" s="222"/>
      <c r="J445" s="223">
        <f>ROUND(I445*H445,2)</f>
        <v>0</v>
      </c>
      <c r="K445" s="219" t="s">
        <v>166</v>
      </c>
      <c r="L445" s="224"/>
      <c r="M445" s="225" t="s">
        <v>1</v>
      </c>
      <c r="N445" s="226" t="s">
        <v>40</v>
      </c>
      <c r="O445" s="77"/>
      <c r="P445" s="189">
        <f>O445*H445</f>
        <v>0</v>
      </c>
      <c r="Q445" s="189">
        <v>0.0035999999999999999</v>
      </c>
      <c r="R445" s="189">
        <f>Q445*H445</f>
        <v>0.093772799999999989</v>
      </c>
      <c r="S445" s="189">
        <v>0</v>
      </c>
      <c r="T445" s="190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91" t="s">
        <v>216</v>
      </c>
      <c r="AT445" s="191" t="s">
        <v>341</v>
      </c>
      <c r="AU445" s="191" t="s">
        <v>84</v>
      </c>
      <c r="AY445" s="19" t="s">
        <v>160</v>
      </c>
      <c r="BE445" s="192">
        <f>IF(N445="základní",J445,0)</f>
        <v>0</v>
      </c>
      <c r="BF445" s="192">
        <f>IF(N445="snížená",J445,0)</f>
        <v>0</v>
      </c>
      <c r="BG445" s="192">
        <f>IF(N445="zákl. přenesená",J445,0)</f>
        <v>0</v>
      </c>
      <c r="BH445" s="192">
        <f>IF(N445="sníž. přenesená",J445,0)</f>
        <v>0</v>
      </c>
      <c r="BI445" s="192">
        <f>IF(N445="nulová",J445,0)</f>
        <v>0</v>
      </c>
      <c r="BJ445" s="19" t="s">
        <v>82</v>
      </c>
      <c r="BK445" s="192">
        <f>ROUND(I445*H445,2)</f>
        <v>0</v>
      </c>
      <c r="BL445" s="19" t="s">
        <v>167</v>
      </c>
      <c r="BM445" s="191" t="s">
        <v>656</v>
      </c>
    </row>
    <row r="446" s="2" customFormat="1">
      <c r="A446" s="38"/>
      <c r="B446" s="39"/>
      <c r="C446" s="38"/>
      <c r="D446" s="193" t="s">
        <v>169</v>
      </c>
      <c r="E446" s="38"/>
      <c r="F446" s="194" t="s">
        <v>655</v>
      </c>
      <c r="G446" s="38"/>
      <c r="H446" s="38"/>
      <c r="I446" s="195"/>
      <c r="J446" s="38"/>
      <c r="K446" s="38"/>
      <c r="L446" s="39"/>
      <c r="M446" s="196"/>
      <c r="N446" s="197"/>
      <c r="O446" s="77"/>
      <c r="P446" s="77"/>
      <c r="Q446" s="77"/>
      <c r="R446" s="77"/>
      <c r="S446" s="77"/>
      <c r="T446" s="7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9" t="s">
        <v>169</v>
      </c>
      <c r="AU446" s="19" t="s">
        <v>84</v>
      </c>
    </row>
    <row r="447" s="2" customFormat="1">
      <c r="A447" s="38"/>
      <c r="B447" s="39"/>
      <c r="C447" s="38"/>
      <c r="D447" s="193" t="s">
        <v>173</v>
      </c>
      <c r="E447" s="38"/>
      <c r="F447" s="200" t="s">
        <v>657</v>
      </c>
      <c r="G447" s="38"/>
      <c r="H447" s="38"/>
      <c r="I447" s="195"/>
      <c r="J447" s="38"/>
      <c r="K447" s="38"/>
      <c r="L447" s="39"/>
      <c r="M447" s="196"/>
      <c r="N447" s="197"/>
      <c r="O447" s="77"/>
      <c r="P447" s="77"/>
      <c r="Q447" s="77"/>
      <c r="R447" s="77"/>
      <c r="S447" s="77"/>
      <c r="T447" s="7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9" t="s">
        <v>173</v>
      </c>
      <c r="AU447" s="19" t="s">
        <v>84</v>
      </c>
    </row>
    <row r="448" s="13" customFormat="1">
      <c r="A448" s="13"/>
      <c r="B448" s="201"/>
      <c r="C448" s="13"/>
      <c r="D448" s="193" t="s">
        <v>175</v>
      </c>
      <c r="E448" s="13"/>
      <c r="F448" s="203" t="s">
        <v>658</v>
      </c>
      <c r="G448" s="13"/>
      <c r="H448" s="204">
        <v>26.047999999999998</v>
      </c>
      <c r="I448" s="205"/>
      <c r="J448" s="13"/>
      <c r="K448" s="13"/>
      <c r="L448" s="201"/>
      <c r="M448" s="206"/>
      <c r="N448" s="207"/>
      <c r="O448" s="207"/>
      <c r="P448" s="207"/>
      <c r="Q448" s="207"/>
      <c r="R448" s="207"/>
      <c r="S448" s="207"/>
      <c r="T448" s="20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02" t="s">
        <v>175</v>
      </c>
      <c r="AU448" s="202" t="s">
        <v>84</v>
      </c>
      <c r="AV448" s="13" t="s">
        <v>84</v>
      </c>
      <c r="AW448" s="13" t="s">
        <v>3</v>
      </c>
      <c r="AX448" s="13" t="s">
        <v>82</v>
      </c>
      <c r="AY448" s="202" t="s">
        <v>160</v>
      </c>
    </row>
    <row r="449" s="2" customFormat="1" ht="21.75" customHeight="1">
      <c r="A449" s="38"/>
      <c r="B449" s="179"/>
      <c r="C449" s="180" t="s">
        <v>659</v>
      </c>
      <c r="D449" s="180" t="s">
        <v>162</v>
      </c>
      <c r="E449" s="181" t="s">
        <v>660</v>
      </c>
      <c r="F449" s="182" t="s">
        <v>661</v>
      </c>
      <c r="G449" s="183" t="s">
        <v>390</v>
      </c>
      <c r="H449" s="184">
        <v>18</v>
      </c>
      <c r="I449" s="185"/>
      <c r="J449" s="186">
        <f>ROUND(I449*H449,2)</f>
        <v>0</v>
      </c>
      <c r="K449" s="182" t="s">
        <v>166</v>
      </c>
      <c r="L449" s="39"/>
      <c r="M449" s="187" t="s">
        <v>1</v>
      </c>
      <c r="N449" s="188" t="s">
        <v>40</v>
      </c>
      <c r="O449" s="77"/>
      <c r="P449" s="189">
        <f>O449*H449</f>
        <v>0</v>
      </c>
      <c r="Q449" s="189">
        <v>0</v>
      </c>
      <c r="R449" s="189">
        <f>Q449*H449</f>
        <v>0</v>
      </c>
      <c r="S449" s="189">
        <v>0</v>
      </c>
      <c r="T449" s="190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191" t="s">
        <v>167</v>
      </c>
      <c r="AT449" s="191" t="s">
        <v>162</v>
      </c>
      <c r="AU449" s="191" t="s">
        <v>84</v>
      </c>
      <c r="AY449" s="19" t="s">
        <v>160</v>
      </c>
      <c r="BE449" s="192">
        <f>IF(N449="základní",J449,0)</f>
        <v>0</v>
      </c>
      <c r="BF449" s="192">
        <f>IF(N449="snížená",J449,0)</f>
        <v>0</v>
      </c>
      <c r="BG449" s="192">
        <f>IF(N449="zákl. přenesená",J449,0)</f>
        <v>0</v>
      </c>
      <c r="BH449" s="192">
        <f>IF(N449="sníž. přenesená",J449,0)</f>
        <v>0</v>
      </c>
      <c r="BI449" s="192">
        <f>IF(N449="nulová",J449,0)</f>
        <v>0</v>
      </c>
      <c r="BJ449" s="19" t="s">
        <v>82</v>
      </c>
      <c r="BK449" s="192">
        <f>ROUND(I449*H449,2)</f>
        <v>0</v>
      </c>
      <c r="BL449" s="19" t="s">
        <v>167</v>
      </c>
      <c r="BM449" s="191" t="s">
        <v>662</v>
      </c>
    </row>
    <row r="450" s="2" customFormat="1">
      <c r="A450" s="38"/>
      <c r="B450" s="39"/>
      <c r="C450" s="38"/>
      <c r="D450" s="193" t="s">
        <v>169</v>
      </c>
      <c r="E450" s="38"/>
      <c r="F450" s="194" t="s">
        <v>663</v>
      </c>
      <c r="G450" s="38"/>
      <c r="H450" s="38"/>
      <c r="I450" s="195"/>
      <c r="J450" s="38"/>
      <c r="K450" s="38"/>
      <c r="L450" s="39"/>
      <c r="M450" s="196"/>
      <c r="N450" s="197"/>
      <c r="O450" s="77"/>
      <c r="P450" s="77"/>
      <c r="Q450" s="77"/>
      <c r="R450" s="77"/>
      <c r="S450" s="77"/>
      <c r="T450" s="7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9" t="s">
        <v>169</v>
      </c>
      <c r="AU450" s="19" t="s">
        <v>84</v>
      </c>
    </row>
    <row r="451" s="2" customFormat="1">
      <c r="A451" s="38"/>
      <c r="B451" s="39"/>
      <c r="C451" s="38"/>
      <c r="D451" s="198" t="s">
        <v>171</v>
      </c>
      <c r="E451" s="38"/>
      <c r="F451" s="199" t="s">
        <v>664</v>
      </c>
      <c r="G451" s="38"/>
      <c r="H451" s="38"/>
      <c r="I451" s="195"/>
      <c r="J451" s="38"/>
      <c r="K451" s="38"/>
      <c r="L451" s="39"/>
      <c r="M451" s="196"/>
      <c r="N451" s="197"/>
      <c r="O451" s="77"/>
      <c r="P451" s="77"/>
      <c r="Q451" s="77"/>
      <c r="R451" s="77"/>
      <c r="S451" s="77"/>
      <c r="T451" s="7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9" t="s">
        <v>171</v>
      </c>
      <c r="AU451" s="19" t="s">
        <v>84</v>
      </c>
    </row>
    <row r="452" s="2" customFormat="1">
      <c r="A452" s="38"/>
      <c r="B452" s="39"/>
      <c r="C452" s="38"/>
      <c r="D452" s="193" t="s">
        <v>173</v>
      </c>
      <c r="E452" s="38"/>
      <c r="F452" s="200" t="s">
        <v>665</v>
      </c>
      <c r="G452" s="38"/>
      <c r="H452" s="38"/>
      <c r="I452" s="195"/>
      <c r="J452" s="38"/>
      <c r="K452" s="38"/>
      <c r="L452" s="39"/>
      <c r="M452" s="196"/>
      <c r="N452" s="197"/>
      <c r="O452" s="77"/>
      <c r="P452" s="77"/>
      <c r="Q452" s="77"/>
      <c r="R452" s="77"/>
      <c r="S452" s="77"/>
      <c r="T452" s="7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9" t="s">
        <v>173</v>
      </c>
      <c r="AU452" s="19" t="s">
        <v>84</v>
      </c>
    </row>
    <row r="453" s="13" customFormat="1">
      <c r="A453" s="13"/>
      <c r="B453" s="201"/>
      <c r="C453" s="13"/>
      <c r="D453" s="193" t="s">
        <v>175</v>
      </c>
      <c r="E453" s="202" t="s">
        <v>1</v>
      </c>
      <c r="F453" s="203" t="s">
        <v>666</v>
      </c>
      <c r="G453" s="13"/>
      <c r="H453" s="204">
        <v>18</v>
      </c>
      <c r="I453" s="205"/>
      <c r="J453" s="13"/>
      <c r="K453" s="13"/>
      <c r="L453" s="201"/>
      <c r="M453" s="206"/>
      <c r="N453" s="207"/>
      <c r="O453" s="207"/>
      <c r="P453" s="207"/>
      <c r="Q453" s="207"/>
      <c r="R453" s="207"/>
      <c r="S453" s="207"/>
      <c r="T453" s="20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02" t="s">
        <v>175</v>
      </c>
      <c r="AU453" s="202" t="s">
        <v>84</v>
      </c>
      <c r="AV453" s="13" t="s">
        <v>84</v>
      </c>
      <c r="AW453" s="13" t="s">
        <v>32</v>
      </c>
      <c r="AX453" s="13" t="s">
        <v>82</v>
      </c>
      <c r="AY453" s="202" t="s">
        <v>160</v>
      </c>
    </row>
    <row r="454" s="2" customFormat="1" ht="16.5" customHeight="1">
      <c r="A454" s="38"/>
      <c r="B454" s="179"/>
      <c r="C454" s="217" t="s">
        <v>667</v>
      </c>
      <c r="D454" s="217" t="s">
        <v>341</v>
      </c>
      <c r="E454" s="218" t="s">
        <v>668</v>
      </c>
      <c r="F454" s="219" t="s">
        <v>669</v>
      </c>
      <c r="G454" s="220" t="s">
        <v>390</v>
      </c>
      <c r="H454" s="221">
        <v>6</v>
      </c>
      <c r="I454" s="222"/>
      <c r="J454" s="223">
        <f>ROUND(I454*H454,2)</f>
        <v>0</v>
      </c>
      <c r="K454" s="219" t="s">
        <v>166</v>
      </c>
      <c r="L454" s="224"/>
      <c r="M454" s="225" t="s">
        <v>1</v>
      </c>
      <c r="N454" s="226" t="s">
        <v>40</v>
      </c>
      <c r="O454" s="77"/>
      <c r="P454" s="189">
        <f>O454*H454</f>
        <v>0</v>
      </c>
      <c r="Q454" s="189">
        <v>0.0012999999999999999</v>
      </c>
      <c r="R454" s="189">
        <f>Q454*H454</f>
        <v>0.0077999999999999996</v>
      </c>
      <c r="S454" s="189">
        <v>0</v>
      </c>
      <c r="T454" s="190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191" t="s">
        <v>216</v>
      </c>
      <c r="AT454" s="191" t="s">
        <v>341</v>
      </c>
      <c r="AU454" s="191" t="s">
        <v>84</v>
      </c>
      <c r="AY454" s="19" t="s">
        <v>160</v>
      </c>
      <c r="BE454" s="192">
        <f>IF(N454="základní",J454,0)</f>
        <v>0</v>
      </c>
      <c r="BF454" s="192">
        <f>IF(N454="snížená",J454,0)</f>
        <v>0</v>
      </c>
      <c r="BG454" s="192">
        <f>IF(N454="zákl. přenesená",J454,0)</f>
        <v>0</v>
      </c>
      <c r="BH454" s="192">
        <f>IF(N454="sníž. přenesená",J454,0)</f>
        <v>0</v>
      </c>
      <c r="BI454" s="192">
        <f>IF(N454="nulová",J454,0)</f>
        <v>0</v>
      </c>
      <c r="BJ454" s="19" t="s">
        <v>82</v>
      </c>
      <c r="BK454" s="192">
        <f>ROUND(I454*H454,2)</f>
        <v>0</v>
      </c>
      <c r="BL454" s="19" t="s">
        <v>167</v>
      </c>
      <c r="BM454" s="191" t="s">
        <v>670</v>
      </c>
    </row>
    <row r="455" s="2" customFormat="1">
      <c r="A455" s="38"/>
      <c r="B455" s="39"/>
      <c r="C455" s="38"/>
      <c r="D455" s="193" t="s">
        <v>169</v>
      </c>
      <c r="E455" s="38"/>
      <c r="F455" s="194" t="s">
        <v>669</v>
      </c>
      <c r="G455" s="38"/>
      <c r="H455" s="38"/>
      <c r="I455" s="195"/>
      <c r="J455" s="38"/>
      <c r="K455" s="38"/>
      <c r="L455" s="39"/>
      <c r="M455" s="196"/>
      <c r="N455" s="197"/>
      <c r="O455" s="77"/>
      <c r="P455" s="77"/>
      <c r="Q455" s="77"/>
      <c r="R455" s="77"/>
      <c r="S455" s="77"/>
      <c r="T455" s="7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9" t="s">
        <v>169</v>
      </c>
      <c r="AU455" s="19" t="s">
        <v>84</v>
      </c>
    </row>
    <row r="456" s="2" customFormat="1" ht="16.5" customHeight="1">
      <c r="A456" s="38"/>
      <c r="B456" s="179"/>
      <c r="C456" s="217" t="s">
        <v>671</v>
      </c>
      <c r="D456" s="217" t="s">
        <v>341</v>
      </c>
      <c r="E456" s="218" t="s">
        <v>672</v>
      </c>
      <c r="F456" s="219" t="s">
        <v>673</v>
      </c>
      <c r="G456" s="220" t="s">
        <v>390</v>
      </c>
      <c r="H456" s="221">
        <v>6</v>
      </c>
      <c r="I456" s="222"/>
      <c r="J456" s="223">
        <f>ROUND(I456*H456,2)</f>
        <v>0</v>
      </c>
      <c r="K456" s="219" t="s">
        <v>166</v>
      </c>
      <c r="L456" s="224"/>
      <c r="M456" s="225" t="s">
        <v>1</v>
      </c>
      <c r="N456" s="226" t="s">
        <v>40</v>
      </c>
      <c r="O456" s="77"/>
      <c r="P456" s="189">
        <f>O456*H456</f>
        <v>0</v>
      </c>
      <c r="Q456" s="189">
        <v>0.0011999999999999999</v>
      </c>
      <c r="R456" s="189">
        <f>Q456*H456</f>
        <v>0.0071999999999999998</v>
      </c>
      <c r="S456" s="189">
        <v>0</v>
      </c>
      <c r="T456" s="190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191" t="s">
        <v>216</v>
      </c>
      <c r="AT456" s="191" t="s">
        <v>341</v>
      </c>
      <c r="AU456" s="191" t="s">
        <v>84</v>
      </c>
      <c r="AY456" s="19" t="s">
        <v>160</v>
      </c>
      <c r="BE456" s="192">
        <f>IF(N456="základní",J456,0)</f>
        <v>0</v>
      </c>
      <c r="BF456" s="192">
        <f>IF(N456="snížená",J456,0)</f>
        <v>0</v>
      </c>
      <c r="BG456" s="192">
        <f>IF(N456="zákl. přenesená",J456,0)</f>
        <v>0</v>
      </c>
      <c r="BH456" s="192">
        <f>IF(N456="sníž. přenesená",J456,0)</f>
        <v>0</v>
      </c>
      <c r="BI456" s="192">
        <f>IF(N456="nulová",J456,0)</f>
        <v>0</v>
      </c>
      <c r="BJ456" s="19" t="s">
        <v>82</v>
      </c>
      <c r="BK456" s="192">
        <f>ROUND(I456*H456,2)</f>
        <v>0</v>
      </c>
      <c r="BL456" s="19" t="s">
        <v>167</v>
      </c>
      <c r="BM456" s="191" t="s">
        <v>674</v>
      </c>
    </row>
    <row r="457" s="2" customFormat="1">
      <c r="A457" s="38"/>
      <c r="B457" s="39"/>
      <c r="C457" s="38"/>
      <c r="D457" s="193" t="s">
        <v>169</v>
      </c>
      <c r="E457" s="38"/>
      <c r="F457" s="194" t="s">
        <v>673</v>
      </c>
      <c r="G457" s="38"/>
      <c r="H457" s="38"/>
      <c r="I457" s="195"/>
      <c r="J457" s="38"/>
      <c r="K457" s="38"/>
      <c r="L457" s="39"/>
      <c r="M457" s="196"/>
      <c r="N457" s="197"/>
      <c r="O457" s="77"/>
      <c r="P457" s="77"/>
      <c r="Q457" s="77"/>
      <c r="R457" s="77"/>
      <c r="S457" s="77"/>
      <c r="T457" s="7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9" t="s">
        <v>169</v>
      </c>
      <c r="AU457" s="19" t="s">
        <v>84</v>
      </c>
    </row>
    <row r="458" s="2" customFormat="1" ht="16.5" customHeight="1">
      <c r="A458" s="38"/>
      <c r="B458" s="179"/>
      <c r="C458" s="217" t="s">
        <v>675</v>
      </c>
      <c r="D458" s="217" t="s">
        <v>341</v>
      </c>
      <c r="E458" s="218" t="s">
        <v>676</v>
      </c>
      <c r="F458" s="219" t="s">
        <v>677</v>
      </c>
      <c r="G458" s="220" t="s">
        <v>390</v>
      </c>
      <c r="H458" s="221">
        <v>6</v>
      </c>
      <c r="I458" s="222"/>
      <c r="J458" s="223">
        <f>ROUND(I458*H458,2)</f>
        <v>0</v>
      </c>
      <c r="K458" s="219" t="s">
        <v>166</v>
      </c>
      <c r="L458" s="224"/>
      <c r="M458" s="225" t="s">
        <v>1</v>
      </c>
      <c r="N458" s="226" t="s">
        <v>40</v>
      </c>
      <c r="O458" s="77"/>
      <c r="P458" s="189">
        <f>O458*H458</f>
        <v>0</v>
      </c>
      <c r="Q458" s="189">
        <v>0.0014</v>
      </c>
      <c r="R458" s="189">
        <f>Q458*H458</f>
        <v>0.0083999999999999995</v>
      </c>
      <c r="S458" s="189">
        <v>0</v>
      </c>
      <c r="T458" s="190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191" t="s">
        <v>216</v>
      </c>
      <c r="AT458" s="191" t="s">
        <v>341</v>
      </c>
      <c r="AU458" s="191" t="s">
        <v>84</v>
      </c>
      <c r="AY458" s="19" t="s">
        <v>160</v>
      </c>
      <c r="BE458" s="192">
        <f>IF(N458="základní",J458,0)</f>
        <v>0</v>
      </c>
      <c r="BF458" s="192">
        <f>IF(N458="snížená",J458,0)</f>
        <v>0</v>
      </c>
      <c r="BG458" s="192">
        <f>IF(N458="zákl. přenesená",J458,0)</f>
        <v>0</v>
      </c>
      <c r="BH458" s="192">
        <f>IF(N458="sníž. přenesená",J458,0)</f>
        <v>0</v>
      </c>
      <c r="BI458" s="192">
        <f>IF(N458="nulová",J458,0)</f>
        <v>0</v>
      </c>
      <c r="BJ458" s="19" t="s">
        <v>82</v>
      </c>
      <c r="BK458" s="192">
        <f>ROUND(I458*H458,2)</f>
        <v>0</v>
      </c>
      <c r="BL458" s="19" t="s">
        <v>167</v>
      </c>
      <c r="BM458" s="191" t="s">
        <v>678</v>
      </c>
    </row>
    <row r="459" s="2" customFormat="1">
      <c r="A459" s="38"/>
      <c r="B459" s="39"/>
      <c r="C459" s="38"/>
      <c r="D459" s="193" t="s">
        <v>169</v>
      </c>
      <c r="E459" s="38"/>
      <c r="F459" s="194" t="s">
        <v>677</v>
      </c>
      <c r="G459" s="38"/>
      <c r="H459" s="38"/>
      <c r="I459" s="195"/>
      <c r="J459" s="38"/>
      <c r="K459" s="38"/>
      <c r="L459" s="39"/>
      <c r="M459" s="196"/>
      <c r="N459" s="197"/>
      <c r="O459" s="77"/>
      <c r="P459" s="77"/>
      <c r="Q459" s="77"/>
      <c r="R459" s="77"/>
      <c r="S459" s="77"/>
      <c r="T459" s="7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9" t="s">
        <v>169</v>
      </c>
      <c r="AU459" s="19" t="s">
        <v>84</v>
      </c>
    </row>
    <row r="460" s="2" customFormat="1" ht="16.5" customHeight="1">
      <c r="A460" s="38"/>
      <c r="B460" s="179"/>
      <c r="C460" s="180" t="s">
        <v>679</v>
      </c>
      <c r="D460" s="180" t="s">
        <v>162</v>
      </c>
      <c r="E460" s="181" t="s">
        <v>680</v>
      </c>
      <c r="F460" s="182" t="s">
        <v>681</v>
      </c>
      <c r="G460" s="183" t="s">
        <v>247</v>
      </c>
      <c r="H460" s="184">
        <v>9</v>
      </c>
      <c r="I460" s="185"/>
      <c r="J460" s="186">
        <f>ROUND(I460*H460,2)</f>
        <v>0</v>
      </c>
      <c r="K460" s="182" t="s">
        <v>166</v>
      </c>
      <c r="L460" s="39"/>
      <c r="M460" s="187" t="s">
        <v>1</v>
      </c>
      <c r="N460" s="188" t="s">
        <v>40</v>
      </c>
      <c r="O460" s="77"/>
      <c r="P460" s="189">
        <f>O460*H460</f>
        <v>0</v>
      </c>
      <c r="Q460" s="189">
        <v>0</v>
      </c>
      <c r="R460" s="189">
        <f>Q460*H460</f>
        <v>0</v>
      </c>
      <c r="S460" s="189">
        <v>1.9199999999999999</v>
      </c>
      <c r="T460" s="190">
        <f>S460*H460</f>
        <v>17.280000000000001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191" t="s">
        <v>167</v>
      </c>
      <c r="AT460" s="191" t="s">
        <v>162</v>
      </c>
      <c r="AU460" s="191" t="s">
        <v>84</v>
      </c>
      <c r="AY460" s="19" t="s">
        <v>160</v>
      </c>
      <c r="BE460" s="192">
        <f>IF(N460="základní",J460,0)</f>
        <v>0</v>
      </c>
      <c r="BF460" s="192">
        <f>IF(N460="snížená",J460,0)</f>
        <v>0</v>
      </c>
      <c r="BG460" s="192">
        <f>IF(N460="zákl. přenesená",J460,0)</f>
        <v>0</v>
      </c>
      <c r="BH460" s="192">
        <f>IF(N460="sníž. přenesená",J460,0)</f>
        <v>0</v>
      </c>
      <c r="BI460" s="192">
        <f>IF(N460="nulová",J460,0)</f>
        <v>0</v>
      </c>
      <c r="BJ460" s="19" t="s">
        <v>82</v>
      </c>
      <c r="BK460" s="192">
        <f>ROUND(I460*H460,2)</f>
        <v>0</v>
      </c>
      <c r="BL460" s="19" t="s">
        <v>167</v>
      </c>
      <c r="BM460" s="191" t="s">
        <v>682</v>
      </c>
    </row>
    <row r="461" s="2" customFormat="1">
      <c r="A461" s="38"/>
      <c r="B461" s="39"/>
      <c r="C461" s="38"/>
      <c r="D461" s="193" t="s">
        <v>169</v>
      </c>
      <c r="E461" s="38"/>
      <c r="F461" s="194" t="s">
        <v>683</v>
      </c>
      <c r="G461" s="38"/>
      <c r="H461" s="38"/>
      <c r="I461" s="195"/>
      <c r="J461" s="38"/>
      <c r="K461" s="38"/>
      <c r="L461" s="39"/>
      <c r="M461" s="196"/>
      <c r="N461" s="197"/>
      <c r="O461" s="77"/>
      <c r="P461" s="77"/>
      <c r="Q461" s="77"/>
      <c r="R461" s="77"/>
      <c r="S461" s="77"/>
      <c r="T461" s="7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9" t="s">
        <v>169</v>
      </c>
      <c r="AU461" s="19" t="s">
        <v>84</v>
      </c>
    </row>
    <row r="462" s="2" customFormat="1">
      <c r="A462" s="38"/>
      <c r="B462" s="39"/>
      <c r="C462" s="38"/>
      <c r="D462" s="198" t="s">
        <v>171</v>
      </c>
      <c r="E462" s="38"/>
      <c r="F462" s="199" t="s">
        <v>684</v>
      </c>
      <c r="G462" s="38"/>
      <c r="H462" s="38"/>
      <c r="I462" s="195"/>
      <c r="J462" s="38"/>
      <c r="K462" s="38"/>
      <c r="L462" s="39"/>
      <c r="M462" s="196"/>
      <c r="N462" s="197"/>
      <c r="O462" s="77"/>
      <c r="P462" s="77"/>
      <c r="Q462" s="77"/>
      <c r="R462" s="77"/>
      <c r="S462" s="77"/>
      <c r="T462" s="7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9" t="s">
        <v>171</v>
      </c>
      <c r="AU462" s="19" t="s">
        <v>84</v>
      </c>
    </row>
    <row r="463" s="2" customFormat="1">
      <c r="A463" s="38"/>
      <c r="B463" s="39"/>
      <c r="C463" s="38"/>
      <c r="D463" s="193" t="s">
        <v>173</v>
      </c>
      <c r="E463" s="38"/>
      <c r="F463" s="200" t="s">
        <v>685</v>
      </c>
      <c r="G463" s="38"/>
      <c r="H463" s="38"/>
      <c r="I463" s="195"/>
      <c r="J463" s="38"/>
      <c r="K463" s="38"/>
      <c r="L463" s="39"/>
      <c r="M463" s="196"/>
      <c r="N463" s="197"/>
      <c r="O463" s="77"/>
      <c r="P463" s="77"/>
      <c r="Q463" s="77"/>
      <c r="R463" s="77"/>
      <c r="S463" s="77"/>
      <c r="T463" s="7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9" t="s">
        <v>173</v>
      </c>
      <c r="AU463" s="19" t="s">
        <v>84</v>
      </c>
    </row>
    <row r="464" s="13" customFormat="1">
      <c r="A464" s="13"/>
      <c r="B464" s="201"/>
      <c r="C464" s="13"/>
      <c r="D464" s="193" t="s">
        <v>175</v>
      </c>
      <c r="E464" s="202" t="s">
        <v>1</v>
      </c>
      <c r="F464" s="203" t="s">
        <v>686</v>
      </c>
      <c r="G464" s="13"/>
      <c r="H464" s="204">
        <v>9</v>
      </c>
      <c r="I464" s="205"/>
      <c r="J464" s="13"/>
      <c r="K464" s="13"/>
      <c r="L464" s="201"/>
      <c r="M464" s="206"/>
      <c r="N464" s="207"/>
      <c r="O464" s="207"/>
      <c r="P464" s="207"/>
      <c r="Q464" s="207"/>
      <c r="R464" s="207"/>
      <c r="S464" s="207"/>
      <c r="T464" s="20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02" t="s">
        <v>175</v>
      </c>
      <c r="AU464" s="202" t="s">
        <v>84</v>
      </c>
      <c r="AV464" s="13" t="s">
        <v>84</v>
      </c>
      <c r="AW464" s="13" t="s">
        <v>32</v>
      </c>
      <c r="AX464" s="13" t="s">
        <v>82</v>
      </c>
      <c r="AY464" s="202" t="s">
        <v>160</v>
      </c>
    </row>
    <row r="465" s="2" customFormat="1" ht="21.75" customHeight="1">
      <c r="A465" s="38"/>
      <c r="B465" s="179"/>
      <c r="C465" s="180" t="s">
        <v>687</v>
      </c>
      <c r="D465" s="180" t="s">
        <v>162</v>
      </c>
      <c r="E465" s="181" t="s">
        <v>688</v>
      </c>
      <c r="F465" s="182" t="s">
        <v>689</v>
      </c>
      <c r="G465" s="183" t="s">
        <v>390</v>
      </c>
      <c r="H465" s="184">
        <v>2</v>
      </c>
      <c r="I465" s="185"/>
      <c r="J465" s="186">
        <f>ROUND(I465*H465,2)</f>
        <v>0</v>
      </c>
      <c r="K465" s="182" t="s">
        <v>166</v>
      </c>
      <c r="L465" s="39"/>
      <c r="M465" s="187" t="s">
        <v>1</v>
      </c>
      <c r="N465" s="188" t="s">
        <v>40</v>
      </c>
      <c r="O465" s="77"/>
      <c r="P465" s="189">
        <f>O465*H465</f>
        <v>0</v>
      </c>
      <c r="Q465" s="189">
        <v>0.15321000000000001</v>
      </c>
      <c r="R465" s="189">
        <f>Q465*H465</f>
        <v>0.30642000000000003</v>
      </c>
      <c r="S465" s="189">
        <v>0</v>
      </c>
      <c r="T465" s="190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191" t="s">
        <v>167</v>
      </c>
      <c r="AT465" s="191" t="s">
        <v>162</v>
      </c>
      <c r="AU465" s="191" t="s">
        <v>84</v>
      </c>
      <c r="AY465" s="19" t="s">
        <v>160</v>
      </c>
      <c r="BE465" s="192">
        <f>IF(N465="základní",J465,0)</f>
        <v>0</v>
      </c>
      <c r="BF465" s="192">
        <f>IF(N465="snížená",J465,0)</f>
        <v>0</v>
      </c>
      <c r="BG465" s="192">
        <f>IF(N465="zákl. přenesená",J465,0)</f>
        <v>0</v>
      </c>
      <c r="BH465" s="192">
        <f>IF(N465="sníž. přenesená",J465,0)</f>
        <v>0</v>
      </c>
      <c r="BI465" s="192">
        <f>IF(N465="nulová",J465,0)</f>
        <v>0</v>
      </c>
      <c r="BJ465" s="19" t="s">
        <v>82</v>
      </c>
      <c r="BK465" s="192">
        <f>ROUND(I465*H465,2)</f>
        <v>0</v>
      </c>
      <c r="BL465" s="19" t="s">
        <v>167</v>
      </c>
      <c r="BM465" s="191" t="s">
        <v>690</v>
      </c>
    </row>
    <row r="466" s="2" customFormat="1">
      <c r="A466" s="38"/>
      <c r="B466" s="39"/>
      <c r="C466" s="38"/>
      <c r="D466" s="193" t="s">
        <v>169</v>
      </c>
      <c r="E466" s="38"/>
      <c r="F466" s="194" t="s">
        <v>691</v>
      </c>
      <c r="G466" s="38"/>
      <c r="H466" s="38"/>
      <c r="I466" s="195"/>
      <c r="J466" s="38"/>
      <c r="K466" s="38"/>
      <c r="L466" s="39"/>
      <c r="M466" s="196"/>
      <c r="N466" s="197"/>
      <c r="O466" s="77"/>
      <c r="P466" s="77"/>
      <c r="Q466" s="77"/>
      <c r="R466" s="77"/>
      <c r="S466" s="77"/>
      <c r="T466" s="7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9" t="s">
        <v>169</v>
      </c>
      <c r="AU466" s="19" t="s">
        <v>84</v>
      </c>
    </row>
    <row r="467" s="2" customFormat="1">
      <c r="A467" s="38"/>
      <c r="B467" s="39"/>
      <c r="C467" s="38"/>
      <c r="D467" s="198" t="s">
        <v>171</v>
      </c>
      <c r="E467" s="38"/>
      <c r="F467" s="199" t="s">
        <v>692</v>
      </c>
      <c r="G467" s="38"/>
      <c r="H467" s="38"/>
      <c r="I467" s="195"/>
      <c r="J467" s="38"/>
      <c r="K467" s="38"/>
      <c r="L467" s="39"/>
      <c r="M467" s="196"/>
      <c r="N467" s="197"/>
      <c r="O467" s="77"/>
      <c r="P467" s="77"/>
      <c r="Q467" s="77"/>
      <c r="R467" s="77"/>
      <c r="S467" s="77"/>
      <c r="T467" s="7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9" t="s">
        <v>171</v>
      </c>
      <c r="AU467" s="19" t="s">
        <v>84</v>
      </c>
    </row>
    <row r="468" s="2" customFormat="1">
      <c r="A468" s="38"/>
      <c r="B468" s="39"/>
      <c r="C468" s="38"/>
      <c r="D468" s="193" t="s">
        <v>173</v>
      </c>
      <c r="E468" s="38"/>
      <c r="F468" s="200" t="s">
        <v>693</v>
      </c>
      <c r="G468" s="38"/>
      <c r="H468" s="38"/>
      <c r="I468" s="195"/>
      <c r="J468" s="38"/>
      <c r="K468" s="38"/>
      <c r="L468" s="39"/>
      <c r="M468" s="196"/>
      <c r="N468" s="197"/>
      <c r="O468" s="77"/>
      <c r="P468" s="77"/>
      <c r="Q468" s="77"/>
      <c r="R468" s="77"/>
      <c r="S468" s="77"/>
      <c r="T468" s="7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9" t="s">
        <v>173</v>
      </c>
      <c r="AU468" s="19" t="s">
        <v>84</v>
      </c>
    </row>
    <row r="469" s="13" customFormat="1">
      <c r="A469" s="13"/>
      <c r="B469" s="201"/>
      <c r="C469" s="13"/>
      <c r="D469" s="193" t="s">
        <v>175</v>
      </c>
      <c r="E469" s="202" t="s">
        <v>1</v>
      </c>
      <c r="F469" s="203" t="s">
        <v>694</v>
      </c>
      <c r="G469" s="13"/>
      <c r="H469" s="204">
        <v>2</v>
      </c>
      <c r="I469" s="205"/>
      <c r="J469" s="13"/>
      <c r="K469" s="13"/>
      <c r="L469" s="201"/>
      <c r="M469" s="206"/>
      <c r="N469" s="207"/>
      <c r="O469" s="207"/>
      <c r="P469" s="207"/>
      <c r="Q469" s="207"/>
      <c r="R469" s="207"/>
      <c r="S469" s="207"/>
      <c r="T469" s="20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02" t="s">
        <v>175</v>
      </c>
      <c r="AU469" s="202" t="s">
        <v>84</v>
      </c>
      <c r="AV469" s="13" t="s">
        <v>84</v>
      </c>
      <c r="AW469" s="13" t="s">
        <v>32</v>
      </c>
      <c r="AX469" s="13" t="s">
        <v>82</v>
      </c>
      <c r="AY469" s="202" t="s">
        <v>160</v>
      </c>
    </row>
    <row r="470" s="2" customFormat="1" ht="24.15" customHeight="1">
      <c r="A470" s="38"/>
      <c r="B470" s="179"/>
      <c r="C470" s="180" t="s">
        <v>695</v>
      </c>
      <c r="D470" s="180" t="s">
        <v>162</v>
      </c>
      <c r="E470" s="181" t="s">
        <v>696</v>
      </c>
      <c r="F470" s="182" t="s">
        <v>697</v>
      </c>
      <c r="G470" s="183" t="s">
        <v>390</v>
      </c>
      <c r="H470" s="184">
        <v>1</v>
      </c>
      <c r="I470" s="185"/>
      <c r="J470" s="186">
        <f>ROUND(I470*H470,2)</f>
        <v>0</v>
      </c>
      <c r="K470" s="182" t="s">
        <v>166</v>
      </c>
      <c r="L470" s="39"/>
      <c r="M470" s="187" t="s">
        <v>1</v>
      </c>
      <c r="N470" s="188" t="s">
        <v>40</v>
      </c>
      <c r="O470" s="77"/>
      <c r="P470" s="189">
        <f>O470*H470</f>
        <v>0</v>
      </c>
      <c r="Q470" s="189">
        <v>0.016809999999999999</v>
      </c>
      <c r="R470" s="189">
        <f>Q470*H470</f>
        <v>0.016809999999999999</v>
      </c>
      <c r="S470" s="189">
        <v>0</v>
      </c>
      <c r="T470" s="190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191" t="s">
        <v>167</v>
      </c>
      <c r="AT470" s="191" t="s">
        <v>162</v>
      </c>
      <c r="AU470" s="191" t="s">
        <v>84</v>
      </c>
      <c r="AY470" s="19" t="s">
        <v>160</v>
      </c>
      <c r="BE470" s="192">
        <f>IF(N470="základní",J470,0)</f>
        <v>0</v>
      </c>
      <c r="BF470" s="192">
        <f>IF(N470="snížená",J470,0)</f>
        <v>0</v>
      </c>
      <c r="BG470" s="192">
        <f>IF(N470="zákl. přenesená",J470,0)</f>
        <v>0</v>
      </c>
      <c r="BH470" s="192">
        <f>IF(N470="sníž. přenesená",J470,0)</f>
        <v>0</v>
      </c>
      <c r="BI470" s="192">
        <f>IF(N470="nulová",J470,0)</f>
        <v>0</v>
      </c>
      <c r="BJ470" s="19" t="s">
        <v>82</v>
      </c>
      <c r="BK470" s="192">
        <f>ROUND(I470*H470,2)</f>
        <v>0</v>
      </c>
      <c r="BL470" s="19" t="s">
        <v>167</v>
      </c>
      <c r="BM470" s="191" t="s">
        <v>698</v>
      </c>
    </row>
    <row r="471" s="2" customFormat="1">
      <c r="A471" s="38"/>
      <c r="B471" s="39"/>
      <c r="C471" s="38"/>
      <c r="D471" s="193" t="s">
        <v>169</v>
      </c>
      <c r="E471" s="38"/>
      <c r="F471" s="194" t="s">
        <v>699</v>
      </c>
      <c r="G471" s="38"/>
      <c r="H471" s="38"/>
      <c r="I471" s="195"/>
      <c r="J471" s="38"/>
      <c r="K471" s="38"/>
      <c r="L471" s="39"/>
      <c r="M471" s="196"/>
      <c r="N471" s="197"/>
      <c r="O471" s="77"/>
      <c r="P471" s="77"/>
      <c r="Q471" s="77"/>
      <c r="R471" s="77"/>
      <c r="S471" s="77"/>
      <c r="T471" s="7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9" t="s">
        <v>169</v>
      </c>
      <c r="AU471" s="19" t="s">
        <v>84</v>
      </c>
    </row>
    <row r="472" s="2" customFormat="1">
      <c r="A472" s="38"/>
      <c r="B472" s="39"/>
      <c r="C472" s="38"/>
      <c r="D472" s="198" t="s">
        <v>171</v>
      </c>
      <c r="E472" s="38"/>
      <c r="F472" s="199" t="s">
        <v>700</v>
      </c>
      <c r="G472" s="38"/>
      <c r="H472" s="38"/>
      <c r="I472" s="195"/>
      <c r="J472" s="38"/>
      <c r="K472" s="38"/>
      <c r="L472" s="39"/>
      <c r="M472" s="196"/>
      <c r="N472" s="197"/>
      <c r="O472" s="77"/>
      <c r="P472" s="77"/>
      <c r="Q472" s="77"/>
      <c r="R472" s="77"/>
      <c r="S472" s="77"/>
      <c r="T472" s="7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9" t="s">
        <v>171</v>
      </c>
      <c r="AU472" s="19" t="s">
        <v>84</v>
      </c>
    </row>
    <row r="473" s="13" customFormat="1">
      <c r="A473" s="13"/>
      <c r="B473" s="201"/>
      <c r="C473" s="13"/>
      <c r="D473" s="193" t="s">
        <v>175</v>
      </c>
      <c r="E473" s="202" t="s">
        <v>1</v>
      </c>
      <c r="F473" s="203" t="s">
        <v>82</v>
      </c>
      <c r="G473" s="13"/>
      <c r="H473" s="204">
        <v>1</v>
      </c>
      <c r="I473" s="205"/>
      <c r="J473" s="13"/>
      <c r="K473" s="13"/>
      <c r="L473" s="201"/>
      <c r="M473" s="206"/>
      <c r="N473" s="207"/>
      <c r="O473" s="207"/>
      <c r="P473" s="207"/>
      <c r="Q473" s="207"/>
      <c r="R473" s="207"/>
      <c r="S473" s="207"/>
      <c r="T473" s="20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02" t="s">
        <v>175</v>
      </c>
      <c r="AU473" s="202" t="s">
        <v>84</v>
      </c>
      <c r="AV473" s="13" t="s">
        <v>84</v>
      </c>
      <c r="AW473" s="13" t="s">
        <v>32</v>
      </c>
      <c r="AX473" s="13" t="s">
        <v>82</v>
      </c>
      <c r="AY473" s="202" t="s">
        <v>160</v>
      </c>
    </row>
    <row r="474" s="2" customFormat="1" ht="24.15" customHeight="1">
      <c r="A474" s="38"/>
      <c r="B474" s="179"/>
      <c r="C474" s="180" t="s">
        <v>701</v>
      </c>
      <c r="D474" s="180" t="s">
        <v>162</v>
      </c>
      <c r="E474" s="181" t="s">
        <v>702</v>
      </c>
      <c r="F474" s="182" t="s">
        <v>703</v>
      </c>
      <c r="G474" s="183" t="s">
        <v>390</v>
      </c>
      <c r="H474" s="184">
        <v>2</v>
      </c>
      <c r="I474" s="185"/>
      <c r="J474" s="186">
        <f>ROUND(I474*H474,2)</f>
        <v>0</v>
      </c>
      <c r="K474" s="182" t="s">
        <v>166</v>
      </c>
      <c r="L474" s="39"/>
      <c r="M474" s="187" t="s">
        <v>1</v>
      </c>
      <c r="N474" s="188" t="s">
        <v>40</v>
      </c>
      <c r="O474" s="77"/>
      <c r="P474" s="189">
        <f>O474*H474</f>
        <v>0</v>
      </c>
      <c r="Q474" s="189">
        <v>0</v>
      </c>
      <c r="R474" s="189">
        <f>Q474*H474</f>
        <v>0</v>
      </c>
      <c r="S474" s="189">
        <v>0</v>
      </c>
      <c r="T474" s="190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191" t="s">
        <v>167</v>
      </c>
      <c r="AT474" s="191" t="s">
        <v>162</v>
      </c>
      <c r="AU474" s="191" t="s">
        <v>84</v>
      </c>
      <c r="AY474" s="19" t="s">
        <v>160</v>
      </c>
      <c r="BE474" s="192">
        <f>IF(N474="základní",J474,0)</f>
        <v>0</v>
      </c>
      <c r="BF474" s="192">
        <f>IF(N474="snížená",J474,0)</f>
        <v>0</v>
      </c>
      <c r="BG474" s="192">
        <f>IF(N474="zákl. přenesená",J474,0)</f>
        <v>0</v>
      </c>
      <c r="BH474" s="192">
        <f>IF(N474="sníž. přenesená",J474,0)</f>
        <v>0</v>
      </c>
      <c r="BI474" s="192">
        <f>IF(N474="nulová",J474,0)</f>
        <v>0</v>
      </c>
      <c r="BJ474" s="19" t="s">
        <v>82</v>
      </c>
      <c r="BK474" s="192">
        <f>ROUND(I474*H474,2)</f>
        <v>0</v>
      </c>
      <c r="BL474" s="19" t="s">
        <v>167</v>
      </c>
      <c r="BM474" s="191" t="s">
        <v>704</v>
      </c>
    </row>
    <row r="475" s="2" customFormat="1">
      <c r="A475" s="38"/>
      <c r="B475" s="39"/>
      <c r="C475" s="38"/>
      <c r="D475" s="193" t="s">
        <v>169</v>
      </c>
      <c r="E475" s="38"/>
      <c r="F475" s="194" t="s">
        <v>705</v>
      </c>
      <c r="G475" s="38"/>
      <c r="H475" s="38"/>
      <c r="I475" s="195"/>
      <c r="J475" s="38"/>
      <c r="K475" s="38"/>
      <c r="L475" s="39"/>
      <c r="M475" s="196"/>
      <c r="N475" s="197"/>
      <c r="O475" s="77"/>
      <c r="P475" s="77"/>
      <c r="Q475" s="77"/>
      <c r="R475" s="77"/>
      <c r="S475" s="77"/>
      <c r="T475" s="7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9" t="s">
        <v>169</v>
      </c>
      <c r="AU475" s="19" t="s">
        <v>84</v>
      </c>
    </row>
    <row r="476" s="2" customFormat="1">
      <c r="A476" s="38"/>
      <c r="B476" s="39"/>
      <c r="C476" s="38"/>
      <c r="D476" s="198" t="s">
        <v>171</v>
      </c>
      <c r="E476" s="38"/>
      <c r="F476" s="199" t="s">
        <v>706</v>
      </c>
      <c r="G476" s="38"/>
      <c r="H476" s="38"/>
      <c r="I476" s="195"/>
      <c r="J476" s="38"/>
      <c r="K476" s="38"/>
      <c r="L476" s="39"/>
      <c r="M476" s="196"/>
      <c r="N476" s="197"/>
      <c r="O476" s="77"/>
      <c r="P476" s="77"/>
      <c r="Q476" s="77"/>
      <c r="R476" s="77"/>
      <c r="S476" s="77"/>
      <c r="T476" s="7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9" t="s">
        <v>171</v>
      </c>
      <c r="AU476" s="19" t="s">
        <v>84</v>
      </c>
    </row>
    <row r="477" s="13" customFormat="1">
      <c r="A477" s="13"/>
      <c r="B477" s="201"/>
      <c r="C477" s="13"/>
      <c r="D477" s="193" t="s">
        <v>175</v>
      </c>
      <c r="E477" s="202" t="s">
        <v>1</v>
      </c>
      <c r="F477" s="203" t="s">
        <v>84</v>
      </c>
      <c r="G477" s="13"/>
      <c r="H477" s="204">
        <v>2</v>
      </c>
      <c r="I477" s="205"/>
      <c r="J477" s="13"/>
      <c r="K477" s="13"/>
      <c r="L477" s="201"/>
      <c r="M477" s="206"/>
      <c r="N477" s="207"/>
      <c r="O477" s="207"/>
      <c r="P477" s="207"/>
      <c r="Q477" s="207"/>
      <c r="R477" s="207"/>
      <c r="S477" s="207"/>
      <c r="T477" s="208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02" t="s">
        <v>175</v>
      </c>
      <c r="AU477" s="202" t="s">
        <v>84</v>
      </c>
      <c r="AV477" s="13" t="s">
        <v>84</v>
      </c>
      <c r="AW477" s="13" t="s">
        <v>32</v>
      </c>
      <c r="AX477" s="13" t="s">
        <v>82</v>
      </c>
      <c r="AY477" s="202" t="s">
        <v>160</v>
      </c>
    </row>
    <row r="478" s="2" customFormat="1" ht="21.75" customHeight="1">
      <c r="A478" s="38"/>
      <c r="B478" s="179"/>
      <c r="C478" s="180" t="s">
        <v>707</v>
      </c>
      <c r="D478" s="180" t="s">
        <v>162</v>
      </c>
      <c r="E478" s="181" t="s">
        <v>708</v>
      </c>
      <c r="F478" s="182" t="s">
        <v>709</v>
      </c>
      <c r="G478" s="183" t="s">
        <v>390</v>
      </c>
      <c r="H478" s="184">
        <v>3</v>
      </c>
      <c r="I478" s="185"/>
      <c r="J478" s="186">
        <f>ROUND(I478*H478,2)</f>
        <v>0</v>
      </c>
      <c r="K478" s="182" t="s">
        <v>166</v>
      </c>
      <c r="L478" s="39"/>
      <c r="M478" s="187" t="s">
        <v>1</v>
      </c>
      <c r="N478" s="188" t="s">
        <v>40</v>
      </c>
      <c r="O478" s="77"/>
      <c r="P478" s="189">
        <f>O478*H478</f>
        <v>0</v>
      </c>
      <c r="Q478" s="189">
        <v>0.00139</v>
      </c>
      <c r="R478" s="189">
        <f>Q478*H478</f>
        <v>0.0041700000000000001</v>
      </c>
      <c r="S478" s="189">
        <v>0</v>
      </c>
      <c r="T478" s="190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191" t="s">
        <v>167</v>
      </c>
      <c r="AT478" s="191" t="s">
        <v>162</v>
      </c>
      <c r="AU478" s="191" t="s">
        <v>84</v>
      </c>
      <c r="AY478" s="19" t="s">
        <v>160</v>
      </c>
      <c r="BE478" s="192">
        <f>IF(N478="základní",J478,0)</f>
        <v>0</v>
      </c>
      <c r="BF478" s="192">
        <f>IF(N478="snížená",J478,0)</f>
        <v>0</v>
      </c>
      <c r="BG478" s="192">
        <f>IF(N478="zákl. přenesená",J478,0)</f>
        <v>0</v>
      </c>
      <c r="BH478" s="192">
        <f>IF(N478="sníž. přenesená",J478,0)</f>
        <v>0</v>
      </c>
      <c r="BI478" s="192">
        <f>IF(N478="nulová",J478,0)</f>
        <v>0</v>
      </c>
      <c r="BJ478" s="19" t="s">
        <v>82</v>
      </c>
      <c r="BK478" s="192">
        <f>ROUND(I478*H478,2)</f>
        <v>0</v>
      </c>
      <c r="BL478" s="19" t="s">
        <v>167</v>
      </c>
      <c r="BM478" s="191" t="s">
        <v>710</v>
      </c>
    </row>
    <row r="479" s="2" customFormat="1">
      <c r="A479" s="38"/>
      <c r="B479" s="39"/>
      <c r="C479" s="38"/>
      <c r="D479" s="193" t="s">
        <v>169</v>
      </c>
      <c r="E479" s="38"/>
      <c r="F479" s="194" t="s">
        <v>711</v>
      </c>
      <c r="G479" s="38"/>
      <c r="H479" s="38"/>
      <c r="I479" s="195"/>
      <c r="J479" s="38"/>
      <c r="K479" s="38"/>
      <c r="L479" s="39"/>
      <c r="M479" s="196"/>
      <c r="N479" s="197"/>
      <c r="O479" s="77"/>
      <c r="P479" s="77"/>
      <c r="Q479" s="77"/>
      <c r="R479" s="77"/>
      <c r="S479" s="77"/>
      <c r="T479" s="7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9" t="s">
        <v>169</v>
      </c>
      <c r="AU479" s="19" t="s">
        <v>84</v>
      </c>
    </row>
    <row r="480" s="2" customFormat="1">
      <c r="A480" s="38"/>
      <c r="B480" s="39"/>
      <c r="C480" s="38"/>
      <c r="D480" s="198" t="s">
        <v>171</v>
      </c>
      <c r="E480" s="38"/>
      <c r="F480" s="199" t="s">
        <v>712</v>
      </c>
      <c r="G480" s="38"/>
      <c r="H480" s="38"/>
      <c r="I480" s="195"/>
      <c r="J480" s="38"/>
      <c r="K480" s="38"/>
      <c r="L480" s="39"/>
      <c r="M480" s="196"/>
      <c r="N480" s="197"/>
      <c r="O480" s="77"/>
      <c r="P480" s="77"/>
      <c r="Q480" s="77"/>
      <c r="R480" s="77"/>
      <c r="S480" s="77"/>
      <c r="T480" s="7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9" t="s">
        <v>171</v>
      </c>
      <c r="AU480" s="19" t="s">
        <v>84</v>
      </c>
    </row>
    <row r="481" s="13" customFormat="1">
      <c r="A481" s="13"/>
      <c r="B481" s="201"/>
      <c r="C481" s="13"/>
      <c r="D481" s="193" t="s">
        <v>175</v>
      </c>
      <c r="E481" s="202" t="s">
        <v>1</v>
      </c>
      <c r="F481" s="203" t="s">
        <v>184</v>
      </c>
      <c r="G481" s="13"/>
      <c r="H481" s="204">
        <v>3</v>
      </c>
      <c r="I481" s="205"/>
      <c r="J481" s="13"/>
      <c r="K481" s="13"/>
      <c r="L481" s="201"/>
      <c r="M481" s="206"/>
      <c r="N481" s="207"/>
      <c r="O481" s="207"/>
      <c r="P481" s="207"/>
      <c r="Q481" s="207"/>
      <c r="R481" s="207"/>
      <c r="S481" s="207"/>
      <c r="T481" s="20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02" t="s">
        <v>175</v>
      </c>
      <c r="AU481" s="202" t="s">
        <v>84</v>
      </c>
      <c r="AV481" s="13" t="s">
        <v>84</v>
      </c>
      <c r="AW481" s="13" t="s">
        <v>32</v>
      </c>
      <c r="AX481" s="13" t="s">
        <v>82</v>
      </c>
      <c r="AY481" s="202" t="s">
        <v>160</v>
      </c>
    </row>
    <row r="482" s="2" customFormat="1" ht="24.15" customHeight="1">
      <c r="A482" s="38"/>
      <c r="B482" s="179"/>
      <c r="C482" s="180" t="s">
        <v>713</v>
      </c>
      <c r="D482" s="180" t="s">
        <v>162</v>
      </c>
      <c r="E482" s="181" t="s">
        <v>714</v>
      </c>
      <c r="F482" s="182" t="s">
        <v>715</v>
      </c>
      <c r="G482" s="183" t="s">
        <v>390</v>
      </c>
      <c r="H482" s="184">
        <v>2</v>
      </c>
      <c r="I482" s="185"/>
      <c r="J482" s="186">
        <f>ROUND(I482*H482,2)</f>
        <v>0</v>
      </c>
      <c r="K482" s="182" t="s">
        <v>166</v>
      </c>
      <c r="L482" s="39"/>
      <c r="M482" s="187" t="s">
        <v>1</v>
      </c>
      <c r="N482" s="188" t="s">
        <v>40</v>
      </c>
      <c r="O482" s="77"/>
      <c r="P482" s="189">
        <f>O482*H482</f>
        <v>0</v>
      </c>
      <c r="Q482" s="189">
        <v>0.247</v>
      </c>
      <c r="R482" s="189">
        <f>Q482*H482</f>
        <v>0.49399999999999999</v>
      </c>
      <c r="S482" s="189">
        <v>0</v>
      </c>
      <c r="T482" s="190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91" t="s">
        <v>167</v>
      </c>
      <c r="AT482" s="191" t="s">
        <v>162</v>
      </c>
      <c r="AU482" s="191" t="s">
        <v>84</v>
      </c>
      <c r="AY482" s="19" t="s">
        <v>160</v>
      </c>
      <c r="BE482" s="192">
        <f>IF(N482="základní",J482,0)</f>
        <v>0</v>
      </c>
      <c r="BF482" s="192">
        <f>IF(N482="snížená",J482,0)</f>
        <v>0</v>
      </c>
      <c r="BG482" s="192">
        <f>IF(N482="zákl. přenesená",J482,0)</f>
        <v>0</v>
      </c>
      <c r="BH482" s="192">
        <f>IF(N482="sníž. přenesená",J482,0)</f>
        <v>0</v>
      </c>
      <c r="BI482" s="192">
        <f>IF(N482="nulová",J482,0)</f>
        <v>0</v>
      </c>
      <c r="BJ482" s="19" t="s">
        <v>82</v>
      </c>
      <c r="BK482" s="192">
        <f>ROUND(I482*H482,2)</f>
        <v>0</v>
      </c>
      <c r="BL482" s="19" t="s">
        <v>167</v>
      </c>
      <c r="BM482" s="191" t="s">
        <v>716</v>
      </c>
    </row>
    <row r="483" s="2" customFormat="1">
      <c r="A483" s="38"/>
      <c r="B483" s="39"/>
      <c r="C483" s="38"/>
      <c r="D483" s="193" t="s">
        <v>169</v>
      </c>
      <c r="E483" s="38"/>
      <c r="F483" s="194" t="s">
        <v>717</v>
      </c>
      <c r="G483" s="38"/>
      <c r="H483" s="38"/>
      <c r="I483" s="195"/>
      <c r="J483" s="38"/>
      <c r="K483" s="38"/>
      <c r="L483" s="39"/>
      <c r="M483" s="196"/>
      <c r="N483" s="197"/>
      <c r="O483" s="77"/>
      <c r="P483" s="77"/>
      <c r="Q483" s="77"/>
      <c r="R483" s="77"/>
      <c r="S483" s="77"/>
      <c r="T483" s="7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9" t="s">
        <v>169</v>
      </c>
      <c r="AU483" s="19" t="s">
        <v>84</v>
      </c>
    </row>
    <row r="484" s="2" customFormat="1">
      <c r="A484" s="38"/>
      <c r="B484" s="39"/>
      <c r="C484" s="38"/>
      <c r="D484" s="198" t="s">
        <v>171</v>
      </c>
      <c r="E484" s="38"/>
      <c r="F484" s="199" t="s">
        <v>718</v>
      </c>
      <c r="G484" s="38"/>
      <c r="H484" s="38"/>
      <c r="I484" s="195"/>
      <c r="J484" s="38"/>
      <c r="K484" s="38"/>
      <c r="L484" s="39"/>
      <c r="M484" s="196"/>
      <c r="N484" s="197"/>
      <c r="O484" s="77"/>
      <c r="P484" s="77"/>
      <c r="Q484" s="77"/>
      <c r="R484" s="77"/>
      <c r="S484" s="77"/>
      <c r="T484" s="7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9" t="s">
        <v>171</v>
      </c>
      <c r="AU484" s="19" t="s">
        <v>84</v>
      </c>
    </row>
    <row r="485" s="13" customFormat="1">
      <c r="A485" s="13"/>
      <c r="B485" s="201"/>
      <c r="C485" s="13"/>
      <c r="D485" s="193" t="s">
        <v>175</v>
      </c>
      <c r="E485" s="202" t="s">
        <v>1</v>
      </c>
      <c r="F485" s="203" t="s">
        <v>719</v>
      </c>
      <c r="G485" s="13"/>
      <c r="H485" s="204">
        <v>2</v>
      </c>
      <c r="I485" s="205"/>
      <c r="J485" s="13"/>
      <c r="K485" s="13"/>
      <c r="L485" s="201"/>
      <c r="M485" s="206"/>
      <c r="N485" s="207"/>
      <c r="O485" s="207"/>
      <c r="P485" s="207"/>
      <c r="Q485" s="207"/>
      <c r="R485" s="207"/>
      <c r="S485" s="207"/>
      <c r="T485" s="208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02" t="s">
        <v>175</v>
      </c>
      <c r="AU485" s="202" t="s">
        <v>84</v>
      </c>
      <c r="AV485" s="13" t="s">
        <v>84</v>
      </c>
      <c r="AW485" s="13" t="s">
        <v>32</v>
      </c>
      <c r="AX485" s="13" t="s">
        <v>82</v>
      </c>
      <c r="AY485" s="202" t="s">
        <v>160</v>
      </c>
    </row>
    <row r="486" s="2" customFormat="1" ht="16.5" customHeight="1">
      <c r="A486" s="38"/>
      <c r="B486" s="179"/>
      <c r="C486" s="180" t="s">
        <v>720</v>
      </c>
      <c r="D486" s="180" t="s">
        <v>162</v>
      </c>
      <c r="E486" s="181" t="s">
        <v>721</v>
      </c>
      <c r="F486" s="182" t="s">
        <v>722</v>
      </c>
      <c r="G486" s="183" t="s">
        <v>390</v>
      </c>
      <c r="H486" s="184">
        <v>1</v>
      </c>
      <c r="I486" s="185"/>
      <c r="J486" s="186">
        <f>ROUND(I486*H486,2)</f>
        <v>0</v>
      </c>
      <c r="K486" s="182" t="s">
        <v>166</v>
      </c>
      <c r="L486" s="39"/>
      <c r="M486" s="187" t="s">
        <v>1</v>
      </c>
      <c r="N486" s="188" t="s">
        <v>40</v>
      </c>
      <c r="O486" s="77"/>
      <c r="P486" s="189">
        <f>O486*H486</f>
        <v>0</v>
      </c>
      <c r="Q486" s="189">
        <v>0.12526000000000001</v>
      </c>
      <c r="R486" s="189">
        <f>Q486*H486</f>
        <v>0.12526000000000001</v>
      </c>
      <c r="S486" s="189">
        <v>0</v>
      </c>
      <c r="T486" s="190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91" t="s">
        <v>167</v>
      </c>
      <c r="AT486" s="191" t="s">
        <v>162</v>
      </c>
      <c r="AU486" s="191" t="s">
        <v>84</v>
      </c>
      <c r="AY486" s="19" t="s">
        <v>160</v>
      </c>
      <c r="BE486" s="192">
        <f>IF(N486="základní",J486,0)</f>
        <v>0</v>
      </c>
      <c r="BF486" s="192">
        <f>IF(N486="snížená",J486,0)</f>
        <v>0</v>
      </c>
      <c r="BG486" s="192">
        <f>IF(N486="zákl. přenesená",J486,0)</f>
        <v>0</v>
      </c>
      <c r="BH486" s="192">
        <f>IF(N486="sníž. přenesená",J486,0)</f>
        <v>0</v>
      </c>
      <c r="BI486" s="192">
        <f>IF(N486="nulová",J486,0)</f>
        <v>0</v>
      </c>
      <c r="BJ486" s="19" t="s">
        <v>82</v>
      </c>
      <c r="BK486" s="192">
        <f>ROUND(I486*H486,2)</f>
        <v>0</v>
      </c>
      <c r="BL486" s="19" t="s">
        <v>167</v>
      </c>
      <c r="BM486" s="191" t="s">
        <v>723</v>
      </c>
    </row>
    <row r="487" s="2" customFormat="1">
      <c r="A487" s="38"/>
      <c r="B487" s="39"/>
      <c r="C487" s="38"/>
      <c r="D487" s="193" t="s">
        <v>169</v>
      </c>
      <c r="E487" s="38"/>
      <c r="F487" s="194" t="s">
        <v>724</v>
      </c>
      <c r="G487" s="38"/>
      <c r="H487" s="38"/>
      <c r="I487" s="195"/>
      <c r="J487" s="38"/>
      <c r="K487" s="38"/>
      <c r="L487" s="39"/>
      <c r="M487" s="196"/>
      <c r="N487" s="197"/>
      <c r="O487" s="77"/>
      <c r="P487" s="77"/>
      <c r="Q487" s="77"/>
      <c r="R487" s="77"/>
      <c r="S487" s="77"/>
      <c r="T487" s="7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9" t="s">
        <v>169</v>
      </c>
      <c r="AU487" s="19" t="s">
        <v>84</v>
      </c>
    </row>
    <row r="488" s="2" customFormat="1">
      <c r="A488" s="38"/>
      <c r="B488" s="39"/>
      <c r="C488" s="38"/>
      <c r="D488" s="198" t="s">
        <v>171</v>
      </c>
      <c r="E488" s="38"/>
      <c r="F488" s="199" t="s">
        <v>725</v>
      </c>
      <c r="G488" s="38"/>
      <c r="H488" s="38"/>
      <c r="I488" s="195"/>
      <c r="J488" s="38"/>
      <c r="K488" s="38"/>
      <c r="L488" s="39"/>
      <c r="M488" s="196"/>
      <c r="N488" s="197"/>
      <c r="O488" s="77"/>
      <c r="P488" s="77"/>
      <c r="Q488" s="77"/>
      <c r="R488" s="77"/>
      <c r="S488" s="77"/>
      <c r="T488" s="7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9" t="s">
        <v>171</v>
      </c>
      <c r="AU488" s="19" t="s">
        <v>84</v>
      </c>
    </row>
    <row r="489" s="13" customFormat="1">
      <c r="A489" s="13"/>
      <c r="B489" s="201"/>
      <c r="C489" s="13"/>
      <c r="D489" s="193" t="s">
        <v>175</v>
      </c>
      <c r="E489" s="202" t="s">
        <v>1</v>
      </c>
      <c r="F489" s="203" t="s">
        <v>82</v>
      </c>
      <c r="G489" s="13"/>
      <c r="H489" s="204">
        <v>1</v>
      </c>
      <c r="I489" s="205"/>
      <c r="J489" s="13"/>
      <c r="K489" s="13"/>
      <c r="L489" s="201"/>
      <c r="M489" s="206"/>
      <c r="N489" s="207"/>
      <c r="O489" s="207"/>
      <c r="P489" s="207"/>
      <c r="Q489" s="207"/>
      <c r="R489" s="207"/>
      <c r="S489" s="207"/>
      <c r="T489" s="20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02" t="s">
        <v>175</v>
      </c>
      <c r="AU489" s="202" t="s">
        <v>84</v>
      </c>
      <c r="AV489" s="13" t="s">
        <v>84</v>
      </c>
      <c r="AW489" s="13" t="s">
        <v>32</v>
      </c>
      <c r="AX489" s="13" t="s">
        <v>82</v>
      </c>
      <c r="AY489" s="202" t="s">
        <v>160</v>
      </c>
    </row>
    <row r="490" s="2" customFormat="1" ht="16.5" customHeight="1">
      <c r="A490" s="38"/>
      <c r="B490" s="179"/>
      <c r="C490" s="217" t="s">
        <v>726</v>
      </c>
      <c r="D490" s="217" t="s">
        <v>341</v>
      </c>
      <c r="E490" s="218" t="s">
        <v>727</v>
      </c>
      <c r="F490" s="219" t="s">
        <v>728</v>
      </c>
      <c r="G490" s="220" t="s">
        <v>390</v>
      </c>
      <c r="H490" s="221">
        <v>1</v>
      </c>
      <c r="I490" s="222"/>
      <c r="J490" s="223">
        <f>ROUND(I490*H490,2)</f>
        <v>0</v>
      </c>
      <c r="K490" s="219" t="s">
        <v>166</v>
      </c>
      <c r="L490" s="224"/>
      <c r="M490" s="225" t="s">
        <v>1</v>
      </c>
      <c r="N490" s="226" t="s">
        <v>40</v>
      </c>
      <c r="O490" s="77"/>
      <c r="P490" s="189">
        <f>O490*H490</f>
        <v>0</v>
      </c>
      <c r="Q490" s="189">
        <v>0.10000000000000001</v>
      </c>
      <c r="R490" s="189">
        <f>Q490*H490</f>
        <v>0.10000000000000001</v>
      </c>
      <c r="S490" s="189">
        <v>0</v>
      </c>
      <c r="T490" s="190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191" t="s">
        <v>216</v>
      </c>
      <c r="AT490" s="191" t="s">
        <v>341</v>
      </c>
      <c r="AU490" s="191" t="s">
        <v>84</v>
      </c>
      <c r="AY490" s="19" t="s">
        <v>160</v>
      </c>
      <c r="BE490" s="192">
        <f>IF(N490="základní",J490,0)</f>
        <v>0</v>
      </c>
      <c r="BF490" s="192">
        <f>IF(N490="snížená",J490,0)</f>
        <v>0</v>
      </c>
      <c r="BG490" s="192">
        <f>IF(N490="zákl. přenesená",J490,0)</f>
        <v>0</v>
      </c>
      <c r="BH490" s="192">
        <f>IF(N490="sníž. přenesená",J490,0)</f>
        <v>0</v>
      </c>
      <c r="BI490" s="192">
        <f>IF(N490="nulová",J490,0)</f>
        <v>0</v>
      </c>
      <c r="BJ490" s="19" t="s">
        <v>82</v>
      </c>
      <c r="BK490" s="192">
        <f>ROUND(I490*H490,2)</f>
        <v>0</v>
      </c>
      <c r="BL490" s="19" t="s">
        <v>167</v>
      </c>
      <c r="BM490" s="191" t="s">
        <v>729</v>
      </c>
    </row>
    <row r="491" s="2" customFormat="1">
      <c r="A491" s="38"/>
      <c r="B491" s="39"/>
      <c r="C491" s="38"/>
      <c r="D491" s="193" t="s">
        <v>169</v>
      </c>
      <c r="E491" s="38"/>
      <c r="F491" s="194" t="s">
        <v>728</v>
      </c>
      <c r="G491" s="38"/>
      <c r="H491" s="38"/>
      <c r="I491" s="195"/>
      <c r="J491" s="38"/>
      <c r="K491" s="38"/>
      <c r="L491" s="39"/>
      <c r="M491" s="196"/>
      <c r="N491" s="197"/>
      <c r="O491" s="77"/>
      <c r="P491" s="77"/>
      <c r="Q491" s="77"/>
      <c r="R491" s="77"/>
      <c r="S491" s="77"/>
      <c r="T491" s="7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9" t="s">
        <v>169</v>
      </c>
      <c r="AU491" s="19" t="s">
        <v>84</v>
      </c>
    </row>
    <row r="492" s="2" customFormat="1" ht="16.5" customHeight="1">
      <c r="A492" s="38"/>
      <c r="B492" s="179"/>
      <c r="C492" s="180" t="s">
        <v>730</v>
      </c>
      <c r="D492" s="180" t="s">
        <v>162</v>
      </c>
      <c r="E492" s="181" t="s">
        <v>731</v>
      </c>
      <c r="F492" s="182" t="s">
        <v>732</v>
      </c>
      <c r="G492" s="183" t="s">
        <v>390</v>
      </c>
      <c r="H492" s="184">
        <v>1</v>
      </c>
      <c r="I492" s="185"/>
      <c r="J492" s="186">
        <f>ROUND(I492*H492,2)</f>
        <v>0</v>
      </c>
      <c r="K492" s="182" t="s">
        <v>166</v>
      </c>
      <c r="L492" s="39"/>
      <c r="M492" s="187" t="s">
        <v>1</v>
      </c>
      <c r="N492" s="188" t="s">
        <v>40</v>
      </c>
      <c r="O492" s="77"/>
      <c r="P492" s="189">
        <f>O492*H492</f>
        <v>0</v>
      </c>
      <c r="Q492" s="189">
        <v>0.030759999999999999</v>
      </c>
      <c r="R492" s="189">
        <f>Q492*H492</f>
        <v>0.030759999999999999</v>
      </c>
      <c r="S492" s="189">
        <v>0</v>
      </c>
      <c r="T492" s="190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191" t="s">
        <v>167</v>
      </c>
      <c r="AT492" s="191" t="s">
        <v>162</v>
      </c>
      <c r="AU492" s="191" t="s">
        <v>84</v>
      </c>
      <c r="AY492" s="19" t="s">
        <v>160</v>
      </c>
      <c r="BE492" s="192">
        <f>IF(N492="základní",J492,0)</f>
        <v>0</v>
      </c>
      <c r="BF492" s="192">
        <f>IF(N492="snížená",J492,0)</f>
        <v>0</v>
      </c>
      <c r="BG492" s="192">
        <f>IF(N492="zákl. přenesená",J492,0)</f>
        <v>0</v>
      </c>
      <c r="BH492" s="192">
        <f>IF(N492="sníž. přenesená",J492,0)</f>
        <v>0</v>
      </c>
      <c r="BI492" s="192">
        <f>IF(N492="nulová",J492,0)</f>
        <v>0</v>
      </c>
      <c r="BJ492" s="19" t="s">
        <v>82</v>
      </c>
      <c r="BK492" s="192">
        <f>ROUND(I492*H492,2)</f>
        <v>0</v>
      </c>
      <c r="BL492" s="19" t="s">
        <v>167</v>
      </c>
      <c r="BM492" s="191" t="s">
        <v>733</v>
      </c>
    </row>
    <row r="493" s="2" customFormat="1">
      <c r="A493" s="38"/>
      <c r="B493" s="39"/>
      <c r="C493" s="38"/>
      <c r="D493" s="193" t="s">
        <v>169</v>
      </c>
      <c r="E493" s="38"/>
      <c r="F493" s="194" t="s">
        <v>734</v>
      </c>
      <c r="G493" s="38"/>
      <c r="H493" s="38"/>
      <c r="I493" s="195"/>
      <c r="J493" s="38"/>
      <c r="K493" s="38"/>
      <c r="L493" s="39"/>
      <c r="M493" s="196"/>
      <c r="N493" s="197"/>
      <c r="O493" s="77"/>
      <c r="P493" s="77"/>
      <c r="Q493" s="77"/>
      <c r="R493" s="77"/>
      <c r="S493" s="77"/>
      <c r="T493" s="7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9" t="s">
        <v>169</v>
      </c>
      <c r="AU493" s="19" t="s">
        <v>84</v>
      </c>
    </row>
    <row r="494" s="2" customFormat="1">
      <c r="A494" s="38"/>
      <c r="B494" s="39"/>
      <c r="C494" s="38"/>
      <c r="D494" s="198" t="s">
        <v>171</v>
      </c>
      <c r="E494" s="38"/>
      <c r="F494" s="199" t="s">
        <v>735</v>
      </c>
      <c r="G494" s="38"/>
      <c r="H494" s="38"/>
      <c r="I494" s="195"/>
      <c r="J494" s="38"/>
      <c r="K494" s="38"/>
      <c r="L494" s="39"/>
      <c r="M494" s="196"/>
      <c r="N494" s="197"/>
      <c r="O494" s="77"/>
      <c r="P494" s="77"/>
      <c r="Q494" s="77"/>
      <c r="R494" s="77"/>
      <c r="S494" s="77"/>
      <c r="T494" s="7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9" t="s">
        <v>171</v>
      </c>
      <c r="AU494" s="19" t="s">
        <v>84</v>
      </c>
    </row>
    <row r="495" s="13" customFormat="1">
      <c r="A495" s="13"/>
      <c r="B495" s="201"/>
      <c r="C495" s="13"/>
      <c r="D495" s="193" t="s">
        <v>175</v>
      </c>
      <c r="E495" s="202" t="s">
        <v>1</v>
      </c>
      <c r="F495" s="203" t="s">
        <v>82</v>
      </c>
      <c r="G495" s="13"/>
      <c r="H495" s="204">
        <v>1</v>
      </c>
      <c r="I495" s="205"/>
      <c r="J495" s="13"/>
      <c r="K495" s="13"/>
      <c r="L495" s="201"/>
      <c r="M495" s="206"/>
      <c r="N495" s="207"/>
      <c r="O495" s="207"/>
      <c r="P495" s="207"/>
      <c r="Q495" s="207"/>
      <c r="R495" s="207"/>
      <c r="S495" s="207"/>
      <c r="T495" s="20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02" t="s">
        <v>175</v>
      </c>
      <c r="AU495" s="202" t="s">
        <v>84</v>
      </c>
      <c r="AV495" s="13" t="s">
        <v>84</v>
      </c>
      <c r="AW495" s="13" t="s">
        <v>32</v>
      </c>
      <c r="AX495" s="13" t="s">
        <v>82</v>
      </c>
      <c r="AY495" s="202" t="s">
        <v>160</v>
      </c>
    </row>
    <row r="496" s="2" customFormat="1" ht="16.5" customHeight="1">
      <c r="A496" s="38"/>
      <c r="B496" s="179"/>
      <c r="C496" s="217" t="s">
        <v>736</v>
      </c>
      <c r="D496" s="217" t="s">
        <v>341</v>
      </c>
      <c r="E496" s="218" t="s">
        <v>737</v>
      </c>
      <c r="F496" s="219" t="s">
        <v>738</v>
      </c>
      <c r="G496" s="220" t="s">
        <v>390</v>
      </c>
      <c r="H496" s="221">
        <v>1</v>
      </c>
      <c r="I496" s="222"/>
      <c r="J496" s="223">
        <f>ROUND(I496*H496,2)</f>
        <v>0</v>
      </c>
      <c r="K496" s="219" t="s">
        <v>166</v>
      </c>
      <c r="L496" s="224"/>
      <c r="M496" s="225" t="s">
        <v>1</v>
      </c>
      <c r="N496" s="226" t="s">
        <v>40</v>
      </c>
      <c r="O496" s="77"/>
      <c r="P496" s="189">
        <f>O496*H496</f>
        <v>0</v>
      </c>
      <c r="Q496" s="189">
        <v>0.075999999999999998</v>
      </c>
      <c r="R496" s="189">
        <f>Q496*H496</f>
        <v>0.075999999999999998</v>
      </c>
      <c r="S496" s="189">
        <v>0</v>
      </c>
      <c r="T496" s="190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191" t="s">
        <v>216</v>
      </c>
      <c r="AT496" s="191" t="s">
        <v>341</v>
      </c>
      <c r="AU496" s="191" t="s">
        <v>84</v>
      </c>
      <c r="AY496" s="19" t="s">
        <v>160</v>
      </c>
      <c r="BE496" s="192">
        <f>IF(N496="základní",J496,0)</f>
        <v>0</v>
      </c>
      <c r="BF496" s="192">
        <f>IF(N496="snížená",J496,0)</f>
        <v>0</v>
      </c>
      <c r="BG496" s="192">
        <f>IF(N496="zákl. přenesená",J496,0)</f>
        <v>0</v>
      </c>
      <c r="BH496" s="192">
        <f>IF(N496="sníž. přenesená",J496,0)</f>
        <v>0</v>
      </c>
      <c r="BI496" s="192">
        <f>IF(N496="nulová",J496,0)</f>
        <v>0</v>
      </c>
      <c r="BJ496" s="19" t="s">
        <v>82</v>
      </c>
      <c r="BK496" s="192">
        <f>ROUND(I496*H496,2)</f>
        <v>0</v>
      </c>
      <c r="BL496" s="19" t="s">
        <v>167</v>
      </c>
      <c r="BM496" s="191" t="s">
        <v>739</v>
      </c>
    </row>
    <row r="497" s="2" customFormat="1">
      <c r="A497" s="38"/>
      <c r="B497" s="39"/>
      <c r="C497" s="38"/>
      <c r="D497" s="193" t="s">
        <v>169</v>
      </c>
      <c r="E497" s="38"/>
      <c r="F497" s="194" t="s">
        <v>738</v>
      </c>
      <c r="G497" s="38"/>
      <c r="H497" s="38"/>
      <c r="I497" s="195"/>
      <c r="J497" s="38"/>
      <c r="K497" s="38"/>
      <c r="L497" s="39"/>
      <c r="M497" s="196"/>
      <c r="N497" s="197"/>
      <c r="O497" s="77"/>
      <c r="P497" s="77"/>
      <c r="Q497" s="77"/>
      <c r="R497" s="77"/>
      <c r="S497" s="77"/>
      <c r="T497" s="7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9" t="s">
        <v>169</v>
      </c>
      <c r="AU497" s="19" t="s">
        <v>84</v>
      </c>
    </row>
    <row r="498" s="2" customFormat="1" ht="16.5" customHeight="1">
      <c r="A498" s="38"/>
      <c r="B498" s="179"/>
      <c r="C498" s="180" t="s">
        <v>740</v>
      </c>
      <c r="D498" s="180" t="s">
        <v>162</v>
      </c>
      <c r="E498" s="181" t="s">
        <v>741</v>
      </c>
      <c r="F498" s="182" t="s">
        <v>742</v>
      </c>
      <c r="G498" s="183" t="s">
        <v>390</v>
      </c>
      <c r="H498" s="184">
        <v>1</v>
      </c>
      <c r="I498" s="185"/>
      <c r="J498" s="186">
        <f>ROUND(I498*H498,2)</f>
        <v>0</v>
      </c>
      <c r="K498" s="182" t="s">
        <v>166</v>
      </c>
      <c r="L498" s="39"/>
      <c r="M498" s="187" t="s">
        <v>1</v>
      </c>
      <c r="N498" s="188" t="s">
        <v>40</v>
      </c>
      <c r="O498" s="77"/>
      <c r="P498" s="189">
        <f>O498*H498</f>
        <v>0</v>
      </c>
      <c r="Q498" s="189">
        <v>0.030759999999999999</v>
      </c>
      <c r="R498" s="189">
        <f>Q498*H498</f>
        <v>0.030759999999999999</v>
      </c>
      <c r="S498" s="189">
        <v>0</v>
      </c>
      <c r="T498" s="190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191" t="s">
        <v>167</v>
      </c>
      <c r="AT498" s="191" t="s">
        <v>162</v>
      </c>
      <c r="AU498" s="191" t="s">
        <v>84</v>
      </c>
      <c r="AY498" s="19" t="s">
        <v>160</v>
      </c>
      <c r="BE498" s="192">
        <f>IF(N498="základní",J498,0)</f>
        <v>0</v>
      </c>
      <c r="BF498" s="192">
        <f>IF(N498="snížená",J498,0)</f>
        <v>0</v>
      </c>
      <c r="BG498" s="192">
        <f>IF(N498="zákl. přenesená",J498,0)</f>
        <v>0</v>
      </c>
      <c r="BH498" s="192">
        <f>IF(N498="sníž. přenesená",J498,0)</f>
        <v>0</v>
      </c>
      <c r="BI498" s="192">
        <f>IF(N498="nulová",J498,0)</f>
        <v>0</v>
      </c>
      <c r="BJ498" s="19" t="s">
        <v>82</v>
      </c>
      <c r="BK498" s="192">
        <f>ROUND(I498*H498,2)</f>
        <v>0</v>
      </c>
      <c r="BL498" s="19" t="s">
        <v>167</v>
      </c>
      <c r="BM498" s="191" t="s">
        <v>743</v>
      </c>
    </row>
    <row r="499" s="2" customFormat="1">
      <c r="A499" s="38"/>
      <c r="B499" s="39"/>
      <c r="C499" s="38"/>
      <c r="D499" s="193" t="s">
        <v>169</v>
      </c>
      <c r="E499" s="38"/>
      <c r="F499" s="194" t="s">
        <v>744</v>
      </c>
      <c r="G499" s="38"/>
      <c r="H499" s="38"/>
      <c r="I499" s="195"/>
      <c r="J499" s="38"/>
      <c r="K499" s="38"/>
      <c r="L499" s="39"/>
      <c r="M499" s="196"/>
      <c r="N499" s="197"/>
      <c r="O499" s="77"/>
      <c r="P499" s="77"/>
      <c r="Q499" s="77"/>
      <c r="R499" s="77"/>
      <c r="S499" s="77"/>
      <c r="T499" s="7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9" t="s">
        <v>169</v>
      </c>
      <c r="AU499" s="19" t="s">
        <v>84</v>
      </c>
    </row>
    <row r="500" s="2" customFormat="1">
      <c r="A500" s="38"/>
      <c r="B500" s="39"/>
      <c r="C500" s="38"/>
      <c r="D500" s="198" t="s">
        <v>171</v>
      </c>
      <c r="E500" s="38"/>
      <c r="F500" s="199" t="s">
        <v>745</v>
      </c>
      <c r="G500" s="38"/>
      <c r="H500" s="38"/>
      <c r="I500" s="195"/>
      <c r="J500" s="38"/>
      <c r="K500" s="38"/>
      <c r="L500" s="39"/>
      <c r="M500" s="196"/>
      <c r="N500" s="197"/>
      <c r="O500" s="77"/>
      <c r="P500" s="77"/>
      <c r="Q500" s="77"/>
      <c r="R500" s="77"/>
      <c r="S500" s="77"/>
      <c r="T500" s="7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9" t="s">
        <v>171</v>
      </c>
      <c r="AU500" s="19" t="s">
        <v>84</v>
      </c>
    </row>
    <row r="501" s="2" customFormat="1">
      <c r="A501" s="38"/>
      <c r="B501" s="39"/>
      <c r="C501" s="38"/>
      <c r="D501" s="193" t="s">
        <v>173</v>
      </c>
      <c r="E501" s="38"/>
      <c r="F501" s="200" t="s">
        <v>746</v>
      </c>
      <c r="G501" s="38"/>
      <c r="H501" s="38"/>
      <c r="I501" s="195"/>
      <c r="J501" s="38"/>
      <c r="K501" s="38"/>
      <c r="L501" s="39"/>
      <c r="M501" s="196"/>
      <c r="N501" s="197"/>
      <c r="O501" s="77"/>
      <c r="P501" s="77"/>
      <c r="Q501" s="77"/>
      <c r="R501" s="77"/>
      <c r="S501" s="77"/>
      <c r="T501" s="7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9" t="s">
        <v>173</v>
      </c>
      <c r="AU501" s="19" t="s">
        <v>84</v>
      </c>
    </row>
    <row r="502" s="13" customFormat="1">
      <c r="A502" s="13"/>
      <c r="B502" s="201"/>
      <c r="C502" s="13"/>
      <c r="D502" s="193" t="s">
        <v>175</v>
      </c>
      <c r="E502" s="202" t="s">
        <v>1</v>
      </c>
      <c r="F502" s="203" t="s">
        <v>82</v>
      </c>
      <c r="G502" s="13"/>
      <c r="H502" s="204">
        <v>1</v>
      </c>
      <c r="I502" s="205"/>
      <c r="J502" s="13"/>
      <c r="K502" s="13"/>
      <c r="L502" s="201"/>
      <c r="M502" s="206"/>
      <c r="N502" s="207"/>
      <c r="O502" s="207"/>
      <c r="P502" s="207"/>
      <c r="Q502" s="207"/>
      <c r="R502" s="207"/>
      <c r="S502" s="207"/>
      <c r="T502" s="20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02" t="s">
        <v>175</v>
      </c>
      <c r="AU502" s="202" t="s">
        <v>84</v>
      </c>
      <c r="AV502" s="13" t="s">
        <v>84</v>
      </c>
      <c r="AW502" s="13" t="s">
        <v>32</v>
      </c>
      <c r="AX502" s="13" t="s">
        <v>82</v>
      </c>
      <c r="AY502" s="202" t="s">
        <v>160</v>
      </c>
    </row>
    <row r="503" s="2" customFormat="1" ht="16.5" customHeight="1">
      <c r="A503" s="38"/>
      <c r="B503" s="179"/>
      <c r="C503" s="217" t="s">
        <v>747</v>
      </c>
      <c r="D503" s="217" t="s">
        <v>341</v>
      </c>
      <c r="E503" s="218" t="s">
        <v>748</v>
      </c>
      <c r="F503" s="219" t="s">
        <v>749</v>
      </c>
      <c r="G503" s="220" t="s">
        <v>390</v>
      </c>
      <c r="H503" s="221">
        <v>1</v>
      </c>
      <c r="I503" s="222"/>
      <c r="J503" s="223">
        <f>ROUND(I503*H503,2)</f>
        <v>0</v>
      </c>
      <c r="K503" s="219" t="s">
        <v>166</v>
      </c>
      <c r="L503" s="224"/>
      <c r="M503" s="225" t="s">
        <v>1</v>
      </c>
      <c r="N503" s="226" t="s">
        <v>40</v>
      </c>
      <c r="O503" s="77"/>
      <c r="P503" s="189">
        <f>O503*H503</f>
        <v>0</v>
      </c>
      <c r="Q503" s="189">
        <v>0.155</v>
      </c>
      <c r="R503" s="189">
        <f>Q503*H503</f>
        <v>0.155</v>
      </c>
      <c r="S503" s="189">
        <v>0</v>
      </c>
      <c r="T503" s="190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191" t="s">
        <v>216</v>
      </c>
      <c r="AT503" s="191" t="s">
        <v>341</v>
      </c>
      <c r="AU503" s="191" t="s">
        <v>84</v>
      </c>
      <c r="AY503" s="19" t="s">
        <v>160</v>
      </c>
      <c r="BE503" s="192">
        <f>IF(N503="základní",J503,0)</f>
        <v>0</v>
      </c>
      <c r="BF503" s="192">
        <f>IF(N503="snížená",J503,0)</f>
        <v>0</v>
      </c>
      <c r="BG503" s="192">
        <f>IF(N503="zákl. přenesená",J503,0)</f>
        <v>0</v>
      </c>
      <c r="BH503" s="192">
        <f>IF(N503="sníž. přenesená",J503,0)</f>
        <v>0</v>
      </c>
      <c r="BI503" s="192">
        <f>IF(N503="nulová",J503,0)</f>
        <v>0</v>
      </c>
      <c r="BJ503" s="19" t="s">
        <v>82</v>
      </c>
      <c r="BK503" s="192">
        <f>ROUND(I503*H503,2)</f>
        <v>0</v>
      </c>
      <c r="BL503" s="19" t="s">
        <v>167</v>
      </c>
      <c r="BM503" s="191" t="s">
        <v>750</v>
      </c>
    </row>
    <row r="504" s="2" customFormat="1">
      <c r="A504" s="38"/>
      <c r="B504" s="39"/>
      <c r="C504" s="38"/>
      <c r="D504" s="193" t="s">
        <v>169</v>
      </c>
      <c r="E504" s="38"/>
      <c r="F504" s="194" t="s">
        <v>749</v>
      </c>
      <c r="G504" s="38"/>
      <c r="H504" s="38"/>
      <c r="I504" s="195"/>
      <c r="J504" s="38"/>
      <c r="K504" s="38"/>
      <c r="L504" s="39"/>
      <c r="M504" s="196"/>
      <c r="N504" s="197"/>
      <c r="O504" s="77"/>
      <c r="P504" s="77"/>
      <c r="Q504" s="77"/>
      <c r="R504" s="77"/>
      <c r="S504" s="77"/>
      <c r="T504" s="7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9" t="s">
        <v>169</v>
      </c>
      <c r="AU504" s="19" t="s">
        <v>84</v>
      </c>
    </row>
    <row r="505" s="2" customFormat="1" ht="16.5" customHeight="1">
      <c r="A505" s="38"/>
      <c r="B505" s="179"/>
      <c r="C505" s="180" t="s">
        <v>751</v>
      </c>
      <c r="D505" s="180" t="s">
        <v>162</v>
      </c>
      <c r="E505" s="181" t="s">
        <v>752</v>
      </c>
      <c r="F505" s="182" t="s">
        <v>753</v>
      </c>
      <c r="G505" s="183" t="s">
        <v>390</v>
      </c>
      <c r="H505" s="184">
        <v>1</v>
      </c>
      <c r="I505" s="185"/>
      <c r="J505" s="186">
        <f>ROUND(I505*H505,2)</f>
        <v>0</v>
      </c>
      <c r="K505" s="182" t="s">
        <v>166</v>
      </c>
      <c r="L505" s="39"/>
      <c r="M505" s="187" t="s">
        <v>1</v>
      </c>
      <c r="N505" s="188" t="s">
        <v>40</v>
      </c>
      <c r="O505" s="77"/>
      <c r="P505" s="189">
        <f>O505*H505</f>
        <v>0</v>
      </c>
      <c r="Q505" s="189">
        <v>0.030759999999999999</v>
      </c>
      <c r="R505" s="189">
        <f>Q505*H505</f>
        <v>0.030759999999999999</v>
      </c>
      <c r="S505" s="189">
        <v>0</v>
      </c>
      <c r="T505" s="190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191" t="s">
        <v>167</v>
      </c>
      <c r="AT505" s="191" t="s">
        <v>162</v>
      </c>
      <c r="AU505" s="191" t="s">
        <v>84</v>
      </c>
      <c r="AY505" s="19" t="s">
        <v>160</v>
      </c>
      <c r="BE505" s="192">
        <f>IF(N505="základní",J505,0)</f>
        <v>0</v>
      </c>
      <c r="BF505" s="192">
        <f>IF(N505="snížená",J505,0)</f>
        <v>0</v>
      </c>
      <c r="BG505" s="192">
        <f>IF(N505="zákl. přenesená",J505,0)</f>
        <v>0</v>
      </c>
      <c r="BH505" s="192">
        <f>IF(N505="sníž. přenesená",J505,0)</f>
        <v>0</v>
      </c>
      <c r="BI505" s="192">
        <f>IF(N505="nulová",J505,0)</f>
        <v>0</v>
      </c>
      <c r="BJ505" s="19" t="s">
        <v>82</v>
      </c>
      <c r="BK505" s="192">
        <f>ROUND(I505*H505,2)</f>
        <v>0</v>
      </c>
      <c r="BL505" s="19" t="s">
        <v>167</v>
      </c>
      <c r="BM505" s="191" t="s">
        <v>754</v>
      </c>
    </row>
    <row r="506" s="2" customFormat="1">
      <c r="A506" s="38"/>
      <c r="B506" s="39"/>
      <c r="C506" s="38"/>
      <c r="D506" s="193" t="s">
        <v>169</v>
      </c>
      <c r="E506" s="38"/>
      <c r="F506" s="194" t="s">
        <v>755</v>
      </c>
      <c r="G506" s="38"/>
      <c r="H506" s="38"/>
      <c r="I506" s="195"/>
      <c r="J506" s="38"/>
      <c r="K506" s="38"/>
      <c r="L506" s="39"/>
      <c r="M506" s="196"/>
      <c r="N506" s="197"/>
      <c r="O506" s="77"/>
      <c r="P506" s="77"/>
      <c r="Q506" s="77"/>
      <c r="R506" s="77"/>
      <c r="S506" s="77"/>
      <c r="T506" s="7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T506" s="19" t="s">
        <v>169</v>
      </c>
      <c r="AU506" s="19" t="s">
        <v>84</v>
      </c>
    </row>
    <row r="507" s="2" customFormat="1">
      <c r="A507" s="38"/>
      <c r="B507" s="39"/>
      <c r="C507" s="38"/>
      <c r="D507" s="198" t="s">
        <v>171</v>
      </c>
      <c r="E507" s="38"/>
      <c r="F507" s="199" t="s">
        <v>756</v>
      </c>
      <c r="G507" s="38"/>
      <c r="H507" s="38"/>
      <c r="I507" s="195"/>
      <c r="J507" s="38"/>
      <c r="K507" s="38"/>
      <c r="L507" s="39"/>
      <c r="M507" s="196"/>
      <c r="N507" s="197"/>
      <c r="O507" s="77"/>
      <c r="P507" s="77"/>
      <c r="Q507" s="77"/>
      <c r="R507" s="77"/>
      <c r="S507" s="77"/>
      <c r="T507" s="7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T507" s="19" t="s">
        <v>171</v>
      </c>
      <c r="AU507" s="19" t="s">
        <v>84</v>
      </c>
    </row>
    <row r="508" s="13" customFormat="1">
      <c r="A508" s="13"/>
      <c r="B508" s="201"/>
      <c r="C508" s="13"/>
      <c r="D508" s="193" t="s">
        <v>175</v>
      </c>
      <c r="E508" s="202" t="s">
        <v>1</v>
      </c>
      <c r="F508" s="203" t="s">
        <v>82</v>
      </c>
      <c r="G508" s="13"/>
      <c r="H508" s="204">
        <v>1</v>
      </c>
      <c r="I508" s="205"/>
      <c r="J508" s="13"/>
      <c r="K508" s="13"/>
      <c r="L508" s="201"/>
      <c r="M508" s="206"/>
      <c r="N508" s="207"/>
      <c r="O508" s="207"/>
      <c r="P508" s="207"/>
      <c r="Q508" s="207"/>
      <c r="R508" s="207"/>
      <c r="S508" s="207"/>
      <c r="T508" s="208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02" t="s">
        <v>175</v>
      </c>
      <c r="AU508" s="202" t="s">
        <v>84</v>
      </c>
      <c r="AV508" s="13" t="s">
        <v>84</v>
      </c>
      <c r="AW508" s="13" t="s">
        <v>32</v>
      </c>
      <c r="AX508" s="13" t="s">
        <v>82</v>
      </c>
      <c r="AY508" s="202" t="s">
        <v>160</v>
      </c>
    </row>
    <row r="509" s="2" customFormat="1" ht="21.75" customHeight="1">
      <c r="A509" s="38"/>
      <c r="B509" s="179"/>
      <c r="C509" s="217" t="s">
        <v>757</v>
      </c>
      <c r="D509" s="217" t="s">
        <v>341</v>
      </c>
      <c r="E509" s="218" t="s">
        <v>758</v>
      </c>
      <c r="F509" s="219" t="s">
        <v>759</v>
      </c>
      <c r="G509" s="220" t="s">
        <v>390</v>
      </c>
      <c r="H509" s="221">
        <v>1</v>
      </c>
      <c r="I509" s="222"/>
      <c r="J509" s="223">
        <f>ROUND(I509*H509,2)</f>
        <v>0</v>
      </c>
      <c r="K509" s="219" t="s">
        <v>166</v>
      </c>
      <c r="L509" s="224"/>
      <c r="M509" s="225" t="s">
        <v>1</v>
      </c>
      <c r="N509" s="226" t="s">
        <v>40</v>
      </c>
      <c r="O509" s="77"/>
      <c r="P509" s="189">
        <f>O509*H509</f>
        <v>0</v>
      </c>
      <c r="Q509" s="189">
        <v>0.34999999999999998</v>
      </c>
      <c r="R509" s="189">
        <f>Q509*H509</f>
        <v>0.34999999999999998</v>
      </c>
      <c r="S509" s="189">
        <v>0</v>
      </c>
      <c r="T509" s="190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191" t="s">
        <v>216</v>
      </c>
      <c r="AT509" s="191" t="s">
        <v>341</v>
      </c>
      <c r="AU509" s="191" t="s">
        <v>84</v>
      </c>
      <c r="AY509" s="19" t="s">
        <v>160</v>
      </c>
      <c r="BE509" s="192">
        <f>IF(N509="základní",J509,0)</f>
        <v>0</v>
      </c>
      <c r="BF509" s="192">
        <f>IF(N509="snížená",J509,0)</f>
        <v>0</v>
      </c>
      <c r="BG509" s="192">
        <f>IF(N509="zákl. přenesená",J509,0)</f>
        <v>0</v>
      </c>
      <c r="BH509" s="192">
        <f>IF(N509="sníž. přenesená",J509,0)</f>
        <v>0</v>
      </c>
      <c r="BI509" s="192">
        <f>IF(N509="nulová",J509,0)</f>
        <v>0</v>
      </c>
      <c r="BJ509" s="19" t="s">
        <v>82</v>
      </c>
      <c r="BK509" s="192">
        <f>ROUND(I509*H509,2)</f>
        <v>0</v>
      </c>
      <c r="BL509" s="19" t="s">
        <v>167</v>
      </c>
      <c r="BM509" s="191" t="s">
        <v>760</v>
      </c>
    </row>
    <row r="510" s="2" customFormat="1">
      <c r="A510" s="38"/>
      <c r="B510" s="39"/>
      <c r="C510" s="38"/>
      <c r="D510" s="193" t="s">
        <v>169</v>
      </c>
      <c r="E510" s="38"/>
      <c r="F510" s="194" t="s">
        <v>759</v>
      </c>
      <c r="G510" s="38"/>
      <c r="H510" s="38"/>
      <c r="I510" s="195"/>
      <c r="J510" s="38"/>
      <c r="K510" s="38"/>
      <c r="L510" s="39"/>
      <c r="M510" s="196"/>
      <c r="N510" s="197"/>
      <c r="O510" s="77"/>
      <c r="P510" s="77"/>
      <c r="Q510" s="77"/>
      <c r="R510" s="77"/>
      <c r="S510" s="77"/>
      <c r="T510" s="7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9" t="s">
        <v>169</v>
      </c>
      <c r="AU510" s="19" t="s">
        <v>84</v>
      </c>
    </row>
    <row r="511" s="2" customFormat="1" ht="16.5" customHeight="1">
      <c r="A511" s="38"/>
      <c r="B511" s="179"/>
      <c r="C511" s="180" t="s">
        <v>761</v>
      </c>
      <c r="D511" s="180" t="s">
        <v>162</v>
      </c>
      <c r="E511" s="181" t="s">
        <v>762</v>
      </c>
      <c r="F511" s="182" t="s">
        <v>763</v>
      </c>
      <c r="G511" s="183" t="s">
        <v>390</v>
      </c>
      <c r="H511" s="184">
        <v>8</v>
      </c>
      <c r="I511" s="185"/>
      <c r="J511" s="186">
        <f>ROUND(I511*H511,2)</f>
        <v>0</v>
      </c>
      <c r="K511" s="182" t="s">
        <v>166</v>
      </c>
      <c r="L511" s="39"/>
      <c r="M511" s="187" t="s">
        <v>1</v>
      </c>
      <c r="N511" s="188" t="s">
        <v>40</v>
      </c>
      <c r="O511" s="77"/>
      <c r="P511" s="189">
        <f>O511*H511</f>
        <v>0</v>
      </c>
      <c r="Q511" s="189">
        <v>0.10037</v>
      </c>
      <c r="R511" s="189">
        <f>Q511*H511</f>
        <v>0.80296000000000001</v>
      </c>
      <c r="S511" s="189">
        <v>0.10000000000000001</v>
      </c>
      <c r="T511" s="190">
        <f>S511*H511</f>
        <v>0.80000000000000004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191" t="s">
        <v>167</v>
      </c>
      <c r="AT511" s="191" t="s">
        <v>162</v>
      </c>
      <c r="AU511" s="191" t="s">
        <v>84</v>
      </c>
      <c r="AY511" s="19" t="s">
        <v>160</v>
      </c>
      <c r="BE511" s="192">
        <f>IF(N511="základní",J511,0)</f>
        <v>0</v>
      </c>
      <c r="BF511" s="192">
        <f>IF(N511="snížená",J511,0)</f>
        <v>0</v>
      </c>
      <c r="BG511" s="192">
        <f>IF(N511="zákl. přenesená",J511,0)</f>
        <v>0</v>
      </c>
      <c r="BH511" s="192">
        <f>IF(N511="sníž. přenesená",J511,0)</f>
        <v>0</v>
      </c>
      <c r="BI511" s="192">
        <f>IF(N511="nulová",J511,0)</f>
        <v>0</v>
      </c>
      <c r="BJ511" s="19" t="s">
        <v>82</v>
      </c>
      <c r="BK511" s="192">
        <f>ROUND(I511*H511,2)</f>
        <v>0</v>
      </c>
      <c r="BL511" s="19" t="s">
        <v>167</v>
      </c>
      <c r="BM511" s="191" t="s">
        <v>764</v>
      </c>
    </row>
    <row r="512" s="2" customFormat="1">
      <c r="A512" s="38"/>
      <c r="B512" s="39"/>
      <c r="C512" s="38"/>
      <c r="D512" s="193" t="s">
        <v>169</v>
      </c>
      <c r="E512" s="38"/>
      <c r="F512" s="194" t="s">
        <v>763</v>
      </c>
      <c r="G512" s="38"/>
      <c r="H512" s="38"/>
      <c r="I512" s="195"/>
      <c r="J512" s="38"/>
      <c r="K512" s="38"/>
      <c r="L512" s="39"/>
      <c r="M512" s="196"/>
      <c r="N512" s="197"/>
      <c r="O512" s="77"/>
      <c r="P512" s="77"/>
      <c r="Q512" s="77"/>
      <c r="R512" s="77"/>
      <c r="S512" s="77"/>
      <c r="T512" s="7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T512" s="19" t="s">
        <v>169</v>
      </c>
      <c r="AU512" s="19" t="s">
        <v>84</v>
      </c>
    </row>
    <row r="513" s="2" customFormat="1">
      <c r="A513" s="38"/>
      <c r="B513" s="39"/>
      <c r="C513" s="38"/>
      <c r="D513" s="198" t="s">
        <v>171</v>
      </c>
      <c r="E513" s="38"/>
      <c r="F513" s="199" t="s">
        <v>765</v>
      </c>
      <c r="G513" s="38"/>
      <c r="H513" s="38"/>
      <c r="I513" s="195"/>
      <c r="J513" s="38"/>
      <c r="K513" s="38"/>
      <c r="L513" s="39"/>
      <c r="M513" s="196"/>
      <c r="N513" s="197"/>
      <c r="O513" s="77"/>
      <c r="P513" s="77"/>
      <c r="Q513" s="77"/>
      <c r="R513" s="77"/>
      <c r="S513" s="77"/>
      <c r="T513" s="7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9" t="s">
        <v>171</v>
      </c>
      <c r="AU513" s="19" t="s">
        <v>84</v>
      </c>
    </row>
    <row r="514" s="2" customFormat="1">
      <c r="A514" s="38"/>
      <c r="B514" s="39"/>
      <c r="C514" s="38"/>
      <c r="D514" s="193" t="s">
        <v>173</v>
      </c>
      <c r="E514" s="38"/>
      <c r="F514" s="200" t="s">
        <v>766</v>
      </c>
      <c r="G514" s="38"/>
      <c r="H514" s="38"/>
      <c r="I514" s="195"/>
      <c r="J514" s="38"/>
      <c r="K514" s="38"/>
      <c r="L514" s="39"/>
      <c r="M514" s="196"/>
      <c r="N514" s="197"/>
      <c r="O514" s="77"/>
      <c r="P514" s="77"/>
      <c r="Q514" s="77"/>
      <c r="R514" s="77"/>
      <c r="S514" s="77"/>
      <c r="T514" s="7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9" t="s">
        <v>173</v>
      </c>
      <c r="AU514" s="19" t="s">
        <v>84</v>
      </c>
    </row>
    <row r="515" s="13" customFormat="1">
      <c r="A515" s="13"/>
      <c r="B515" s="201"/>
      <c r="C515" s="13"/>
      <c r="D515" s="193" t="s">
        <v>175</v>
      </c>
      <c r="E515" s="202" t="s">
        <v>1</v>
      </c>
      <c r="F515" s="203" t="s">
        <v>216</v>
      </c>
      <c r="G515" s="13"/>
      <c r="H515" s="204">
        <v>8</v>
      </c>
      <c r="I515" s="205"/>
      <c r="J515" s="13"/>
      <c r="K515" s="13"/>
      <c r="L515" s="201"/>
      <c r="M515" s="206"/>
      <c r="N515" s="207"/>
      <c r="O515" s="207"/>
      <c r="P515" s="207"/>
      <c r="Q515" s="207"/>
      <c r="R515" s="207"/>
      <c r="S515" s="207"/>
      <c r="T515" s="208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02" t="s">
        <v>175</v>
      </c>
      <c r="AU515" s="202" t="s">
        <v>84</v>
      </c>
      <c r="AV515" s="13" t="s">
        <v>84</v>
      </c>
      <c r="AW515" s="13" t="s">
        <v>32</v>
      </c>
      <c r="AX515" s="13" t="s">
        <v>82</v>
      </c>
      <c r="AY515" s="202" t="s">
        <v>160</v>
      </c>
    </row>
    <row r="516" s="2" customFormat="1" ht="24.15" customHeight="1">
      <c r="A516" s="38"/>
      <c r="B516" s="179"/>
      <c r="C516" s="180" t="s">
        <v>767</v>
      </c>
      <c r="D516" s="180" t="s">
        <v>162</v>
      </c>
      <c r="E516" s="181" t="s">
        <v>768</v>
      </c>
      <c r="F516" s="182" t="s">
        <v>769</v>
      </c>
      <c r="G516" s="183" t="s">
        <v>390</v>
      </c>
      <c r="H516" s="184">
        <v>9</v>
      </c>
      <c r="I516" s="185"/>
      <c r="J516" s="186">
        <f>ROUND(I516*H516,2)</f>
        <v>0</v>
      </c>
      <c r="K516" s="182" t="s">
        <v>166</v>
      </c>
      <c r="L516" s="39"/>
      <c r="M516" s="187" t="s">
        <v>1</v>
      </c>
      <c r="N516" s="188" t="s">
        <v>40</v>
      </c>
      <c r="O516" s="77"/>
      <c r="P516" s="189">
        <f>O516*H516</f>
        <v>0</v>
      </c>
      <c r="Q516" s="189">
        <v>0.52254</v>
      </c>
      <c r="R516" s="189">
        <f>Q516*H516</f>
        <v>4.7028600000000003</v>
      </c>
      <c r="S516" s="189">
        <v>0.5</v>
      </c>
      <c r="T516" s="190">
        <f>S516*H516</f>
        <v>4.5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191" t="s">
        <v>167</v>
      </c>
      <c r="AT516" s="191" t="s">
        <v>162</v>
      </c>
      <c r="AU516" s="191" t="s">
        <v>84</v>
      </c>
      <c r="AY516" s="19" t="s">
        <v>160</v>
      </c>
      <c r="BE516" s="192">
        <f>IF(N516="základní",J516,0)</f>
        <v>0</v>
      </c>
      <c r="BF516" s="192">
        <f>IF(N516="snížená",J516,0)</f>
        <v>0</v>
      </c>
      <c r="BG516" s="192">
        <f>IF(N516="zákl. přenesená",J516,0)</f>
        <v>0</v>
      </c>
      <c r="BH516" s="192">
        <f>IF(N516="sníž. přenesená",J516,0)</f>
        <v>0</v>
      </c>
      <c r="BI516" s="192">
        <f>IF(N516="nulová",J516,0)</f>
        <v>0</v>
      </c>
      <c r="BJ516" s="19" t="s">
        <v>82</v>
      </c>
      <c r="BK516" s="192">
        <f>ROUND(I516*H516,2)</f>
        <v>0</v>
      </c>
      <c r="BL516" s="19" t="s">
        <v>167</v>
      </c>
      <c r="BM516" s="191" t="s">
        <v>770</v>
      </c>
    </row>
    <row r="517" s="2" customFormat="1">
      <c r="A517" s="38"/>
      <c r="B517" s="39"/>
      <c r="C517" s="38"/>
      <c r="D517" s="193" t="s">
        <v>169</v>
      </c>
      <c r="E517" s="38"/>
      <c r="F517" s="194" t="s">
        <v>771</v>
      </c>
      <c r="G517" s="38"/>
      <c r="H517" s="38"/>
      <c r="I517" s="195"/>
      <c r="J517" s="38"/>
      <c r="K517" s="38"/>
      <c r="L517" s="39"/>
      <c r="M517" s="196"/>
      <c r="N517" s="197"/>
      <c r="O517" s="77"/>
      <c r="P517" s="77"/>
      <c r="Q517" s="77"/>
      <c r="R517" s="77"/>
      <c r="S517" s="77"/>
      <c r="T517" s="7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9" t="s">
        <v>169</v>
      </c>
      <c r="AU517" s="19" t="s">
        <v>84</v>
      </c>
    </row>
    <row r="518" s="2" customFormat="1">
      <c r="A518" s="38"/>
      <c r="B518" s="39"/>
      <c r="C518" s="38"/>
      <c r="D518" s="198" t="s">
        <v>171</v>
      </c>
      <c r="E518" s="38"/>
      <c r="F518" s="199" t="s">
        <v>772</v>
      </c>
      <c r="G518" s="38"/>
      <c r="H518" s="38"/>
      <c r="I518" s="195"/>
      <c r="J518" s="38"/>
      <c r="K518" s="38"/>
      <c r="L518" s="39"/>
      <c r="M518" s="196"/>
      <c r="N518" s="197"/>
      <c r="O518" s="77"/>
      <c r="P518" s="77"/>
      <c r="Q518" s="77"/>
      <c r="R518" s="77"/>
      <c r="S518" s="77"/>
      <c r="T518" s="7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9" t="s">
        <v>171</v>
      </c>
      <c r="AU518" s="19" t="s">
        <v>84</v>
      </c>
    </row>
    <row r="519" s="2" customFormat="1">
      <c r="A519" s="38"/>
      <c r="B519" s="39"/>
      <c r="C519" s="38"/>
      <c r="D519" s="193" t="s">
        <v>173</v>
      </c>
      <c r="E519" s="38"/>
      <c r="F519" s="200" t="s">
        <v>773</v>
      </c>
      <c r="G519" s="38"/>
      <c r="H519" s="38"/>
      <c r="I519" s="195"/>
      <c r="J519" s="38"/>
      <c r="K519" s="38"/>
      <c r="L519" s="39"/>
      <c r="M519" s="196"/>
      <c r="N519" s="197"/>
      <c r="O519" s="77"/>
      <c r="P519" s="77"/>
      <c r="Q519" s="77"/>
      <c r="R519" s="77"/>
      <c r="S519" s="77"/>
      <c r="T519" s="7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9" t="s">
        <v>173</v>
      </c>
      <c r="AU519" s="19" t="s">
        <v>84</v>
      </c>
    </row>
    <row r="520" s="13" customFormat="1">
      <c r="A520" s="13"/>
      <c r="B520" s="201"/>
      <c r="C520" s="13"/>
      <c r="D520" s="193" t="s">
        <v>175</v>
      </c>
      <c r="E520" s="202" t="s">
        <v>1</v>
      </c>
      <c r="F520" s="203" t="s">
        <v>225</v>
      </c>
      <c r="G520" s="13"/>
      <c r="H520" s="204">
        <v>9</v>
      </c>
      <c r="I520" s="205"/>
      <c r="J520" s="13"/>
      <c r="K520" s="13"/>
      <c r="L520" s="201"/>
      <c r="M520" s="206"/>
      <c r="N520" s="207"/>
      <c r="O520" s="207"/>
      <c r="P520" s="207"/>
      <c r="Q520" s="207"/>
      <c r="R520" s="207"/>
      <c r="S520" s="207"/>
      <c r="T520" s="208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02" t="s">
        <v>175</v>
      </c>
      <c r="AU520" s="202" t="s">
        <v>84</v>
      </c>
      <c r="AV520" s="13" t="s">
        <v>84</v>
      </c>
      <c r="AW520" s="13" t="s">
        <v>32</v>
      </c>
      <c r="AX520" s="13" t="s">
        <v>82</v>
      </c>
      <c r="AY520" s="202" t="s">
        <v>160</v>
      </c>
    </row>
    <row r="521" s="2" customFormat="1" ht="16.5" customHeight="1">
      <c r="A521" s="38"/>
      <c r="B521" s="179"/>
      <c r="C521" s="180" t="s">
        <v>774</v>
      </c>
      <c r="D521" s="180" t="s">
        <v>162</v>
      </c>
      <c r="E521" s="181" t="s">
        <v>775</v>
      </c>
      <c r="F521" s="182" t="s">
        <v>776</v>
      </c>
      <c r="G521" s="183" t="s">
        <v>390</v>
      </c>
      <c r="H521" s="184">
        <v>9</v>
      </c>
      <c r="I521" s="185"/>
      <c r="J521" s="186">
        <f>ROUND(I521*H521,2)</f>
        <v>0</v>
      </c>
      <c r="K521" s="182" t="s">
        <v>166</v>
      </c>
      <c r="L521" s="39"/>
      <c r="M521" s="187" t="s">
        <v>1</v>
      </c>
      <c r="N521" s="188" t="s">
        <v>40</v>
      </c>
      <c r="O521" s="77"/>
      <c r="P521" s="189">
        <f>O521*H521</f>
        <v>0</v>
      </c>
      <c r="Q521" s="189">
        <v>0</v>
      </c>
      <c r="R521" s="189">
        <f>Q521*H521</f>
        <v>0</v>
      </c>
      <c r="S521" s="189">
        <v>0.10000000000000001</v>
      </c>
      <c r="T521" s="190">
        <f>S521*H521</f>
        <v>0.90000000000000002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191" t="s">
        <v>167</v>
      </c>
      <c r="AT521" s="191" t="s">
        <v>162</v>
      </c>
      <c r="AU521" s="191" t="s">
        <v>84</v>
      </c>
      <c r="AY521" s="19" t="s">
        <v>160</v>
      </c>
      <c r="BE521" s="192">
        <f>IF(N521="základní",J521,0)</f>
        <v>0</v>
      </c>
      <c r="BF521" s="192">
        <f>IF(N521="snížená",J521,0)</f>
        <v>0</v>
      </c>
      <c r="BG521" s="192">
        <f>IF(N521="zákl. přenesená",J521,0)</f>
        <v>0</v>
      </c>
      <c r="BH521" s="192">
        <f>IF(N521="sníž. přenesená",J521,0)</f>
        <v>0</v>
      </c>
      <c r="BI521" s="192">
        <f>IF(N521="nulová",J521,0)</f>
        <v>0</v>
      </c>
      <c r="BJ521" s="19" t="s">
        <v>82</v>
      </c>
      <c r="BK521" s="192">
        <f>ROUND(I521*H521,2)</f>
        <v>0</v>
      </c>
      <c r="BL521" s="19" t="s">
        <v>167</v>
      </c>
      <c r="BM521" s="191" t="s">
        <v>777</v>
      </c>
    </row>
    <row r="522" s="2" customFormat="1">
      <c r="A522" s="38"/>
      <c r="B522" s="39"/>
      <c r="C522" s="38"/>
      <c r="D522" s="193" t="s">
        <v>169</v>
      </c>
      <c r="E522" s="38"/>
      <c r="F522" s="194" t="s">
        <v>778</v>
      </c>
      <c r="G522" s="38"/>
      <c r="H522" s="38"/>
      <c r="I522" s="195"/>
      <c r="J522" s="38"/>
      <c r="K522" s="38"/>
      <c r="L522" s="39"/>
      <c r="M522" s="196"/>
      <c r="N522" s="197"/>
      <c r="O522" s="77"/>
      <c r="P522" s="77"/>
      <c r="Q522" s="77"/>
      <c r="R522" s="77"/>
      <c r="S522" s="77"/>
      <c r="T522" s="7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9" t="s">
        <v>169</v>
      </c>
      <c r="AU522" s="19" t="s">
        <v>84</v>
      </c>
    </row>
    <row r="523" s="2" customFormat="1">
      <c r="A523" s="38"/>
      <c r="B523" s="39"/>
      <c r="C523" s="38"/>
      <c r="D523" s="198" t="s">
        <v>171</v>
      </c>
      <c r="E523" s="38"/>
      <c r="F523" s="199" t="s">
        <v>779</v>
      </c>
      <c r="G523" s="38"/>
      <c r="H523" s="38"/>
      <c r="I523" s="195"/>
      <c r="J523" s="38"/>
      <c r="K523" s="38"/>
      <c r="L523" s="39"/>
      <c r="M523" s="196"/>
      <c r="N523" s="197"/>
      <c r="O523" s="77"/>
      <c r="P523" s="77"/>
      <c r="Q523" s="77"/>
      <c r="R523" s="77"/>
      <c r="S523" s="77"/>
      <c r="T523" s="7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9" t="s">
        <v>171</v>
      </c>
      <c r="AU523" s="19" t="s">
        <v>84</v>
      </c>
    </row>
    <row r="524" s="2" customFormat="1">
      <c r="A524" s="38"/>
      <c r="B524" s="39"/>
      <c r="C524" s="38"/>
      <c r="D524" s="193" t="s">
        <v>173</v>
      </c>
      <c r="E524" s="38"/>
      <c r="F524" s="200" t="s">
        <v>780</v>
      </c>
      <c r="G524" s="38"/>
      <c r="H524" s="38"/>
      <c r="I524" s="195"/>
      <c r="J524" s="38"/>
      <c r="K524" s="38"/>
      <c r="L524" s="39"/>
      <c r="M524" s="196"/>
      <c r="N524" s="197"/>
      <c r="O524" s="77"/>
      <c r="P524" s="77"/>
      <c r="Q524" s="77"/>
      <c r="R524" s="77"/>
      <c r="S524" s="77"/>
      <c r="T524" s="7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9" t="s">
        <v>173</v>
      </c>
      <c r="AU524" s="19" t="s">
        <v>84</v>
      </c>
    </row>
    <row r="525" s="13" customFormat="1">
      <c r="A525" s="13"/>
      <c r="B525" s="201"/>
      <c r="C525" s="13"/>
      <c r="D525" s="193" t="s">
        <v>175</v>
      </c>
      <c r="E525" s="202" t="s">
        <v>1</v>
      </c>
      <c r="F525" s="203" t="s">
        <v>781</v>
      </c>
      <c r="G525" s="13"/>
      <c r="H525" s="204">
        <v>9</v>
      </c>
      <c r="I525" s="205"/>
      <c r="J525" s="13"/>
      <c r="K525" s="13"/>
      <c r="L525" s="201"/>
      <c r="M525" s="206"/>
      <c r="N525" s="207"/>
      <c r="O525" s="207"/>
      <c r="P525" s="207"/>
      <c r="Q525" s="207"/>
      <c r="R525" s="207"/>
      <c r="S525" s="207"/>
      <c r="T525" s="208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02" t="s">
        <v>175</v>
      </c>
      <c r="AU525" s="202" t="s">
        <v>84</v>
      </c>
      <c r="AV525" s="13" t="s">
        <v>84</v>
      </c>
      <c r="AW525" s="13" t="s">
        <v>32</v>
      </c>
      <c r="AX525" s="13" t="s">
        <v>82</v>
      </c>
      <c r="AY525" s="202" t="s">
        <v>160</v>
      </c>
    </row>
    <row r="526" s="2" customFormat="1" ht="16.5" customHeight="1">
      <c r="A526" s="38"/>
      <c r="B526" s="179"/>
      <c r="C526" s="180" t="s">
        <v>782</v>
      </c>
      <c r="D526" s="180" t="s">
        <v>162</v>
      </c>
      <c r="E526" s="181" t="s">
        <v>783</v>
      </c>
      <c r="F526" s="182" t="s">
        <v>784</v>
      </c>
      <c r="G526" s="183" t="s">
        <v>390</v>
      </c>
      <c r="H526" s="184">
        <v>1</v>
      </c>
      <c r="I526" s="185"/>
      <c r="J526" s="186">
        <f>ROUND(I526*H526,2)</f>
        <v>0</v>
      </c>
      <c r="K526" s="182" t="s">
        <v>166</v>
      </c>
      <c r="L526" s="39"/>
      <c r="M526" s="187" t="s">
        <v>1</v>
      </c>
      <c r="N526" s="188" t="s">
        <v>40</v>
      </c>
      <c r="O526" s="77"/>
      <c r="P526" s="189">
        <f>O526*H526</f>
        <v>0</v>
      </c>
      <c r="Q526" s="189">
        <v>0.21734000000000001</v>
      </c>
      <c r="R526" s="189">
        <f>Q526*H526</f>
        <v>0.21734000000000001</v>
      </c>
      <c r="S526" s="189">
        <v>0</v>
      </c>
      <c r="T526" s="190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191" t="s">
        <v>167</v>
      </c>
      <c r="AT526" s="191" t="s">
        <v>162</v>
      </c>
      <c r="AU526" s="191" t="s">
        <v>84</v>
      </c>
      <c r="AY526" s="19" t="s">
        <v>160</v>
      </c>
      <c r="BE526" s="192">
        <f>IF(N526="základní",J526,0)</f>
        <v>0</v>
      </c>
      <c r="BF526" s="192">
        <f>IF(N526="snížená",J526,0)</f>
        <v>0</v>
      </c>
      <c r="BG526" s="192">
        <f>IF(N526="zákl. přenesená",J526,0)</f>
        <v>0</v>
      </c>
      <c r="BH526" s="192">
        <f>IF(N526="sníž. přenesená",J526,0)</f>
        <v>0</v>
      </c>
      <c r="BI526" s="192">
        <f>IF(N526="nulová",J526,0)</f>
        <v>0</v>
      </c>
      <c r="BJ526" s="19" t="s">
        <v>82</v>
      </c>
      <c r="BK526" s="192">
        <f>ROUND(I526*H526,2)</f>
        <v>0</v>
      </c>
      <c r="BL526" s="19" t="s">
        <v>167</v>
      </c>
      <c r="BM526" s="191" t="s">
        <v>785</v>
      </c>
    </row>
    <row r="527" s="2" customFormat="1">
      <c r="A527" s="38"/>
      <c r="B527" s="39"/>
      <c r="C527" s="38"/>
      <c r="D527" s="193" t="s">
        <v>169</v>
      </c>
      <c r="E527" s="38"/>
      <c r="F527" s="194" t="s">
        <v>784</v>
      </c>
      <c r="G527" s="38"/>
      <c r="H527" s="38"/>
      <c r="I527" s="195"/>
      <c r="J527" s="38"/>
      <c r="K527" s="38"/>
      <c r="L527" s="39"/>
      <c r="M527" s="196"/>
      <c r="N527" s="197"/>
      <c r="O527" s="77"/>
      <c r="P527" s="77"/>
      <c r="Q527" s="77"/>
      <c r="R527" s="77"/>
      <c r="S527" s="77"/>
      <c r="T527" s="7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9" t="s">
        <v>169</v>
      </c>
      <c r="AU527" s="19" t="s">
        <v>84</v>
      </c>
    </row>
    <row r="528" s="2" customFormat="1">
      <c r="A528" s="38"/>
      <c r="B528" s="39"/>
      <c r="C528" s="38"/>
      <c r="D528" s="198" t="s">
        <v>171</v>
      </c>
      <c r="E528" s="38"/>
      <c r="F528" s="199" t="s">
        <v>786</v>
      </c>
      <c r="G528" s="38"/>
      <c r="H528" s="38"/>
      <c r="I528" s="195"/>
      <c r="J528" s="38"/>
      <c r="K528" s="38"/>
      <c r="L528" s="39"/>
      <c r="M528" s="196"/>
      <c r="N528" s="197"/>
      <c r="O528" s="77"/>
      <c r="P528" s="77"/>
      <c r="Q528" s="77"/>
      <c r="R528" s="77"/>
      <c r="S528" s="77"/>
      <c r="T528" s="7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9" t="s">
        <v>171</v>
      </c>
      <c r="AU528" s="19" t="s">
        <v>84</v>
      </c>
    </row>
    <row r="529" s="13" customFormat="1">
      <c r="A529" s="13"/>
      <c r="B529" s="201"/>
      <c r="C529" s="13"/>
      <c r="D529" s="193" t="s">
        <v>175</v>
      </c>
      <c r="E529" s="202" t="s">
        <v>1</v>
      </c>
      <c r="F529" s="203" t="s">
        <v>82</v>
      </c>
      <c r="G529" s="13"/>
      <c r="H529" s="204">
        <v>1</v>
      </c>
      <c r="I529" s="205"/>
      <c r="J529" s="13"/>
      <c r="K529" s="13"/>
      <c r="L529" s="201"/>
      <c r="M529" s="206"/>
      <c r="N529" s="207"/>
      <c r="O529" s="207"/>
      <c r="P529" s="207"/>
      <c r="Q529" s="207"/>
      <c r="R529" s="207"/>
      <c r="S529" s="207"/>
      <c r="T529" s="208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02" t="s">
        <v>175</v>
      </c>
      <c r="AU529" s="202" t="s">
        <v>84</v>
      </c>
      <c r="AV529" s="13" t="s">
        <v>84</v>
      </c>
      <c r="AW529" s="13" t="s">
        <v>32</v>
      </c>
      <c r="AX529" s="13" t="s">
        <v>82</v>
      </c>
      <c r="AY529" s="202" t="s">
        <v>160</v>
      </c>
    </row>
    <row r="530" s="2" customFormat="1" ht="16.5" customHeight="1">
      <c r="A530" s="38"/>
      <c r="B530" s="179"/>
      <c r="C530" s="217" t="s">
        <v>787</v>
      </c>
      <c r="D530" s="217" t="s">
        <v>341</v>
      </c>
      <c r="E530" s="218" t="s">
        <v>788</v>
      </c>
      <c r="F530" s="219" t="s">
        <v>789</v>
      </c>
      <c r="G530" s="220" t="s">
        <v>390</v>
      </c>
      <c r="H530" s="221">
        <v>1</v>
      </c>
      <c r="I530" s="222"/>
      <c r="J530" s="223">
        <f>ROUND(I530*H530,2)</f>
        <v>0</v>
      </c>
      <c r="K530" s="219" t="s">
        <v>166</v>
      </c>
      <c r="L530" s="224"/>
      <c r="M530" s="225" t="s">
        <v>1</v>
      </c>
      <c r="N530" s="226" t="s">
        <v>40</v>
      </c>
      <c r="O530" s="77"/>
      <c r="P530" s="189">
        <f>O530*H530</f>
        <v>0</v>
      </c>
      <c r="Q530" s="189">
        <v>0.050599999999999999</v>
      </c>
      <c r="R530" s="189">
        <f>Q530*H530</f>
        <v>0.050599999999999999</v>
      </c>
      <c r="S530" s="189">
        <v>0</v>
      </c>
      <c r="T530" s="190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191" t="s">
        <v>216</v>
      </c>
      <c r="AT530" s="191" t="s">
        <v>341</v>
      </c>
      <c r="AU530" s="191" t="s">
        <v>84</v>
      </c>
      <c r="AY530" s="19" t="s">
        <v>160</v>
      </c>
      <c r="BE530" s="192">
        <f>IF(N530="základní",J530,0)</f>
        <v>0</v>
      </c>
      <c r="BF530" s="192">
        <f>IF(N530="snížená",J530,0)</f>
        <v>0</v>
      </c>
      <c r="BG530" s="192">
        <f>IF(N530="zákl. přenesená",J530,0)</f>
        <v>0</v>
      </c>
      <c r="BH530" s="192">
        <f>IF(N530="sníž. přenesená",J530,0)</f>
        <v>0</v>
      </c>
      <c r="BI530" s="192">
        <f>IF(N530="nulová",J530,0)</f>
        <v>0</v>
      </c>
      <c r="BJ530" s="19" t="s">
        <v>82</v>
      </c>
      <c r="BK530" s="192">
        <f>ROUND(I530*H530,2)</f>
        <v>0</v>
      </c>
      <c r="BL530" s="19" t="s">
        <v>167</v>
      </c>
      <c r="BM530" s="191" t="s">
        <v>790</v>
      </c>
    </row>
    <row r="531" s="2" customFormat="1">
      <c r="A531" s="38"/>
      <c r="B531" s="39"/>
      <c r="C531" s="38"/>
      <c r="D531" s="193" t="s">
        <v>169</v>
      </c>
      <c r="E531" s="38"/>
      <c r="F531" s="194" t="s">
        <v>789</v>
      </c>
      <c r="G531" s="38"/>
      <c r="H531" s="38"/>
      <c r="I531" s="195"/>
      <c r="J531" s="38"/>
      <c r="K531" s="38"/>
      <c r="L531" s="39"/>
      <c r="M531" s="196"/>
      <c r="N531" s="197"/>
      <c r="O531" s="77"/>
      <c r="P531" s="77"/>
      <c r="Q531" s="77"/>
      <c r="R531" s="77"/>
      <c r="S531" s="77"/>
      <c r="T531" s="7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T531" s="19" t="s">
        <v>169</v>
      </c>
      <c r="AU531" s="19" t="s">
        <v>84</v>
      </c>
    </row>
    <row r="532" s="2" customFormat="1">
      <c r="A532" s="38"/>
      <c r="B532" s="39"/>
      <c r="C532" s="38"/>
      <c r="D532" s="193" t="s">
        <v>173</v>
      </c>
      <c r="E532" s="38"/>
      <c r="F532" s="200" t="s">
        <v>791</v>
      </c>
      <c r="G532" s="38"/>
      <c r="H532" s="38"/>
      <c r="I532" s="195"/>
      <c r="J532" s="38"/>
      <c r="K532" s="38"/>
      <c r="L532" s="39"/>
      <c r="M532" s="196"/>
      <c r="N532" s="197"/>
      <c r="O532" s="77"/>
      <c r="P532" s="77"/>
      <c r="Q532" s="77"/>
      <c r="R532" s="77"/>
      <c r="S532" s="77"/>
      <c r="T532" s="7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9" t="s">
        <v>173</v>
      </c>
      <c r="AU532" s="19" t="s">
        <v>84</v>
      </c>
    </row>
    <row r="533" s="12" customFormat="1" ht="22.8" customHeight="1">
      <c r="A533" s="12"/>
      <c r="B533" s="166"/>
      <c r="C533" s="12"/>
      <c r="D533" s="167" t="s">
        <v>74</v>
      </c>
      <c r="E533" s="177" t="s">
        <v>225</v>
      </c>
      <c r="F533" s="177" t="s">
        <v>792</v>
      </c>
      <c r="G533" s="12"/>
      <c r="H533" s="12"/>
      <c r="I533" s="169"/>
      <c r="J533" s="178">
        <f>BK533</f>
        <v>0</v>
      </c>
      <c r="K533" s="12"/>
      <c r="L533" s="166"/>
      <c r="M533" s="171"/>
      <c r="N533" s="172"/>
      <c r="O533" s="172"/>
      <c r="P533" s="173">
        <f>SUM(P534:P726)</f>
        <v>0</v>
      </c>
      <c r="Q533" s="172"/>
      <c r="R533" s="173">
        <f>SUM(R534:R726)</f>
        <v>190.08875353999994</v>
      </c>
      <c r="S533" s="172"/>
      <c r="T533" s="174">
        <f>SUM(T534:T726)</f>
        <v>0.79000000000000004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167" t="s">
        <v>82</v>
      </c>
      <c r="AT533" s="175" t="s">
        <v>74</v>
      </c>
      <c r="AU533" s="175" t="s">
        <v>82</v>
      </c>
      <c r="AY533" s="167" t="s">
        <v>160</v>
      </c>
      <c r="BK533" s="176">
        <f>SUM(BK534:BK726)</f>
        <v>0</v>
      </c>
    </row>
    <row r="534" s="2" customFormat="1" ht="16.5" customHeight="1">
      <c r="A534" s="38"/>
      <c r="B534" s="179"/>
      <c r="C534" s="180" t="s">
        <v>793</v>
      </c>
      <c r="D534" s="180" t="s">
        <v>162</v>
      </c>
      <c r="E534" s="181" t="s">
        <v>794</v>
      </c>
      <c r="F534" s="182" t="s">
        <v>795</v>
      </c>
      <c r="G534" s="183" t="s">
        <v>390</v>
      </c>
      <c r="H534" s="184">
        <v>16</v>
      </c>
      <c r="I534" s="185"/>
      <c r="J534" s="186">
        <f>ROUND(I534*H534,2)</f>
        <v>0</v>
      </c>
      <c r="K534" s="182" t="s">
        <v>166</v>
      </c>
      <c r="L534" s="39"/>
      <c r="M534" s="187" t="s">
        <v>1</v>
      </c>
      <c r="N534" s="188" t="s">
        <v>40</v>
      </c>
      <c r="O534" s="77"/>
      <c r="P534" s="189">
        <f>O534*H534</f>
        <v>0</v>
      </c>
      <c r="Q534" s="189">
        <v>0.00069999999999999999</v>
      </c>
      <c r="R534" s="189">
        <f>Q534*H534</f>
        <v>0.0112</v>
      </c>
      <c r="S534" s="189">
        <v>0</v>
      </c>
      <c r="T534" s="190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191" t="s">
        <v>167</v>
      </c>
      <c r="AT534" s="191" t="s">
        <v>162</v>
      </c>
      <c r="AU534" s="191" t="s">
        <v>84</v>
      </c>
      <c r="AY534" s="19" t="s">
        <v>160</v>
      </c>
      <c r="BE534" s="192">
        <f>IF(N534="základní",J534,0)</f>
        <v>0</v>
      </c>
      <c r="BF534" s="192">
        <f>IF(N534="snížená",J534,0)</f>
        <v>0</v>
      </c>
      <c r="BG534" s="192">
        <f>IF(N534="zákl. přenesená",J534,0)</f>
        <v>0</v>
      </c>
      <c r="BH534" s="192">
        <f>IF(N534="sníž. přenesená",J534,0)</f>
        <v>0</v>
      </c>
      <c r="BI534" s="192">
        <f>IF(N534="nulová",J534,0)</f>
        <v>0</v>
      </c>
      <c r="BJ534" s="19" t="s">
        <v>82</v>
      </c>
      <c r="BK534" s="192">
        <f>ROUND(I534*H534,2)</f>
        <v>0</v>
      </c>
      <c r="BL534" s="19" t="s">
        <v>167</v>
      </c>
      <c r="BM534" s="191" t="s">
        <v>796</v>
      </c>
    </row>
    <row r="535" s="2" customFormat="1">
      <c r="A535" s="38"/>
      <c r="B535" s="39"/>
      <c r="C535" s="38"/>
      <c r="D535" s="193" t="s">
        <v>169</v>
      </c>
      <c r="E535" s="38"/>
      <c r="F535" s="194" t="s">
        <v>797</v>
      </c>
      <c r="G535" s="38"/>
      <c r="H535" s="38"/>
      <c r="I535" s="195"/>
      <c r="J535" s="38"/>
      <c r="K535" s="38"/>
      <c r="L535" s="39"/>
      <c r="M535" s="196"/>
      <c r="N535" s="197"/>
      <c r="O535" s="77"/>
      <c r="P535" s="77"/>
      <c r="Q535" s="77"/>
      <c r="R535" s="77"/>
      <c r="S535" s="77"/>
      <c r="T535" s="7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9" t="s">
        <v>169</v>
      </c>
      <c r="AU535" s="19" t="s">
        <v>84</v>
      </c>
    </row>
    <row r="536" s="2" customFormat="1">
      <c r="A536" s="38"/>
      <c r="B536" s="39"/>
      <c r="C536" s="38"/>
      <c r="D536" s="198" t="s">
        <v>171</v>
      </c>
      <c r="E536" s="38"/>
      <c r="F536" s="199" t="s">
        <v>798</v>
      </c>
      <c r="G536" s="38"/>
      <c r="H536" s="38"/>
      <c r="I536" s="195"/>
      <c r="J536" s="38"/>
      <c r="K536" s="38"/>
      <c r="L536" s="39"/>
      <c r="M536" s="196"/>
      <c r="N536" s="197"/>
      <c r="O536" s="77"/>
      <c r="P536" s="77"/>
      <c r="Q536" s="77"/>
      <c r="R536" s="77"/>
      <c r="S536" s="77"/>
      <c r="T536" s="7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9" t="s">
        <v>171</v>
      </c>
      <c r="AU536" s="19" t="s">
        <v>84</v>
      </c>
    </row>
    <row r="537" s="13" customFormat="1">
      <c r="A537" s="13"/>
      <c r="B537" s="201"/>
      <c r="C537" s="13"/>
      <c r="D537" s="193" t="s">
        <v>175</v>
      </c>
      <c r="E537" s="202" t="s">
        <v>1</v>
      </c>
      <c r="F537" s="203" t="s">
        <v>276</v>
      </c>
      <c r="G537" s="13"/>
      <c r="H537" s="204">
        <v>16</v>
      </c>
      <c r="I537" s="205"/>
      <c r="J537" s="13"/>
      <c r="K537" s="13"/>
      <c r="L537" s="201"/>
      <c r="M537" s="206"/>
      <c r="N537" s="207"/>
      <c r="O537" s="207"/>
      <c r="P537" s="207"/>
      <c r="Q537" s="207"/>
      <c r="R537" s="207"/>
      <c r="S537" s="207"/>
      <c r="T537" s="20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02" t="s">
        <v>175</v>
      </c>
      <c r="AU537" s="202" t="s">
        <v>84</v>
      </c>
      <c r="AV537" s="13" t="s">
        <v>84</v>
      </c>
      <c r="AW537" s="13" t="s">
        <v>32</v>
      </c>
      <c r="AX537" s="13" t="s">
        <v>82</v>
      </c>
      <c r="AY537" s="202" t="s">
        <v>160</v>
      </c>
    </row>
    <row r="538" s="2" customFormat="1" ht="16.5" customHeight="1">
      <c r="A538" s="38"/>
      <c r="B538" s="179"/>
      <c r="C538" s="217" t="s">
        <v>799</v>
      </c>
      <c r="D538" s="217" t="s">
        <v>341</v>
      </c>
      <c r="E538" s="218" t="s">
        <v>800</v>
      </c>
      <c r="F538" s="219" t="s">
        <v>801</v>
      </c>
      <c r="G538" s="220" t="s">
        <v>390</v>
      </c>
      <c r="H538" s="221">
        <v>1</v>
      </c>
      <c r="I538" s="222"/>
      <c r="J538" s="223">
        <f>ROUND(I538*H538,2)</f>
        <v>0</v>
      </c>
      <c r="K538" s="219" t="s">
        <v>166</v>
      </c>
      <c r="L538" s="224"/>
      <c r="M538" s="225" t="s">
        <v>1</v>
      </c>
      <c r="N538" s="226" t="s">
        <v>40</v>
      </c>
      <c r="O538" s="77"/>
      <c r="P538" s="189">
        <f>O538*H538</f>
        <v>0</v>
      </c>
      <c r="Q538" s="189">
        <v>0.0050000000000000001</v>
      </c>
      <c r="R538" s="189">
        <f>Q538*H538</f>
        <v>0.0050000000000000001</v>
      </c>
      <c r="S538" s="189">
        <v>0</v>
      </c>
      <c r="T538" s="190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191" t="s">
        <v>216</v>
      </c>
      <c r="AT538" s="191" t="s">
        <v>341</v>
      </c>
      <c r="AU538" s="191" t="s">
        <v>84</v>
      </c>
      <c r="AY538" s="19" t="s">
        <v>160</v>
      </c>
      <c r="BE538" s="192">
        <f>IF(N538="základní",J538,0)</f>
        <v>0</v>
      </c>
      <c r="BF538" s="192">
        <f>IF(N538="snížená",J538,0)</f>
        <v>0</v>
      </c>
      <c r="BG538" s="192">
        <f>IF(N538="zákl. přenesená",J538,0)</f>
        <v>0</v>
      </c>
      <c r="BH538" s="192">
        <f>IF(N538="sníž. přenesená",J538,0)</f>
        <v>0</v>
      </c>
      <c r="BI538" s="192">
        <f>IF(N538="nulová",J538,0)</f>
        <v>0</v>
      </c>
      <c r="BJ538" s="19" t="s">
        <v>82</v>
      </c>
      <c r="BK538" s="192">
        <f>ROUND(I538*H538,2)</f>
        <v>0</v>
      </c>
      <c r="BL538" s="19" t="s">
        <v>167</v>
      </c>
      <c r="BM538" s="191" t="s">
        <v>802</v>
      </c>
    </row>
    <row r="539" s="2" customFormat="1">
      <c r="A539" s="38"/>
      <c r="B539" s="39"/>
      <c r="C539" s="38"/>
      <c r="D539" s="193" t="s">
        <v>169</v>
      </c>
      <c r="E539" s="38"/>
      <c r="F539" s="194" t="s">
        <v>801</v>
      </c>
      <c r="G539" s="38"/>
      <c r="H539" s="38"/>
      <c r="I539" s="195"/>
      <c r="J539" s="38"/>
      <c r="K539" s="38"/>
      <c r="L539" s="39"/>
      <c r="M539" s="196"/>
      <c r="N539" s="197"/>
      <c r="O539" s="77"/>
      <c r="P539" s="77"/>
      <c r="Q539" s="77"/>
      <c r="R539" s="77"/>
      <c r="S539" s="77"/>
      <c r="T539" s="7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9" t="s">
        <v>169</v>
      </c>
      <c r="AU539" s="19" t="s">
        <v>84</v>
      </c>
    </row>
    <row r="540" s="13" customFormat="1">
      <c r="A540" s="13"/>
      <c r="B540" s="201"/>
      <c r="C540" s="13"/>
      <c r="D540" s="193" t="s">
        <v>175</v>
      </c>
      <c r="E540" s="202" t="s">
        <v>1</v>
      </c>
      <c r="F540" s="203" t="s">
        <v>803</v>
      </c>
      <c r="G540" s="13"/>
      <c r="H540" s="204">
        <v>1</v>
      </c>
      <c r="I540" s="205"/>
      <c r="J540" s="13"/>
      <c r="K540" s="13"/>
      <c r="L540" s="201"/>
      <c r="M540" s="206"/>
      <c r="N540" s="207"/>
      <c r="O540" s="207"/>
      <c r="P540" s="207"/>
      <c r="Q540" s="207"/>
      <c r="R540" s="207"/>
      <c r="S540" s="207"/>
      <c r="T540" s="208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02" t="s">
        <v>175</v>
      </c>
      <c r="AU540" s="202" t="s">
        <v>84</v>
      </c>
      <c r="AV540" s="13" t="s">
        <v>84</v>
      </c>
      <c r="AW540" s="13" t="s">
        <v>32</v>
      </c>
      <c r="AX540" s="13" t="s">
        <v>82</v>
      </c>
      <c r="AY540" s="202" t="s">
        <v>160</v>
      </c>
    </row>
    <row r="541" s="2" customFormat="1" ht="16.5" customHeight="1">
      <c r="A541" s="38"/>
      <c r="B541" s="179"/>
      <c r="C541" s="217" t="s">
        <v>804</v>
      </c>
      <c r="D541" s="217" t="s">
        <v>341</v>
      </c>
      <c r="E541" s="218" t="s">
        <v>805</v>
      </c>
      <c r="F541" s="219" t="s">
        <v>806</v>
      </c>
      <c r="G541" s="220" t="s">
        <v>390</v>
      </c>
      <c r="H541" s="221">
        <v>2</v>
      </c>
      <c r="I541" s="222"/>
      <c r="J541" s="223">
        <f>ROUND(I541*H541,2)</f>
        <v>0</v>
      </c>
      <c r="K541" s="219" t="s">
        <v>166</v>
      </c>
      <c r="L541" s="224"/>
      <c r="M541" s="225" t="s">
        <v>1</v>
      </c>
      <c r="N541" s="226" t="s">
        <v>40</v>
      </c>
      <c r="O541" s="77"/>
      <c r="P541" s="189">
        <f>O541*H541</f>
        <v>0</v>
      </c>
      <c r="Q541" s="189">
        <v>0.0025000000000000001</v>
      </c>
      <c r="R541" s="189">
        <f>Q541*H541</f>
        <v>0.0050000000000000001</v>
      </c>
      <c r="S541" s="189">
        <v>0</v>
      </c>
      <c r="T541" s="190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191" t="s">
        <v>216</v>
      </c>
      <c r="AT541" s="191" t="s">
        <v>341</v>
      </c>
      <c r="AU541" s="191" t="s">
        <v>84</v>
      </c>
      <c r="AY541" s="19" t="s">
        <v>160</v>
      </c>
      <c r="BE541" s="192">
        <f>IF(N541="základní",J541,0)</f>
        <v>0</v>
      </c>
      <c r="BF541" s="192">
        <f>IF(N541="snížená",J541,0)</f>
        <v>0</v>
      </c>
      <c r="BG541" s="192">
        <f>IF(N541="zákl. přenesená",J541,0)</f>
        <v>0</v>
      </c>
      <c r="BH541" s="192">
        <f>IF(N541="sníž. přenesená",J541,0)</f>
        <v>0</v>
      </c>
      <c r="BI541" s="192">
        <f>IF(N541="nulová",J541,0)</f>
        <v>0</v>
      </c>
      <c r="BJ541" s="19" t="s">
        <v>82</v>
      </c>
      <c r="BK541" s="192">
        <f>ROUND(I541*H541,2)</f>
        <v>0</v>
      </c>
      <c r="BL541" s="19" t="s">
        <v>167</v>
      </c>
      <c r="BM541" s="191" t="s">
        <v>807</v>
      </c>
    </row>
    <row r="542" s="2" customFormat="1">
      <c r="A542" s="38"/>
      <c r="B542" s="39"/>
      <c r="C542" s="38"/>
      <c r="D542" s="193" t="s">
        <v>169</v>
      </c>
      <c r="E542" s="38"/>
      <c r="F542" s="194" t="s">
        <v>806</v>
      </c>
      <c r="G542" s="38"/>
      <c r="H542" s="38"/>
      <c r="I542" s="195"/>
      <c r="J542" s="38"/>
      <c r="K542" s="38"/>
      <c r="L542" s="39"/>
      <c r="M542" s="196"/>
      <c r="N542" s="197"/>
      <c r="O542" s="77"/>
      <c r="P542" s="77"/>
      <c r="Q542" s="77"/>
      <c r="R542" s="77"/>
      <c r="S542" s="77"/>
      <c r="T542" s="7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9" t="s">
        <v>169</v>
      </c>
      <c r="AU542" s="19" t="s">
        <v>84</v>
      </c>
    </row>
    <row r="543" s="13" customFormat="1">
      <c r="A543" s="13"/>
      <c r="B543" s="201"/>
      <c r="C543" s="13"/>
      <c r="D543" s="193" t="s">
        <v>175</v>
      </c>
      <c r="E543" s="202" t="s">
        <v>1</v>
      </c>
      <c r="F543" s="203" t="s">
        <v>808</v>
      </c>
      <c r="G543" s="13"/>
      <c r="H543" s="204">
        <v>1</v>
      </c>
      <c r="I543" s="205"/>
      <c r="J543" s="13"/>
      <c r="K543" s="13"/>
      <c r="L543" s="201"/>
      <c r="M543" s="206"/>
      <c r="N543" s="207"/>
      <c r="O543" s="207"/>
      <c r="P543" s="207"/>
      <c r="Q543" s="207"/>
      <c r="R543" s="207"/>
      <c r="S543" s="207"/>
      <c r="T543" s="208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02" t="s">
        <v>175</v>
      </c>
      <c r="AU543" s="202" t="s">
        <v>84</v>
      </c>
      <c r="AV543" s="13" t="s">
        <v>84</v>
      </c>
      <c r="AW543" s="13" t="s">
        <v>32</v>
      </c>
      <c r="AX543" s="13" t="s">
        <v>75</v>
      </c>
      <c r="AY543" s="202" t="s">
        <v>160</v>
      </c>
    </row>
    <row r="544" s="13" customFormat="1">
      <c r="A544" s="13"/>
      <c r="B544" s="201"/>
      <c r="C544" s="13"/>
      <c r="D544" s="193" t="s">
        <v>175</v>
      </c>
      <c r="E544" s="202" t="s">
        <v>1</v>
      </c>
      <c r="F544" s="203" t="s">
        <v>809</v>
      </c>
      <c r="G544" s="13"/>
      <c r="H544" s="204">
        <v>1</v>
      </c>
      <c r="I544" s="205"/>
      <c r="J544" s="13"/>
      <c r="K544" s="13"/>
      <c r="L544" s="201"/>
      <c r="M544" s="206"/>
      <c r="N544" s="207"/>
      <c r="O544" s="207"/>
      <c r="P544" s="207"/>
      <c r="Q544" s="207"/>
      <c r="R544" s="207"/>
      <c r="S544" s="207"/>
      <c r="T544" s="208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02" t="s">
        <v>175</v>
      </c>
      <c r="AU544" s="202" t="s">
        <v>84</v>
      </c>
      <c r="AV544" s="13" t="s">
        <v>84</v>
      </c>
      <c r="AW544" s="13" t="s">
        <v>32</v>
      </c>
      <c r="AX544" s="13" t="s">
        <v>75</v>
      </c>
      <c r="AY544" s="202" t="s">
        <v>160</v>
      </c>
    </row>
    <row r="545" s="14" customFormat="1">
      <c r="A545" s="14"/>
      <c r="B545" s="209"/>
      <c r="C545" s="14"/>
      <c r="D545" s="193" t="s">
        <v>175</v>
      </c>
      <c r="E545" s="210" t="s">
        <v>1</v>
      </c>
      <c r="F545" s="211" t="s">
        <v>268</v>
      </c>
      <c r="G545" s="14"/>
      <c r="H545" s="212">
        <v>2</v>
      </c>
      <c r="I545" s="213"/>
      <c r="J545" s="14"/>
      <c r="K545" s="14"/>
      <c r="L545" s="209"/>
      <c r="M545" s="214"/>
      <c r="N545" s="215"/>
      <c r="O545" s="215"/>
      <c r="P545" s="215"/>
      <c r="Q545" s="215"/>
      <c r="R545" s="215"/>
      <c r="S545" s="215"/>
      <c r="T545" s="21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10" t="s">
        <v>175</v>
      </c>
      <c r="AU545" s="210" t="s">
        <v>84</v>
      </c>
      <c r="AV545" s="14" t="s">
        <v>167</v>
      </c>
      <c r="AW545" s="14" t="s">
        <v>32</v>
      </c>
      <c r="AX545" s="14" t="s">
        <v>82</v>
      </c>
      <c r="AY545" s="210" t="s">
        <v>160</v>
      </c>
    </row>
    <row r="546" s="2" customFormat="1" ht="16.5" customHeight="1">
      <c r="A546" s="38"/>
      <c r="B546" s="179"/>
      <c r="C546" s="217" t="s">
        <v>810</v>
      </c>
      <c r="D546" s="217" t="s">
        <v>341</v>
      </c>
      <c r="E546" s="218" t="s">
        <v>811</v>
      </c>
      <c r="F546" s="219" t="s">
        <v>812</v>
      </c>
      <c r="G546" s="220" t="s">
        <v>390</v>
      </c>
      <c r="H546" s="221">
        <v>1</v>
      </c>
      <c r="I546" s="222"/>
      <c r="J546" s="223">
        <f>ROUND(I546*H546,2)</f>
        <v>0</v>
      </c>
      <c r="K546" s="219" t="s">
        <v>166</v>
      </c>
      <c r="L546" s="224"/>
      <c r="M546" s="225" t="s">
        <v>1</v>
      </c>
      <c r="N546" s="226" t="s">
        <v>40</v>
      </c>
      <c r="O546" s="77"/>
      <c r="P546" s="189">
        <f>O546*H546</f>
        <v>0</v>
      </c>
      <c r="Q546" s="189">
        <v>0.0025999999999999999</v>
      </c>
      <c r="R546" s="189">
        <f>Q546*H546</f>
        <v>0.0025999999999999999</v>
      </c>
      <c r="S546" s="189">
        <v>0</v>
      </c>
      <c r="T546" s="190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191" t="s">
        <v>216</v>
      </c>
      <c r="AT546" s="191" t="s">
        <v>341</v>
      </c>
      <c r="AU546" s="191" t="s">
        <v>84</v>
      </c>
      <c r="AY546" s="19" t="s">
        <v>160</v>
      </c>
      <c r="BE546" s="192">
        <f>IF(N546="základní",J546,0)</f>
        <v>0</v>
      </c>
      <c r="BF546" s="192">
        <f>IF(N546="snížená",J546,0)</f>
        <v>0</v>
      </c>
      <c r="BG546" s="192">
        <f>IF(N546="zákl. přenesená",J546,0)</f>
        <v>0</v>
      </c>
      <c r="BH546" s="192">
        <f>IF(N546="sníž. přenesená",J546,0)</f>
        <v>0</v>
      </c>
      <c r="BI546" s="192">
        <f>IF(N546="nulová",J546,0)</f>
        <v>0</v>
      </c>
      <c r="BJ546" s="19" t="s">
        <v>82</v>
      </c>
      <c r="BK546" s="192">
        <f>ROUND(I546*H546,2)</f>
        <v>0</v>
      </c>
      <c r="BL546" s="19" t="s">
        <v>167</v>
      </c>
      <c r="BM546" s="191" t="s">
        <v>813</v>
      </c>
    </row>
    <row r="547" s="2" customFormat="1">
      <c r="A547" s="38"/>
      <c r="B547" s="39"/>
      <c r="C547" s="38"/>
      <c r="D547" s="193" t="s">
        <v>169</v>
      </c>
      <c r="E547" s="38"/>
      <c r="F547" s="194" t="s">
        <v>812</v>
      </c>
      <c r="G547" s="38"/>
      <c r="H547" s="38"/>
      <c r="I547" s="195"/>
      <c r="J547" s="38"/>
      <c r="K547" s="38"/>
      <c r="L547" s="39"/>
      <c r="M547" s="196"/>
      <c r="N547" s="197"/>
      <c r="O547" s="77"/>
      <c r="P547" s="77"/>
      <c r="Q547" s="77"/>
      <c r="R547" s="77"/>
      <c r="S547" s="77"/>
      <c r="T547" s="7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19" t="s">
        <v>169</v>
      </c>
      <c r="AU547" s="19" t="s">
        <v>84</v>
      </c>
    </row>
    <row r="548" s="13" customFormat="1">
      <c r="A548" s="13"/>
      <c r="B548" s="201"/>
      <c r="C548" s="13"/>
      <c r="D548" s="193" t="s">
        <v>175</v>
      </c>
      <c r="E548" s="202" t="s">
        <v>1</v>
      </c>
      <c r="F548" s="203" t="s">
        <v>814</v>
      </c>
      <c r="G548" s="13"/>
      <c r="H548" s="204">
        <v>1</v>
      </c>
      <c r="I548" s="205"/>
      <c r="J548" s="13"/>
      <c r="K548" s="13"/>
      <c r="L548" s="201"/>
      <c r="M548" s="206"/>
      <c r="N548" s="207"/>
      <c r="O548" s="207"/>
      <c r="P548" s="207"/>
      <c r="Q548" s="207"/>
      <c r="R548" s="207"/>
      <c r="S548" s="207"/>
      <c r="T548" s="208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02" t="s">
        <v>175</v>
      </c>
      <c r="AU548" s="202" t="s">
        <v>84</v>
      </c>
      <c r="AV548" s="13" t="s">
        <v>84</v>
      </c>
      <c r="AW548" s="13" t="s">
        <v>32</v>
      </c>
      <c r="AX548" s="13" t="s">
        <v>82</v>
      </c>
      <c r="AY548" s="202" t="s">
        <v>160</v>
      </c>
    </row>
    <row r="549" s="2" customFormat="1" ht="16.5" customHeight="1">
      <c r="A549" s="38"/>
      <c r="B549" s="179"/>
      <c r="C549" s="217" t="s">
        <v>815</v>
      </c>
      <c r="D549" s="217" t="s">
        <v>341</v>
      </c>
      <c r="E549" s="218" t="s">
        <v>816</v>
      </c>
      <c r="F549" s="219" t="s">
        <v>817</v>
      </c>
      <c r="G549" s="220" t="s">
        <v>390</v>
      </c>
      <c r="H549" s="221">
        <v>3</v>
      </c>
      <c r="I549" s="222"/>
      <c r="J549" s="223">
        <f>ROUND(I549*H549,2)</f>
        <v>0</v>
      </c>
      <c r="K549" s="219" t="s">
        <v>166</v>
      </c>
      <c r="L549" s="224"/>
      <c r="M549" s="225" t="s">
        <v>1</v>
      </c>
      <c r="N549" s="226" t="s">
        <v>40</v>
      </c>
      <c r="O549" s="77"/>
      <c r="P549" s="189">
        <f>O549*H549</f>
        <v>0</v>
      </c>
      <c r="Q549" s="189">
        <v>0.0035000000000000001</v>
      </c>
      <c r="R549" s="189">
        <f>Q549*H549</f>
        <v>0.010500000000000001</v>
      </c>
      <c r="S549" s="189">
        <v>0</v>
      </c>
      <c r="T549" s="190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191" t="s">
        <v>216</v>
      </c>
      <c r="AT549" s="191" t="s">
        <v>341</v>
      </c>
      <c r="AU549" s="191" t="s">
        <v>84</v>
      </c>
      <c r="AY549" s="19" t="s">
        <v>160</v>
      </c>
      <c r="BE549" s="192">
        <f>IF(N549="základní",J549,0)</f>
        <v>0</v>
      </c>
      <c r="BF549" s="192">
        <f>IF(N549="snížená",J549,0)</f>
        <v>0</v>
      </c>
      <c r="BG549" s="192">
        <f>IF(N549="zákl. přenesená",J549,0)</f>
        <v>0</v>
      </c>
      <c r="BH549" s="192">
        <f>IF(N549="sníž. přenesená",J549,0)</f>
        <v>0</v>
      </c>
      <c r="BI549" s="192">
        <f>IF(N549="nulová",J549,0)</f>
        <v>0</v>
      </c>
      <c r="BJ549" s="19" t="s">
        <v>82</v>
      </c>
      <c r="BK549" s="192">
        <f>ROUND(I549*H549,2)</f>
        <v>0</v>
      </c>
      <c r="BL549" s="19" t="s">
        <v>167</v>
      </c>
      <c r="BM549" s="191" t="s">
        <v>818</v>
      </c>
    </row>
    <row r="550" s="2" customFormat="1">
      <c r="A550" s="38"/>
      <c r="B550" s="39"/>
      <c r="C550" s="38"/>
      <c r="D550" s="193" t="s">
        <v>169</v>
      </c>
      <c r="E550" s="38"/>
      <c r="F550" s="194" t="s">
        <v>817</v>
      </c>
      <c r="G550" s="38"/>
      <c r="H550" s="38"/>
      <c r="I550" s="195"/>
      <c r="J550" s="38"/>
      <c r="K550" s="38"/>
      <c r="L550" s="39"/>
      <c r="M550" s="196"/>
      <c r="N550" s="197"/>
      <c r="O550" s="77"/>
      <c r="P550" s="77"/>
      <c r="Q550" s="77"/>
      <c r="R550" s="77"/>
      <c r="S550" s="77"/>
      <c r="T550" s="7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9" t="s">
        <v>169</v>
      </c>
      <c r="AU550" s="19" t="s">
        <v>84</v>
      </c>
    </row>
    <row r="551" s="13" customFormat="1">
      <c r="A551" s="13"/>
      <c r="B551" s="201"/>
      <c r="C551" s="13"/>
      <c r="D551" s="193" t="s">
        <v>175</v>
      </c>
      <c r="E551" s="202" t="s">
        <v>1</v>
      </c>
      <c r="F551" s="203" t="s">
        <v>819</v>
      </c>
      <c r="G551" s="13"/>
      <c r="H551" s="204">
        <v>1</v>
      </c>
      <c r="I551" s="205"/>
      <c r="J551" s="13"/>
      <c r="K551" s="13"/>
      <c r="L551" s="201"/>
      <c r="M551" s="206"/>
      <c r="N551" s="207"/>
      <c r="O551" s="207"/>
      <c r="P551" s="207"/>
      <c r="Q551" s="207"/>
      <c r="R551" s="207"/>
      <c r="S551" s="207"/>
      <c r="T551" s="20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02" t="s">
        <v>175</v>
      </c>
      <c r="AU551" s="202" t="s">
        <v>84</v>
      </c>
      <c r="AV551" s="13" t="s">
        <v>84</v>
      </c>
      <c r="AW551" s="13" t="s">
        <v>32</v>
      </c>
      <c r="AX551" s="13" t="s">
        <v>75</v>
      </c>
      <c r="AY551" s="202" t="s">
        <v>160</v>
      </c>
    </row>
    <row r="552" s="13" customFormat="1">
      <c r="A552" s="13"/>
      <c r="B552" s="201"/>
      <c r="C552" s="13"/>
      <c r="D552" s="193" t="s">
        <v>175</v>
      </c>
      <c r="E552" s="202" t="s">
        <v>1</v>
      </c>
      <c r="F552" s="203" t="s">
        <v>820</v>
      </c>
      <c r="G552" s="13"/>
      <c r="H552" s="204">
        <v>2</v>
      </c>
      <c r="I552" s="205"/>
      <c r="J552" s="13"/>
      <c r="K552" s="13"/>
      <c r="L552" s="201"/>
      <c r="M552" s="206"/>
      <c r="N552" s="207"/>
      <c r="O552" s="207"/>
      <c r="P552" s="207"/>
      <c r="Q552" s="207"/>
      <c r="R552" s="207"/>
      <c r="S552" s="207"/>
      <c r="T552" s="20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02" t="s">
        <v>175</v>
      </c>
      <c r="AU552" s="202" t="s">
        <v>84</v>
      </c>
      <c r="AV552" s="13" t="s">
        <v>84</v>
      </c>
      <c r="AW552" s="13" t="s">
        <v>32</v>
      </c>
      <c r="AX552" s="13" t="s">
        <v>75</v>
      </c>
      <c r="AY552" s="202" t="s">
        <v>160</v>
      </c>
    </row>
    <row r="553" s="14" customFormat="1">
      <c r="A553" s="14"/>
      <c r="B553" s="209"/>
      <c r="C553" s="14"/>
      <c r="D553" s="193" t="s">
        <v>175</v>
      </c>
      <c r="E553" s="210" t="s">
        <v>1</v>
      </c>
      <c r="F553" s="211" t="s">
        <v>268</v>
      </c>
      <c r="G553" s="14"/>
      <c r="H553" s="212">
        <v>3</v>
      </c>
      <c r="I553" s="213"/>
      <c r="J553" s="14"/>
      <c r="K553" s="14"/>
      <c r="L553" s="209"/>
      <c r="M553" s="214"/>
      <c r="N553" s="215"/>
      <c r="O553" s="215"/>
      <c r="P553" s="215"/>
      <c r="Q553" s="215"/>
      <c r="R553" s="215"/>
      <c r="S553" s="215"/>
      <c r="T553" s="216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10" t="s">
        <v>175</v>
      </c>
      <c r="AU553" s="210" t="s">
        <v>84</v>
      </c>
      <c r="AV553" s="14" t="s">
        <v>167</v>
      </c>
      <c r="AW553" s="14" t="s">
        <v>32</v>
      </c>
      <c r="AX553" s="14" t="s">
        <v>82</v>
      </c>
      <c r="AY553" s="210" t="s">
        <v>160</v>
      </c>
    </row>
    <row r="554" s="2" customFormat="1" ht="16.5" customHeight="1">
      <c r="A554" s="38"/>
      <c r="B554" s="179"/>
      <c r="C554" s="217" t="s">
        <v>821</v>
      </c>
      <c r="D554" s="217" t="s">
        <v>341</v>
      </c>
      <c r="E554" s="218" t="s">
        <v>822</v>
      </c>
      <c r="F554" s="219" t="s">
        <v>823</v>
      </c>
      <c r="G554" s="220" t="s">
        <v>390</v>
      </c>
      <c r="H554" s="221">
        <v>2</v>
      </c>
      <c r="I554" s="222"/>
      <c r="J554" s="223">
        <f>ROUND(I554*H554,2)</f>
        <v>0</v>
      </c>
      <c r="K554" s="219" t="s">
        <v>166</v>
      </c>
      <c r="L554" s="224"/>
      <c r="M554" s="225" t="s">
        <v>1</v>
      </c>
      <c r="N554" s="226" t="s">
        <v>40</v>
      </c>
      <c r="O554" s="77"/>
      <c r="P554" s="189">
        <f>O554*H554</f>
        <v>0</v>
      </c>
      <c r="Q554" s="189">
        <v>0.0016999999999999999</v>
      </c>
      <c r="R554" s="189">
        <f>Q554*H554</f>
        <v>0.0033999999999999998</v>
      </c>
      <c r="S554" s="189">
        <v>0</v>
      </c>
      <c r="T554" s="190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191" t="s">
        <v>216</v>
      </c>
      <c r="AT554" s="191" t="s">
        <v>341</v>
      </c>
      <c r="AU554" s="191" t="s">
        <v>84</v>
      </c>
      <c r="AY554" s="19" t="s">
        <v>160</v>
      </c>
      <c r="BE554" s="192">
        <f>IF(N554="základní",J554,0)</f>
        <v>0</v>
      </c>
      <c r="BF554" s="192">
        <f>IF(N554="snížená",J554,0)</f>
        <v>0</v>
      </c>
      <c r="BG554" s="192">
        <f>IF(N554="zákl. přenesená",J554,0)</f>
        <v>0</v>
      </c>
      <c r="BH554" s="192">
        <f>IF(N554="sníž. přenesená",J554,0)</f>
        <v>0</v>
      </c>
      <c r="BI554" s="192">
        <f>IF(N554="nulová",J554,0)</f>
        <v>0</v>
      </c>
      <c r="BJ554" s="19" t="s">
        <v>82</v>
      </c>
      <c r="BK554" s="192">
        <f>ROUND(I554*H554,2)</f>
        <v>0</v>
      </c>
      <c r="BL554" s="19" t="s">
        <v>167</v>
      </c>
      <c r="BM554" s="191" t="s">
        <v>824</v>
      </c>
    </row>
    <row r="555" s="2" customFormat="1">
      <c r="A555" s="38"/>
      <c r="B555" s="39"/>
      <c r="C555" s="38"/>
      <c r="D555" s="193" t="s">
        <v>169</v>
      </c>
      <c r="E555" s="38"/>
      <c r="F555" s="194" t="s">
        <v>823</v>
      </c>
      <c r="G555" s="38"/>
      <c r="H555" s="38"/>
      <c r="I555" s="195"/>
      <c r="J555" s="38"/>
      <c r="K555" s="38"/>
      <c r="L555" s="39"/>
      <c r="M555" s="196"/>
      <c r="N555" s="197"/>
      <c r="O555" s="77"/>
      <c r="P555" s="77"/>
      <c r="Q555" s="77"/>
      <c r="R555" s="77"/>
      <c r="S555" s="77"/>
      <c r="T555" s="7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9" t="s">
        <v>169</v>
      </c>
      <c r="AU555" s="19" t="s">
        <v>84</v>
      </c>
    </row>
    <row r="556" s="13" customFormat="1">
      <c r="A556" s="13"/>
      <c r="B556" s="201"/>
      <c r="C556" s="13"/>
      <c r="D556" s="193" t="s">
        <v>175</v>
      </c>
      <c r="E556" s="202" t="s">
        <v>1</v>
      </c>
      <c r="F556" s="203" t="s">
        <v>825</v>
      </c>
      <c r="G556" s="13"/>
      <c r="H556" s="204">
        <v>1</v>
      </c>
      <c r="I556" s="205"/>
      <c r="J556" s="13"/>
      <c r="K556" s="13"/>
      <c r="L556" s="201"/>
      <c r="M556" s="206"/>
      <c r="N556" s="207"/>
      <c r="O556" s="207"/>
      <c r="P556" s="207"/>
      <c r="Q556" s="207"/>
      <c r="R556" s="207"/>
      <c r="S556" s="207"/>
      <c r="T556" s="208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02" t="s">
        <v>175</v>
      </c>
      <c r="AU556" s="202" t="s">
        <v>84</v>
      </c>
      <c r="AV556" s="13" t="s">
        <v>84</v>
      </c>
      <c r="AW556" s="13" t="s">
        <v>32</v>
      </c>
      <c r="AX556" s="13" t="s">
        <v>75</v>
      </c>
      <c r="AY556" s="202" t="s">
        <v>160</v>
      </c>
    </row>
    <row r="557" s="13" customFormat="1">
      <c r="A557" s="13"/>
      <c r="B557" s="201"/>
      <c r="C557" s="13"/>
      <c r="D557" s="193" t="s">
        <v>175</v>
      </c>
      <c r="E557" s="202" t="s">
        <v>1</v>
      </c>
      <c r="F557" s="203" t="s">
        <v>826</v>
      </c>
      <c r="G557" s="13"/>
      <c r="H557" s="204">
        <v>1</v>
      </c>
      <c r="I557" s="205"/>
      <c r="J557" s="13"/>
      <c r="K557" s="13"/>
      <c r="L557" s="201"/>
      <c r="M557" s="206"/>
      <c r="N557" s="207"/>
      <c r="O557" s="207"/>
      <c r="P557" s="207"/>
      <c r="Q557" s="207"/>
      <c r="R557" s="207"/>
      <c r="S557" s="207"/>
      <c r="T557" s="208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02" t="s">
        <v>175</v>
      </c>
      <c r="AU557" s="202" t="s">
        <v>84</v>
      </c>
      <c r="AV557" s="13" t="s">
        <v>84</v>
      </c>
      <c r="AW557" s="13" t="s">
        <v>32</v>
      </c>
      <c r="AX557" s="13" t="s">
        <v>75</v>
      </c>
      <c r="AY557" s="202" t="s">
        <v>160</v>
      </c>
    </row>
    <row r="558" s="14" customFormat="1">
      <c r="A558" s="14"/>
      <c r="B558" s="209"/>
      <c r="C558" s="14"/>
      <c r="D558" s="193" t="s">
        <v>175</v>
      </c>
      <c r="E558" s="210" t="s">
        <v>1</v>
      </c>
      <c r="F558" s="211" t="s">
        <v>268</v>
      </c>
      <c r="G558" s="14"/>
      <c r="H558" s="212">
        <v>2</v>
      </c>
      <c r="I558" s="213"/>
      <c r="J558" s="14"/>
      <c r="K558" s="14"/>
      <c r="L558" s="209"/>
      <c r="M558" s="214"/>
      <c r="N558" s="215"/>
      <c r="O558" s="215"/>
      <c r="P558" s="215"/>
      <c r="Q558" s="215"/>
      <c r="R558" s="215"/>
      <c r="S558" s="215"/>
      <c r="T558" s="21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10" t="s">
        <v>175</v>
      </c>
      <c r="AU558" s="210" t="s">
        <v>84</v>
      </c>
      <c r="AV558" s="14" t="s">
        <v>167</v>
      </c>
      <c r="AW558" s="14" t="s">
        <v>32</v>
      </c>
      <c r="AX558" s="14" t="s">
        <v>82</v>
      </c>
      <c r="AY558" s="210" t="s">
        <v>160</v>
      </c>
    </row>
    <row r="559" s="2" customFormat="1" ht="16.5" customHeight="1">
      <c r="A559" s="38"/>
      <c r="B559" s="179"/>
      <c r="C559" s="217" t="s">
        <v>827</v>
      </c>
      <c r="D559" s="217" t="s">
        <v>341</v>
      </c>
      <c r="E559" s="218" t="s">
        <v>828</v>
      </c>
      <c r="F559" s="219" t="s">
        <v>829</v>
      </c>
      <c r="G559" s="220" t="s">
        <v>390</v>
      </c>
      <c r="H559" s="221">
        <v>5</v>
      </c>
      <c r="I559" s="222"/>
      <c r="J559" s="223">
        <f>ROUND(I559*H559,2)</f>
        <v>0</v>
      </c>
      <c r="K559" s="219" t="s">
        <v>166</v>
      </c>
      <c r="L559" s="224"/>
      <c r="M559" s="225" t="s">
        <v>1</v>
      </c>
      <c r="N559" s="226" t="s">
        <v>40</v>
      </c>
      <c r="O559" s="77"/>
      <c r="P559" s="189">
        <f>O559*H559</f>
        <v>0</v>
      </c>
      <c r="Q559" s="189">
        <v>0.0012999999999999999</v>
      </c>
      <c r="R559" s="189">
        <f>Q559*H559</f>
        <v>0.0064999999999999997</v>
      </c>
      <c r="S559" s="189">
        <v>0</v>
      </c>
      <c r="T559" s="190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191" t="s">
        <v>216</v>
      </c>
      <c r="AT559" s="191" t="s">
        <v>341</v>
      </c>
      <c r="AU559" s="191" t="s">
        <v>84</v>
      </c>
      <c r="AY559" s="19" t="s">
        <v>160</v>
      </c>
      <c r="BE559" s="192">
        <f>IF(N559="základní",J559,0)</f>
        <v>0</v>
      </c>
      <c r="BF559" s="192">
        <f>IF(N559="snížená",J559,0)</f>
        <v>0</v>
      </c>
      <c r="BG559" s="192">
        <f>IF(N559="zákl. přenesená",J559,0)</f>
        <v>0</v>
      </c>
      <c r="BH559" s="192">
        <f>IF(N559="sníž. přenesená",J559,0)</f>
        <v>0</v>
      </c>
      <c r="BI559" s="192">
        <f>IF(N559="nulová",J559,0)</f>
        <v>0</v>
      </c>
      <c r="BJ559" s="19" t="s">
        <v>82</v>
      </c>
      <c r="BK559" s="192">
        <f>ROUND(I559*H559,2)</f>
        <v>0</v>
      </c>
      <c r="BL559" s="19" t="s">
        <v>167</v>
      </c>
      <c r="BM559" s="191" t="s">
        <v>830</v>
      </c>
    </row>
    <row r="560" s="2" customFormat="1">
      <c r="A560" s="38"/>
      <c r="B560" s="39"/>
      <c r="C560" s="38"/>
      <c r="D560" s="193" t="s">
        <v>169</v>
      </c>
      <c r="E560" s="38"/>
      <c r="F560" s="194" t="s">
        <v>829</v>
      </c>
      <c r="G560" s="38"/>
      <c r="H560" s="38"/>
      <c r="I560" s="195"/>
      <c r="J560" s="38"/>
      <c r="K560" s="38"/>
      <c r="L560" s="39"/>
      <c r="M560" s="196"/>
      <c r="N560" s="197"/>
      <c r="O560" s="77"/>
      <c r="P560" s="77"/>
      <c r="Q560" s="77"/>
      <c r="R560" s="77"/>
      <c r="S560" s="77"/>
      <c r="T560" s="7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9" t="s">
        <v>169</v>
      </c>
      <c r="AU560" s="19" t="s">
        <v>84</v>
      </c>
    </row>
    <row r="561" s="13" customFormat="1">
      <c r="A561" s="13"/>
      <c r="B561" s="201"/>
      <c r="C561" s="13"/>
      <c r="D561" s="193" t="s">
        <v>175</v>
      </c>
      <c r="E561" s="202" t="s">
        <v>1</v>
      </c>
      <c r="F561" s="203" t="s">
        <v>831</v>
      </c>
      <c r="G561" s="13"/>
      <c r="H561" s="204">
        <v>5</v>
      </c>
      <c r="I561" s="205"/>
      <c r="J561" s="13"/>
      <c r="K561" s="13"/>
      <c r="L561" s="201"/>
      <c r="M561" s="206"/>
      <c r="N561" s="207"/>
      <c r="O561" s="207"/>
      <c r="P561" s="207"/>
      <c r="Q561" s="207"/>
      <c r="R561" s="207"/>
      <c r="S561" s="207"/>
      <c r="T561" s="20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02" t="s">
        <v>175</v>
      </c>
      <c r="AU561" s="202" t="s">
        <v>84</v>
      </c>
      <c r="AV561" s="13" t="s">
        <v>84</v>
      </c>
      <c r="AW561" s="13" t="s">
        <v>32</v>
      </c>
      <c r="AX561" s="13" t="s">
        <v>82</v>
      </c>
      <c r="AY561" s="202" t="s">
        <v>160</v>
      </c>
    </row>
    <row r="562" s="2" customFormat="1" ht="16.5" customHeight="1">
      <c r="A562" s="38"/>
      <c r="B562" s="179"/>
      <c r="C562" s="217" t="s">
        <v>832</v>
      </c>
      <c r="D562" s="217" t="s">
        <v>341</v>
      </c>
      <c r="E562" s="218" t="s">
        <v>833</v>
      </c>
      <c r="F562" s="219" t="s">
        <v>834</v>
      </c>
      <c r="G562" s="220" t="s">
        <v>390</v>
      </c>
      <c r="H562" s="221">
        <v>2</v>
      </c>
      <c r="I562" s="222"/>
      <c r="J562" s="223">
        <f>ROUND(I562*H562,2)</f>
        <v>0</v>
      </c>
      <c r="K562" s="219" t="s">
        <v>166</v>
      </c>
      <c r="L562" s="224"/>
      <c r="M562" s="225" t="s">
        <v>1</v>
      </c>
      <c r="N562" s="226" t="s">
        <v>40</v>
      </c>
      <c r="O562" s="77"/>
      <c r="P562" s="189">
        <f>O562*H562</f>
        <v>0</v>
      </c>
      <c r="Q562" s="189">
        <v>0.0025000000000000001</v>
      </c>
      <c r="R562" s="189">
        <f>Q562*H562</f>
        <v>0.0050000000000000001</v>
      </c>
      <c r="S562" s="189">
        <v>0</v>
      </c>
      <c r="T562" s="190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191" t="s">
        <v>216</v>
      </c>
      <c r="AT562" s="191" t="s">
        <v>341</v>
      </c>
      <c r="AU562" s="191" t="s">
        <v>84</v>
      </c>
      <c r="AY562" s="19" t="s">
        <v>160</v>
      </c>
      <c r="BE562" s="192">
        <f>IF(N562="základní",J562,0)</f>
        <v>0</v>
      </c>
      <c r="BF562" s="192">
        <f>IF(N562="snížená",J562,0)</f>
        <v>0</v>
      </c>
      <c r="BG562" s="192">
        <f>IF(N562="zákl. přenesená",J562,0)</f>
        <v>0</v>
      </c>
      <c r="BH562" s="192">
        <f>IF(N562="sníž. přenesená",J562,0)</f>
        <v>0</v>
      </c>
      <c r="BI562" s="192">
        <f>IF(N562="nulová",J562,0)</f>
        <v>0</v>
      </c>
      <c r="BJ562" s="19" t="s">
        <v>82</v>
      </c>
      <c r="BK562" s="192">
        <f>ROUND(I562*H562,2)</f>
        <v>0</v>
      </c>
      <c r="BL562" s="19" t="s">
        <v>167</v>
      </c>
      <c r="BM562" s="191" t="s">
        <v>835</v>
      </c>
    </row>
    <row r="563" s="2" customFormat="1">
      <c r="A563" s="38"/>
      <c r="B563" s="39"/>
      <c r="C563" s="38"/>
      <c r="D563" s="193" t="s">
        <v>169</v>
      </c>
      <c r="E563" s="38"/>
      <c r="F563" s="194" t="s">
        <v>834</v>
      </c>
      <c r="G563" s="38"/>
      <c r="H563" s="38"/>
      <c r="I563" s="195"/>
      <c r="J563" s="38"/>
      <c r="K563" s="38"/>
      <c r="L563" s="39"/>
      <c r="M563" s="196"/>
      <c r="N563" s="197"/>
      <c r="O563" s="77"/>
      <c r="P563" s="77"/>
      <c r="Q563" s="77"/>
      <c r="R563" s="77"/>
      <c r="S563" s="77"/>
      <c r="T563" s="7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T563" s="19" t="s">
        <v>169</v>
      </c>
      <c r="AU563" s="19" t="s">
        <v>84</v>
      </c>
    </row>
    <row r="564" s="13" customFormat="1">
      <c r="A564" s="13"/>
      <c r="B564" s="201"/>
      <c r="C564" s="13"/>
      <c r="D564" s="193" t="s">
        <v>175</v>
      </c>
      <c r="E564" s="202" t="s">
        <v>1</v>
      </c>
      <c r="F564" s="203" t="s">
        <v>836</v>
      </c>
      <c r="G564" s="13"/>
      <c r="H564" s="204">
        <v>2</v>
      </c>
      <c r="I564" s="205"/>
      <c r="J564" s="13"/>
      <c r="K564" s="13"/>
      <c r="L564" s="201"/>
      <c r="M564" s="206"/>
      <c r="N564" s="207"/>
      <c r="O564" s="207"/>
      <c r="P564" s="207"/>
      <c r="Q564" s="207"/>
      <c r="R564" s="207"/>
      <c r="S564" s="207"/>
      <c r="T564" s="208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02" t="s">
        <v>175</v>
      </c>
      <c r="AU564" s="202" t="s">
        <v>84</v>
      </c>
      <c r="AV564" s="13" t="s">
        <v>84</v>
      </c>
      <c r="AW564" s="13" t="s">
        <v>32</v>
      </c>
      <c r="AX564" s="13" t="s">
        <v>82</v>
      </c>
      <c r="AY564" s="202" t="s">
        <v>160</v>
      </c>
    </row>
    <row r="565" s="2" customFormat="1" ht="16.5" customHeight="1">
      <c r="A565" s="38"/>
      <c r="B565" s="179"/>
      <c r="C565" s="180" t="s">
        <v>837</v>
      </c>
      <c r="D565" s="180" t="s">
        <v>162</v>
      </c>
      <c r="E565" s="181" t="s">
        <v>838</v>
      </c>
      <c r="F565" s="182" t="s">
        <v>839</v>
      </c>
      <c r="G565" s="183" t="s">
        <v>390</v>
      </c>
      <c r="H565" s="184">
        <v>12</v>
      </c>
      <c r="I565" s="185"/>
      <c r="J565" s="186">
        <f>ROUND(I565*H565,2)</f>
        <v>0</v>
      </c>
      <c r="K565" s="182" t="s">
        <v>166</v>
      </c>
      <c r="L565" s="39"/>
      <c r="M565" s="187" t="s">
        <v>1</v>
      </c>
      <c r="N565" s="188" t="s">
        <v>40</v>
      </c>
      <c r="O565" s="77"/>
      <c r="P565" s="189">
        <f>O565*H565</f>
        <v>0</v>
      </c>
      <c r="Q565" s="189">
        <v>0.11241</v>
      </c>
      <c r="R565" s="189">
        <f>Q565*H565</f>
        <v>1.3489199999999999</v>
      </c>
      <c r="S565" s="189">
        <v>0</v>
      </c>
      <c r="T565" s="190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191" t="s">
        <v>167</v>
      </c>
      <c r="AT565" s="191" t="s">
        <v>162</v>
      </c>
      <c r="AU565" s="191" t="s">
        <v>84</v>
      </c>
      <c r="AY565" s="19" t="s">
        <v>160</v>
      </c>
      <c r="BE565" s="192">
        <f>IF(N565="základní",J565,0)</f>
        <v>0</v>
      </c>
      <c r="BF565" s="192">
        <f>IF(N565="snížená",J565,0)</f>
        <v>0</v>
      </c>
      <c r="BG565" s="192">
        <f>IF(N565="zákl. přenesená",J565,0)</f>
        <v>0</v>
      </c>
      <c r="BH565" s="192">
        <f>IF(N565="sníž. přenesená",J565,0)</f>
        <v>0</v>
      </c>
      <c r="BI565" s="192">
        <f>IF(N565="nulová",J565,0)</f>
        <v>0</v>
      </c>
      <c r="BJ565" s="19" t="s">
        <v>82</v>
      </c>
      <c r="BK565" s="192">
        <f>ROUND(I565*H565,2)</f>
        <v>0</v>
      </c>
      <c r="BL565" s="19" t="s">
        <v>167</v>
      </c>
      <c r="BM565" s="191" t="s">
        <v>840</v>
      </c>
    </row>
    <row r="566" s="2" customFormat="1">
      <c r="A566" s="38"/>
      <c r="B566" s="39"/>
      <c r="C566" s="38"/>
      <c r="D566" s="193" t="s">
        <v>169</v>
      </c>
      <c r="E566" s="38"/>
      <c r="F566" s="194" t="s">
        <v>841</v>
      </c>
      <c r="G566" s="38"/>
      <c r="H566" s="38"/>
      <c r="I566" s="195"/>
      <c r="J566" s="38"/>
      <c r="K566" s="38"/>
      <c r="L566" s="39"/>
      <c r="M566" s="196"/>
      <c r="N566" s="197"/>
      <c r="O566" s="77"/>
      <c r="P566" s="77"/>
      <c r="Q566" s="77"/>
      <c r="R566" s="77"/>
      <c r="S566" s="77"/>
      <c r="T566" s="7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T566" s="19" t="s">
        <v>169</v>
      </c>
      <c r="AU566" s="19" t="s">
        <v>84</v>
      </c>
    </row>
    <row r="567" s="2" customFormat="1">
      <c r="A567" s="38"/>
      <c r="B567" s="39"/>
      <c r="C567" s="38"/>
      <c r="D567" s="198" t="s">
        <v>171</v>
      </c>
      <c r="E567" s="38"/>
      <c r="F567" s="199" t="s">
        <v>842</v>
      </c>
      <c r="G567" s="38"/>
      <c r="H567" s="38"/>
      <c r="I567" s="195"/>
      <c r="J567" s="38"/>
      <c r="K567" s="38"/>
      <c r="L567" s="39"/>
      <c r="M567" s="196"/>
      <c r="N567" s="197"/>
      <c r="O567" s="77"/>
      <c r="P567" s="77"/>
      <c r="Q567" s="77"/>
      <c r="R567" s="77"/>
      <c r="S567" s="77"/>
      <c r="T567" s="7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9" t="s">
        <v>171</v>
      </c>
      <c r="AU567" s="19" t="s">
        <v>84</v>
      </c>
    </row>
    <row r="568" s="2" customFormat="1" ht="16.5" customHeight="1">
      <c r="A568" s="38"/>
      <c r="B568" s="179"/>
      <c r="C568" s="217" t="s">
        <v>843</v>
      </c>
      <c r="D568" s="217" t="s">
        <v>341</v>
      </c>
      <c r="E568" s="218" t="s">
        <v>844</v>
      </c>
      <c r="F568" s="219" t="s">
        <v>845</v>
      </c>
      <c r="G568" s="220" t="s">
        <v>390</v>
      </c>
      <c r="H568" s="221">
        <v>12</v>
      </c>
      <c r="I568" s="222"/>
      <c r="J568" s="223">
        <f>ROUND(I568*H568,2)</f>
        <v>0</v>
      </c>
      <c r="K568" s="219" t="s">
        <v>166</v>
      </c>
      <c r="L568" s="224"/>
      <c r="M568" s="225" t="s">
        <v>1</v>
      </c>
      <c r="N568" s="226" t="s">
        <v>40</v>
      </c>
      <c r="O568" s="77"/>
      <c r="P568" s="189">
        <f>O568*H568</f>
        <v>0</v>
      </c>
      <c r="Q568" s="189">
        <v>0.0061000000000000004</v>
      </c>
      <c r="R568" s="189">
        <f>Q568*H568</f>
        <v>0.073200000000000001</v>
      </c>
      <c r="S568" s="189">
        <v>0</v>
      </c>
      <c r="T568" s="190">
        <f>S568*H568</f>
        <v>0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191" t="s">
        <v>216</v>
      </c>
      <c r="AT568" s="191" t="s">
        <v>341</v>
      </c>
      <c r="AU568" s="191" t="s">
        <v>84</v>
      </c>
      <c r="AY568" s="19" t="s">
        <v>160</v>
      </c>
      <c r="BE568" s="192">
        <f>IF(N568="základní",J568,0)</f>
        <v>0</v>
      </c>
      <c r="BF568" s="192">
        <f>IF(N568="snížená",J568,0)</f>
        <v>0</v>
      </c>
      <c r="BG568" s="192">
        <f>IF(N568="zákl. přenesená",J568,0)</f>
        <v>0</v>
      </c>
      <c r="BH568" s="192">
        <f>IF(N568="sníž. přenesená",J568,0)</f>
        <v>0</v>
      </c>
      <c r="BI568" s="192">
        <f>IF(N568="nulová",J568,0)</f>
        <v>0</v>
      </c>
      <c r="BJ568" s="19" t="s">
        <v>82</v>
      </c>
      <c r="BK568" s="192">
        <f>ROUND(I568*H568,2)</f>
        <v>0</v>
      </c>
      <c r="BL568" s="19" t="s">
        <v>167</v>
      </c>
      <c r="BM568" s="191" t="s">
        <v>846</v>
      </c>
    </row>
    <row r="569" s="2" customFormat="1">
      <c r="A569" s="38"/>
      <c r="B569" s="39"/>
      <c r="C569" s="38"/>
      <c r="D569" s="193" t="s">
        <v>169</v>
      </c>
      <c r="E569" s="38"/>
      <c r="F569" s="194" t="s">
        <v>845</v>
      </c>
      <c r="G569" s="38"/>
      <c r="H569" s="38"/>
      <c r="I569" s="195"/>
      <c r="J569" s="38"/>
      <c r="K569" s="38"/>
      <c r="L569" s="39"/>
      <c r="M569" s="196"/>
      <c r="N569" s="197"/>
      <c r="O569" s="77"/>
      <c r="P569" s="77"/>
      <c r="Q569" s="77"/>
      <c r="R569" s="77"/>
      <c r="S569" s="77"/>
      <c r="T569" s="7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T569" s="19" t="s">
        <v>169</v>
      </c>
      <c r="AU569" s="19" t="s">
        <v>84</v>
      </c>
    </row>
    <row r="570" s="13" customFormat="1">
      <c r="A570" s="13"/>
      <c r="B570" s="201"/>
      <c r="C570" s="13"/>
      <c r="D570" s="193" t="s">
        <v>175</v>
      </c>
      <c r="E570" s="202" t="s">
        <v>1</v>
      </c>
      <c r="F570" s="203" t="s">
        <v>8</v>
      </c>
      <c r="G570" s="13"/>
      <c r="H570" s="204">
        <v>12</v>
      </c>
      <c r="I570" s="205"/>
      <c r="J570" s="13"/>
      <c r="K570" s="13"/>
      <c r="L570" s="201"/>
      <c r="M570" s="206"/>
      <c r="N570" s="207"/>
      <c r="O570" s="207"/>
      <c r="P570" s="207"/>
      <c r="Q570" s="207"/>
      <c r="R570" s="207"/>
      <c r="S570" s="207"/>
      <c r="T570" s="208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02" t="s">
        <v>175</v>
      </c>
      <c r="AU570" s="202" t="s">
        <v>84</v>
      </c>
      <c r="AV570" s="13" t="s">
        <v>84</v>
      </c>
      <c r="AW570" s="13" t="s">
        <v>32</v>
      </c>
      <c r="AX570" s="13" t="s">
        <v>82</v>
      </c>
      <c r="AY570" s="202" t="s">
        <v>160</v>
      </c>
    </row>
    <row r="571" s="2" customFormat="1" ht="16.5" customHeight="1">
      <c r="A571" s="38"/>
      <c r="B571" s="179"/>
      <c r="C571" s="180" t="s">
        <v>847</v>
      </c>
      <c r="D571" s="180" t="s">
        <v>162</v>
      </c>
      <c r="E571" s="181" t="s">
        <v>848</v>
      </c>
      <c r="F571" s="182" t="s">
        <v>849</v>
      </c>
      <c r="G571" s="183" t="s">
        <v>165</v>
      </c>
      <c r="H571" s="184">
        <v>46</v>
      </c>
      <c r="I571" s="185"/>
      <c r="J571" s="186">
        <f>ROUND(I571*H571,2)</f>
        <v>0</v>
      </c>
      <c r="K571" s="182" t="s">
        <v>166</v>
      </c>
      <c r="L571" s="39"/>
      <c r="M571" s="187" t="s">
        <v>1</v>
      </c>
      <c r="N571" s="188" t="s">
        <v>40</v>
      </c>
      <c r="O571" s="77"/>
      <c r="P571" s="189">
        <f>O571*H571</f>
        <v>0</v>
      </c>
      <c r="Q571" s="189">
        <v>0.0011999999999999999</v>
      </c>
      <c r="R571" s="189">
        <f>Q571*H571</f>
        <v>0.055199999999999992</v>
      </c>
      <c r="S571" s="189">
        <v>0</v>
      </c>
      <c r="T571" s="190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191" t="s">
        <v>167</v>
      </c>
      <c r="AT571" s="191" t="s">
        <v>162</v>
      </c>
      <c r="AU571" s="191" t="s">
        <v>84</v>
      </c>
      <c r="AY571" s="19" t="s">
        <v>160</v>
      </c>
      <c r="BE571" s="192">
        <f>IF(N571="základní",J571,0)</f>
        <v>0</v>
      </c>
      <c r="BF571" s="192">
        <f>IF(N571="snížená",J571,0)</f>
        <v>0</v>
      </c>
      <c r="BG571" s="192">
        <f>IF(N571="zákl. přenesená",J571,0)</f>
        <v>0</v>
      </c>
      <c r="BH571" s="192">
        <f>IF(N571="sníž. přenesená",J571,0)</f>
        <v>0</v>
      </c>
      <c r="BI571" s="192">
        <f>IF(N571="nulová",J571,0)</f>
        <v>0</v>
      </c>
      <c r="BJ571" s="19" t="s">
        <v>82</v>
      </c>
      <c r="BK571" s="192">
        <f>ROUND(I571*H571,2)</f>
        <v>0</v>
      </c>
      <c r="BL571" s="19" t="s">
        <v>167</v>
      </c>
      <c r="BM571" s="191" t="s">
        <v>850</v>
      </c>
    </row>
    <row r="572" s="2" customFormat="1">
      <c r="A572" s="38"/>
      <c r="B572" s="39"/>
      <c r="C572" s="38"/>
      <c r="D572" s="193" t="s">
        <v>169</v>
      </c>
      <c r="E572" s="38"/>
      <c r="F572" s="194" t="s">
        <v>851</v>
      </c>
      <c r="G572" s="38"/>
      <c r="H572" s="38"/>
      <c r="I572" s="195"/>
      <c r="J572" s="38"/>
      <c r="K572" s="38"/>
      <c r="L572" s="39"/>
      <c r="M572" s="196"/>
      <c r="N572" s="197"/>
      <c r="O572" s="77"/>
      <c r="P572" s="77"/>
      <c r="Q572" s="77"/>
      <c r="R572" s="77"/>
      <c r="S572" s="77"/>
      <c r="T572" s="7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9" t="s">
        <v>169</v>
      </c>
      <c r="AU572" s="19" t="s">
        <v>84</v>
      </c>
    </row>
    <row r="573" s="2" customFormat="1">
      <c r="A573" s="38"/>
      <c r="B573" s="39"/>
      <c r="C573" s="38"/>
      <c r="D573" s="198" t="s">
        <v>171</v>
      </c>
      <c r="E573" s="38"/>
      <c r="F573" s="199" t="s">
        <v>852</v>
      </c>
      <c r="G573" s="38"/>
      <c r="H573" s="38"/>
      <c r="I573" s="195"/>
      <c r="J573" s="38"/>
      <c r="K573" s="38"/>
      <c r="L573" s="39"/>
      <c r="M573" s="196"/>
      <c r="N573" s="197"/>
      <c r="O573" s="77"/>
      <c r="P573" s="77"/>
      <c r="Q573" s="77"/>
      <c r="R573" s="77"/>
      <c r="S573" s="77"/>
      <c r="T573" s="7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T573" s="19" t="s">
        <v>171</v>
      </c>
      <c r="AU573" s="19" t="s">
        <v>84</v>
      </c>
    </row>
    <row r="574" s="13" customFormat="1">
      <c r="A574" s="13"/>
      <c r="B574" s="201"/>
      <c r="C574" s="13"/>
      <c r="D574" s="193" t="s">
        <v>175</v>
      </c>
      <c r="E574" s="202" t="s">
        <v>1</v>
      </c>
      <c r="F574" s="203" t="s">
        <v>853</v>
      </c>
      <c r="G574" s="13"/>
      <c r="H574" s="204">
        <v>46</v>
      </c>
      <c r="I574" s="205"/>
      <c r="J574" s="13"/>
      <c r="K574" s="13"/>
      <c r="L574" s="201"/>
      <c r="M574" s="206"/>
      <c r="N574" s="207"/>
      <c r="O574" s="207"/>
      <c r="P574" s="207"/>
      <c r="Q574" s="207"/>
      <c r="R574" s="207"/>
      <c r="S574" s="207"/>
      <c r="T574" s="208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02" t="s">
        <v>175</v>
      </c>
      <c r="AU574" s="202" t="s">
        <v>84</v>
      </c>
      <c r="AV574" s="13" t="s">
        <v>84</v>
      </c>
      <c r="AW574" s="13" t="s">
        <v>32</v>
      </c>
      <c r="AX574" s="13" t="s">
        <v>82</v>
      </c>
      <c r="AY574" s="202" t="s">
        <v>160</v>
      </c>
    </row>
    <row r="575" s="2" customFormat="1" ht="16.5" customHeight="1">
      <c r="A575" s="38"/>
      <c r="B575" s="179"/>
      <c r="C575" s="180" t="s">
        <v>854</v>
      </c>
      <c r="D575" s="180" t="s">
        <v>162</v>
      </c>
      <c r="E575" s="181" t="s">
        <v>855</v>
      </c>
      <c r="F575" s="182" t="s">
        <v>856</v>
      </c>
      <c r="G575" s="183" t="s">
        <v>219</v>
      </c>
      <c r="H575" s="184">
        <v>195.69999999999999</v>
      </c>
      <c r="I575" s="185"/>
      <c r="J575" s="186">
        <f>ROUND(I575*H575,2)</f>
        <v>0</v>
      </c>
      <c r="K575" s="182" t="s">
        <v>166</v>
      </c>
      <c r="L575" s="39"/>
      <c r="M575" s="187" t="s">
        <v>1</v>
      </c>
      <c r="N575" s="188" t="s">
        <v>40</v>
      </c>
      <c r="O575" s="77"/>
      <c r="P575" s="189">
        <f>O575*H575</f>
        <v>0</v>
      </c>
      <c r="Q575" s="189">
        <v>0.00020000000000000001</v>
      </c>
      <c r="R575" s="189">
        <f>Q575*H575</f>
        <v>0.039140000000000001</v>
      </c>
      <c r="S575" s="189">
        <v>0</v>
      </c>
      <c r="T575" s="190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191" t="s">
        <v>167</v>
      </c>
      <c r="AT575" s="191" t="s">
        <v>162</v>
      </c>
      <c r="AU575" s="191" t="s">
        <v>84</v>
      </c>
      <c r="AY575" s="19" t="s">
        <v>160</v>
      </c>
      <c r="BE575" s="192">
        <f>IF(N575="základní",J575,0)</f>
        <v>0</v>
      </c>
      <c r="BF575" s="192">
        <f>IF(N575="snížená",J575,0)</f>
        <v>0</v>
      </c>
      <c r="BG575" s="192">
        <f>IF(N575="zákl. přenesená",J575,0)</f>
        <v>0</v>
      </c>
      <c r="BH575" s="192">
        <f>IF(N575="sníž. přenesená",J575,0)</f>
        <v>0</v>
      </c>
      <c r="BI575" s="192">
        <f>IF(N575="nulová",J575,0)</f>
        <v>0</v>
      </c>
      <c r="BJ575" s="19" t="s">
        <v>82</v>
      </c>
      <c r="BK575" s="192">
        <f>ROUND(I575*H575,2)</f>
        <v>0</v>
      </c>
      <c r="BL575" s="19" t="s">
        <v>167</v>
      </c>
      <c r="BM575" s="191" t="s">
        <v>857</v>
      </c>
    </row>
    <row r="576" s="2" customFormat="1">
      <c r="A576" s="38"/>
      <c r="B576" s="39"/>
      <c r="C576" s="38"/>
      <c r="D576" s="193" t="s">
        <v>169</v>
      </c>
      <c r="E576" s="38"/>
      <c r="F576" s="194" t="s">
        <v>858</v>
      </c>
      <c r="G576" s="38"/>
      <c r="H576" s="38"/>
      <c r="I576" s="195"/>
      <c r="J576" s="38"/>
      <c r="K576" s="38"/>
      <c r="L576" s="39"/>
      <c r="M576" s="196"/>
      <c r="N576" s="197"/>
      <c r="O576" s="77"/>
      <c r="P576" s="77"/>
      <c r="Q576" s="77"/>
      <c r="R576" s="77"/>
      <c r="S576" s="77"/>
      <c r="T576" s="7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T576" s="19" t="s">
        <v>169</v>
      </c>
      <c r="AU576" s="19" t="s">
        <v>84</v>
      </c>
    </row>
    <row r="577" s="2" customFormat="1">
      <c r="A577" s="38"/>
      <c r="B577" s="39"/>
      <c r="C577" s="38"/>
      <c r="D577" s="198" t="s">
        <v>171</v>
      </c>
      <c r="E577" s="38"/>
      <c r="F577" s="199" t="s">
        <v>859</v>
      </c>
      <c r="G577" s="38"/>
      <c r="H577" s="38"/>
      <c r="I577" s="195"/>
      <c r="J577" s="38"/>
      <c r="K577" s="38"/>
      <c r="L577" s="39"/>
      <c r="M577" s="196"/>
      <c r="N577" s="197"/>
      <c r="O577" s="77"/>
      <c r="P577" s="77"/>
      <c r="Q577" s="77"/>
      <c r="R577" s="77"/>
      <c r="S577" s="77"/>
      <c r="T577" s="7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T577" s="19" t="s">
        <v>171</v>
      </c>
      <c r="AU577" s="19" t="s">
        <v>84</v>
      </c>
    </row>
    <row r="578" s="13" customFormat="1">
      <c r="A578" s="13"/>
      <c r="B578" s="201"/>
      <c r="C578" s="13"/>
      <c r="D578" s="193" t="s">
        <v>175</v>
      </c>
      <c r="E578" s="202" t="s">
        <v>1</v>
      </c>
      <c r="F578" s="203" t="s">
        <v>860</v>
      </c>
      <c r="G578" s="13"/>
      <c r="H578" s="204">
        <v>195.69999999999999</v>
      </c>
      <c r="I578" s="205"/>
      <c r="J578" s="13"/>
      <c r="K578" s="13"/>
      <c r="L578" s="201"/>
      <c r="M578" s="206"/>
      <c r="N578" s="207"/>
      <c r="O578" s="207"/>
      <c r="P578" s="207"/>
      <c r="Q578" s="207"/>
      <c r="R578" s="207"/>
      <c r="S578" s="207"/>
      <c r="T578" s="208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02" t="s">
        <v>175</v>
      </c>
      <c r="AU578" s="202" t="s">
        <v>84</v>
      </c>
      <c r="AV578" s="13" t="s">
        <v>84</v>
      </c>
      <c r="AW578" s="13" t="s">
        <v>32</v>
      </c>
      <c r="AX578" s="13" t="s">
        <v>75</v>
      </c>
      <c r="AY578" s="202" t="s">
        <v>160</v>
      </c>
    </row>
    <row r="579" s="14" customFormat="1">
      <c r="A579" s="14"/>
      <c r="B579" s="209"/>
      <c r="C579" s="14"/>
      <c r="D579" s="193" t="s">
        <v>175</v>
      </c>
      <c r="E579" s="210" t="s">
        <v>1</v>
      </c>
      <c r="F579" s="211" t="s">
        <v>268</v>
      </c>
      <c r="G579" s="14"/>
      <c r="H579" s="212">
        <v>195.69999999999999</v>
      </c>
      <c r="I579" s="213"/>
      <c r="J579" s="14"/>
      <c r="K579" s="14"/>
      <c r="L579" s="209"/>
      <c r="M579" s="214"/>
      <c r="N579" s="215"/>
      <c r="O579" s="215"/>
      <c r="P579" s="215"/>
      <c r="Q579" s="215"/>
      <c r="R579" s="215"/>
      <c r="S579" s="215"/>
      <c r="T579" s="216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10" t="s">
        <v>175</v>
      </c>
      <c r="AU579" s="210" t="s">
        <v>84</v>
      </c>
      <c r="AV579" s="14" t="s">
        <v>167</v>
      </c>
      <c r="AW579" s="14" t="s">
        <v>32</v>
      </c>
      <c r="AX579" s="14" t="s">
        <v>82</v>
      </c>
      <c r="AY579" s="210" t="s">
        <v>160</v>
      </c>
    </row>
    <row r="580" s="2" customFormat="1" ht="16.5" customHeight="1">
      <c r="A580" s="38"/>
      <c r="B580" s="179"/>
      <c r="C580" s="180" t="s">
        <v>861</v>
      </c>
      <c r="D580" s="180" t="s">
        <v>162</v>
      </c>
      <c r="E580" s="181" t="s">
        <v>862</v>
      </c>
      <c r="F580" s="182" t="s">
        <v>863</v>
      </c>
      <c r="G580" s="183" t="s">
        <v>165</v>
      </c>
      <c r="H580" s="184">
        <v>46</v>
      </c>
      <c r="I580" s="185"/>
      <c r="J580" s="186">
        <f>ROUND(I580*H580,2)</f>
        <v>0</v>
      </c>
      <c r="K580" s="182" t="s">
        <v>166</v>
      </c>
      <c r="L580" s="39"/>
      <c r="M580" s="187" t="s">
        <v>1</v>
      </c>
      <c r="N580" s="188" t="s">
        <v>40</v>
      </c>
      <c r="O580" s="77"/>
      <c r="P580" s="189">
        <f>O580*H580</f>
        <v>0</v>
      </c>
      <c r="Q580" s="189">
        <v>0.0016000000000000001</v>
      </c>
      <c r="R580" s="189">
        <f>Q580*H580</f>
        <v>0.073599999999999999</v>
      </c>
      <c r="S580" s="189">
        <v>0</v>
      </c>
      <c r="T580" s="190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191" t="s">
        <v>167</v>
      </c>
      <c r="AT580" s="191" t="s">
        <v>162</v>
      </c>
      <c r="AU580" s="191" t="s">
        <v>84</v>
      </c>
      <c r="AY580" s="19" t="s">
        <v>160</v>
      </c>
      <c r="BE580" s="192">
        <f>IF(N580="základní",J580,0)</f>
        <v>0</v>
      </c>
      <c r="BF580" s="192">
        <f>IF(N580="snížená",J580,0)</f>
        <v>0</v>
      </c>
      <c r="BG580" s="192">
        <f>IF(N580="zákl. přenesená",J580,0)</f>
        <v>0</v>
      </c>
      <c r="BH580" s="192">
        <f>IF(N580="sníž. přenesená",J580,0)</f>
        <v>0</v>
      </c>
      <c r="BI580" s="192">
        <f>IF(N580="nulová",J580,0)</f>
        <v>0</v>
      </c>
      <c r="BJ580" s="19" t="s">
        <v>82</v>
      </c>
      <c r="BK580" s="192">
        <f>ROUND(I580*H580,2)</f>
        <v>0</v>
      </c>
      <c r="BL580" s="19" t="s">
        <v>167</v>
      </c>
      <c r="BM580" s="191" t="s">
        <v>864</v>
      </c>
    </row>
    <row r="581" s="2" customFormat="1">
      <c r="A581" s="38"/>
      <c r="B581" s="39"/>
      <c r="C581" s="38"/>
      <c r="D581" s="193" t="s">
        <v>169</v>
      </c>
      <c r="E581" s="38"/>
      <c r="F581" s="194" t="s">
        <v>865</v>
      </c>
      <c r="G581" s="38"/>
      <c r="H581" s="38"/>
      <c r="I581" s="195"/>
      <c r="J581" s="38"/>
      <c r="K581" s="38"/>
      <c r="L581" s="39"/>
      <c r="M581" s="196"/>
      <c r="N581" s="197"/>
      <c r="O581" s="77"/>
      <c r="P581" s="77"/>
      <c r="Q581" s="77"/>
      <c r="R581" s="77"/>
      <c r="S581" s="77"/>
      <c r="T581" s="7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T581" s="19" t="s">
        <v>169</v>
      </c>
      <c r="AU581" s="19" t="s">
        <v>84</v>
      </c>
    </row>
    <row r="582" s="2" customFormat="1">
      <c r="A582" s="38"/>
      <c r="B582" s="39"/>
      <c r="C582" s="38"/>
      <c r="D582" s="198" t="s">
        <v>171</v>
      </c>
      <c r="E582" s="38"/>
      <c r="F582" s="199" t="s">
        <v>866</v>
      </c>
      <c r="G582" s="38"/>
      <c r="H582" s="38"/>
      <c r="I582" s="195"/>
      <c r="J582" s="38"/>
      <c r="K582" s="38"/>
      <c r="L582" s="39"/>
      <c r="M582" s="196"/>
      <c r="N582" s="197"/>
      <c r="O582" s="77"/>
      <c r="P582" s="77"/>
      <c r="Q582" s="77"/>
      <c r="R582" s="77"/>
      <c r="S582" s="77"/>
      <c r="T582" s="7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9" t="s">
        <v>171</v>
      </c>
      <c r="AU582" s="19" t="s">
        <v>84</v>
      </c>
    </row>
    <row r="583" s="13" customFormat="1">
      <c r="A583" s="13"/>
      <c r="B583" s="201"/>
      <c r="C583" s="13"/>
      <c r="D583" s="193" t="s">
        <v>175</v>
      </c>
      <c r="E583" s="202" t="s">
        <v>1</v>
      </c>
      <c r="F583" s="203" t="s">
        <v>853</v>
      </c>
      <c r="G583" s="13"/>
      <c r="H583" s="204">
        <v>46</v>
      </c>
      <c r="I583" s="205"/>
      <c r="J583" s="13"/>
      <c r="K583" s="13"/>
      <c r="L583" s="201"/>
      <c r="M583" s="206"/>
      <c r="N583" s="207"/>
      <c r="O583" s="207"/>
      <c r="P583" s="207"/>
      <c r="Q583" s="207"/>
      <c r="R583" s="207"/>
      <c r="S583" s="207"/>
      <c r="T583" s="208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02" t="s">
        <v>175</v>
      </c>
      <c r="AU583" s="202" t="s">
        <v>84</v>
      </c>
      <c r="AV583" s="13" t="s">
        <v>84</v>
      </c>
      <c r="AW583" s="13" t="s">
        <v>32</v>
      </c>
      <c r="AX583" s="13" t="s">
        <v>75</v>
      </c>
      <c r="AY583" s="202" t="s">
        <v>160</v>
      </c>
    </row>
    <row r="584" s="14" customFormat="1">
      <c r="A584" s="14"/>
      <c r="B584" s="209"/>
      <c r="C584" s="14"/>
      <c r="D584" s="193" t="s">
        <v>175</v>
      </c>
      <c r="E584" s="210" t="s">
        <v>1</v>
      </c>
      <c r="F584" s="211" t="s">
        <v>268</v>
      </c>
      <c r="G584" s="14"/>
      <c r="H584" s="212">
        <v>46</v>
      </c>
      <c r="I584" s="213"/>
      <c r="J584" s="14"/>
      <c r="K584" s="14"/>
      <c r="L584" s="209"/>
      <c r="M584" s="214"/>
      <c r="N584" s="215"/>
      <c r="O584" s="215"/>
      <c r="P584" s="215"/>
      <c r="Q584" s="215"/>
      <c r="R584" s="215"/>
      <c r="S584" s="215"/>
      <c r="T584" s="216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10" t="s">
        <v>175</v>
      </c>
      <c r="AU584" s="210" t="s">
        <v>84</v>
      </c>
      <c r="AV584" s="14" t="s">
        <v>167</v>
      </c>
      <c r="AW584" s="14" t="s">
        <v>32</v>
      </c>
      <c r="AX584" s="14" t="s">
        <v>82</v>
      </c>
      <c r="AY584" s="210" t="s">
        <v>160</v>
      </c>
    </row>
    <row r="585" s="2" customFormat="1" ht="16.5" customHeight="1">
      <c r="A585" s="38"/>
      <c r="B585" s="179"/>
      <c r="C585" s="180" t="s">
        <v>867</v>
      </c>
      <c r="D585" s="180" t="s">
        <v>162</v>
      </c>
      <c r="E585" s="181" t="s">
        <v>868</v>
      </c>
      <c r="F585" s="182" t="s">
        <v>869</v>
      </c>
      <c r="G585" s="183" t="s">
        <v>219</v>
      </c>
      <c r="H585" s="184">
        <v>195.69999999999999</v>
      </c>
      <c r="I585" s="185"/>
      <c r="J585" s="186">
        <f>ROUND(I585*H585,2)</f>
        <v>0</v>
      </c>
      <c r="K585" s="182" t="s">
        <v>166</v>
      </c>
      <c r="L585" s="39"/>
      <c r="M585" s="187" t="s">
        <v>1</v>
      </c>
      <c r="N585" s="188" t="s">
        <v>40</v>
      </c>
      <c r="O585" s="77"/>
      <c r="P585" s="189">
        <f>O585*H585</f>
        <v>0</v>
      </c>
      <c r="Q585" s="189">
        <v>0</v>
      </c>
      <c r="R585" s="189">
        <f>Q585*H585</f>
        <v>0</v>
      </c>
      <c r="S585" s="189">
        <v>0</v>
      </c>
      <c r="T585" s="190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191" t="s">
        <v>167</v>
      </c>
      <c r="AT585" s="191" t="s">
        <v>162</v>
      </c>
      <c r="AU585" s="191" t="s">
        <v>84</v>
      </c>
      <c r="AY585" s="19" t="s">
        <v>160</v>
      </c>
      <c r="BE585" s="192">
        <f>IF(N585="základní",J585,0)</f>
        <v>0</v>
      </c>
      <c r="BF585" s="192">
        <f>IF(N585="snížená",J585,0)</f>
        <v>0</v>
      </c>
      <c r="BG585" s="192">
        <f>IF(N585="zákl. přenesená",J585,0)</f>
        <v>0</v>
      </c>
      <c r="BH585" s="192">
        <f>IF(N585="sníž. přenesená",J585,0)</f>
        <v>0</v>
      </c>
      <c r="BI585" s="192">
        <f>IF(N585="nulová",J585,0)</f>
        <v>0</v>
      </c>
      <c r="BJ585" s="19" t="s">
        <v>82</v>
      </c>
      <c r="BK585" s="192">
        <f>ROUND(I585*H585,2)</f>
        <v>0</v>
      </c>
      <c r="BL585" s="19" t="s">
        <v>167</v>
      </c>
      <c r="BM585" s="191" t="s">
        <v>870</v>
      </c>
    </row>
    <row r="586" s="2" customFormat="1">
      <c r="A586" s="38"/>
      <c r="B586" s="39"/>
      <c r="C586" s="38"/>
      <c r="D586" s="193" t="s">
        <v>169</v>
      </c>
      <c r="E586" s="38"/>
      <c r="F586" s="194" t="s">
        <v>871</v>
      </c>
      <c r="G586" s="38"/>
      <c r="H586" s="38"/>
      <c r="I586" s="195"/>
      <c r="J586" s="38"/>
      <c r="K586" s="38"/>
      <c r="L586" s="39"/>
      <c r="M586" s="196"/>
      <c r="N586" s="197"/>
      <c r="O586" s="77"/>
      <c r="P586" s="77"/>
      <c r="Q586" s="77"/>
      <c r="R586" s="77"/>
      <c r="S586" s="77"/>
      <c r="T586" s="7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9" t="s">
        <v>169</v>
      </c>
      <c r="AU586" s="19" t="s">
        <v>84</v>
      </c>
    </row>
    <row r="587" s="2" customFormat="1">
      <c r="A587" s="38"/>
      <c r="B587" s="39"/>
      <c r="C587" s="38"/>
      <c r="D587" s="198" t="s">
        <v>171</v>
      </c>
      <c r="E587" s="38"/>
      <c r="F587" s="199" t="s">
        <v>872</v>
      </c>
      <c r="G587" s="38"/>
      <c r="H587" s="38"/>
      <c r="I587" s="195"/>
      <c r="J587" s="38"/>
      <c r="K587" s="38"/>
      <c r="L587" s="39"/>
      <c r="M587" s="196"/>
      <c r="N587" s="197"/>
      <c r="O587" s="77"/>
      <c r="P587" s="77"/>
      <c r="Q587" s="77"/>
      <c r="R587" s="77"/>
      <c r="S587" s="77"/>
      <c r="T587" s="7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T587" s="19" t="s">
        <v>171</v>
      </c>
      <c r="AU587" s="19" t="s">
        <v>84</v>
      </c>
    </row>
    <row r="588" s="13" customFormat="1">
      <c r="A588" s="13"/>
      <c r="B588" s="201"/>
      <c r="C588" s="13"/>
      <c r="D588" s="193" t="s">
        <v>175</v>
      </c>
      <c r="E588" s="202" t="s">
        <v>1</v>
      </c>
      <c r="F588" s="203" t="s">
        <v>860</v>
      </c>
      <c r="G588" s="13"/>
      <c r="H588" s="204">
        <v>195.69999999999999</v>
      </c>
      <c r="I588" s="205"/>
      <c r="J588" s="13"/>
      <c r="K588" s="13"/>
      <c r="L588" s="201"/>
      <c r="M588" s="206"/>
      <c r="N588" s="207"/>
      <c r="O588" s="207"/>
      <c r="P588" s="207"/>
      <c r="Q588" s="207"/>
      <c r="R588" s="207"/>
      <c r="S588" s="207"/>
      <c r="T588" s="208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02" t="s">
        <v>175</v>
      </c>
      <c r="AU588" s="202" t="s">
        <v>84</v>
      </c>
      <c r="AV588" s="13" t="s">
        <v>84</v>
      </c>
      <c r="AW588" s="13" t="s">
        <v>32</v>
      </c>
      <c r="AX588" s="13" t="s">
        <v>75</v>
      </c>
      <c r="AY588" s="202" t="s">
        <v>160</v>
      </c>
    </row>
    <row r="589" s="14" customFormat="1">
      <c r="A589" s="14"/>
      <c r="B589" s="209"/>
      <c r="C589" s="14"/>
      <c r="D589" s="193" t="s">
        <v>175</v>
      </c>
      <c r="E589" s="210" t="s">
        <v>1</v>
      </c>
      <c r="F589" s="211" t="s">
        <v>268</v>
      </c>
      <c r="G589" s="14"/>
      <c r="H589" s="212">
        <v>195.69999999999999</v>
      </c>
      <c r="I589" s="213"/>
      <c r="J589" s="14"/>
      <c r="K589" s="14"/>
      <c r="L589" s="209"/>
      <c r="M589" s="214"/>
      <c r="N589" s="215"/>
      <c r="O589" s="215"/>
      <c r="P589" s="215"/>
      <c r="Q589" s="215"/>
      <c r="R589" s="215"/>
      <c r="S589" s="215"/>
      <c r="T589" s="216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10" t="s">
        <v>175</v>
      </c>
      <c r="AU589" s="210" t="s">
        <v>84</v>
      </c>
      <c r="AV589" s="14" t="s">
        <v>167</v>
      </c>
      <c r="AW589" s="14" t="s">
        <v>32</v>
      </c>
      <c r="AX589" s="14" t="s">
        <v>82</v>
      </c>
      <c r="AY589" s="210" t="s">
        <v>160</v>
      </c>
    </row>
    <row r="590" s="2" customFormat="1" ht="16.5" customHeight="1">
      <c r="A590" s="38"/>
      <c r="B590" s="179"/>
      <c r="C590" s="180" t="s">
        <v>873</v>
      </c>
      <c r="D590" s="180" t="s">
        <v>162</v>
      </c>
      <c r="E590" s="181" t="s">
        <v>874</v>
      </c>
      <c r="F590" s="182" t="s">
        <v>875</v>
      </c>
      <c r="G590" s="183" t="s">
        <v>165</v>
      </c>
      <c r="H590" s="184">
        <v>46</v>
      </c>
      <c r="I590" s="185"/>
      <c r="J590" s="186">
        <f>ROUND(I590*H590,2)</f>
        <v>0</v>
      </c>
      <c r="K590" s="182" t="s">
        <v>166</v>
      </c>
      <c r="L590" s="39"/>
      <c r="M590" s="187" t="s">
        <v>1</v>
      </c>
      <c r="N590" s="188" t="s">
        <v>40</v>
      </c>
      <c r="O590" s="77"/>
      <c r="P590" s="189">
        <f>O590*H590</f>
        <v>0</v>
      </c>
      <c r="Q590" s="189">
        <v>1.0000000000000001E-05</v>
      </c>
      <c r="R590" s="189">
        <f>Q590*H590</f>
        <v>0.00046000000000000001</v>
      </c>
      <c r="S590" s="189">
        <v>0</v>
      </c>
      <c r="T590" s="190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191" t="s">
        <v>167</v>
      </c>
      <c r="AT590" s="191" t="s">
        <v>162</v>
      </c>
      <c r="AU590" s="191" t="s">
        <v>84</v>
      </c>
      <c r="AY590" s="19" t="s">
        <v>160</v>
      </c>
      <c r="BE590" s="192">
        <f>IF(N590="základní",J590,0)</f>
        <v>0</v>
      </c>
      <c r="BF590" s="192">
        <f>IF(N590="snížená",J590,0)</f>
        <v>0</v>
      </c>
      <c r="BG590" s="192">
        <f>IF(N590="zákl. přenesená",J590,0)</f>
        <v>0</v>
      </c>
      <c r="BH590" s="192">
        <f>IF(N590="sníž. přenesená",J590,0)</f>
        <v>0</v>
      </c>
      <c r="BI590" s="192">
        <f>IF(N590="nulová",J590,0)</f>
        <v>0</v>
      </c>
      <c r="BJ590" s="19" t="s">
        <v>82</v>
      </c>
      <c r="BK590" s="192">
        <f>ROUND(I590*H590,2)</f>
        <v>0</v>
      </c>
      <c r="BL590" s="19" t="s">
        <v>167</v>
      </c>
      <c r="BM590" s="191" t="s">
        <v>876</v>
      </c>
    </row>
    <row r="591" s="2" customFormat="1">
      <c r="A591" s="38"/>
      <c r="B591" s="39"/>
      <c r="C591" s="38"/>
      <c r="D591" s="193" t="s">
        <v>169</v>
      </c>
      <c r="E591" s="38"/>
      <c r="F591" s="194" t="s">
        <v>877</v>
      </c>
      <c r="G591" s="38"/>
      <c r="H591" s="38"/>
      <c r="I591" s="195"/>
      <c r="J591" s="38"/>
      <c r="K591" s="38"/>
      <c r="L591" s="39"/>
      <c r="M591" s="196"/>
      <c r="N591" s="197"/>
      <c r="O591" s="77"/>
      <c r="P591" s="77"/>
      <c r="Q591" s="77"/>
      <c r="R591" s="77"/>
      <c r="S591" s="77"/>
      <c r="T591" s="7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T591" s="19" t="s">
        <v>169</v>
      </c>
      <c r="AU591" s="19" t="s">
        <v>84</v>
      </c>
    </row>
    <row r="592" s="2" customFormat="1">
      <c r="A592" s="38"/>
      <c r="B592" s="39"/>
      <c r="C592" s="38"/>
      <c r="D592" s="198" t="s">
        <v>171</v>
      </c>
      <c r="E592" s="38"/>
      <c r="F592" s="199" t="s">
        <v>878</v>
      </c>
      <c r="G592" s="38"/>
      <c r="H592" s="38"/>
      <c r="I592" s="195"/>
      <c r="J592" s="38"/>
      <c r="K592" s="38"/>
      <c r="L592" s="39"/>
      <c r="M592" s="196"/>
      <c r="N592" s="197"/>
      <c r="O592" s="77"/>
      <c r="P592" s="77"/>
      <c r="Q592" s="77"/>
      <c r="R592" s="77"/>
      <c r="S592" s="77"/>
      <c r="T592" s="7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T592" s="19" t="s">
        <v>171</v>
      </c>
      <c r="AU592" s="19" t="s">
        <v>84</v>
      </c>
    </row>
    <row r="593" s="13" customFormat="1">
      <c r="A593" s="13"/>
      <c r="B593" s="201"/>
      <c r="C593" s="13"/>
      <c r="D593" s="193" t="s">
        <v>175</v>
      </c>
      <c r="E593" s="202" t="s">
        <v>1</v>
      </c>
      <c r="F593" s="203" t="s">
        <v>853</v>
      </c>
      <c r="G593" s="13"/>
      <c r="H593" s="204">
        <v>46</v>
      </c>
      <c r="I593" s="205"/>
      <c r="J593" s="13"/>
      <c r="K593" s="13"/>
      <c r="L593" s="201"/>
      <c r="M593" s="206"/>
      <c r="N593" s="207"/>
      <c r="O593" s="207"/>
      <c r="P593" s="207"/>
      <c r="Q593" s="207"/>
      <c r="R593" s="207"/>
      <c r="S593" s="207"/>
      <c r="T593" s="208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02" t="s">
        <v>175</v>
      </c>
      <c r="AU593" s="202" t="s">
        <v>84</v>
      </c>
      <c r="AV593" s="13" t="s">
        <v>84</v>
      </c>
      <c r="AW593" s="13" t="s">
        <v>32</v>
      </c>
      <c r="AX593" s="13" t="s">
        <v>75</v>
      </c>
      <c r="AY593" s="202" t="s">
        <v>160</v>
      </c>
    </row>
    <row r="594" s="14" customFormat="1">
      <c r="A594" s="14"/>
      <c r="B594" s="209"/>
      <c r="C594" s="14"/>
      <c r="D594" s="193" t="s">
        <v>175</v>
      </c>
      <c r="E594" s="210" t="s">
        <v>1</v>
      </c>
      <c r="F594" s="211" t="s">
        <v>268</v>
      </c>
      <c r="G594" s="14"/>
      <c r="H594" s="212">
        <v>46</v>
      </c>
      <c r="I594" s="213"/>
      <c r="J594" s="14"/>
      <c r="K594" s="14"/>
      <c r="L594" s="209"/>
      <c r="M594" s="214"/>
      <c r="N594" s="215"/>
      <c r="O594" s="215"/>
      <c r="P594" s="215"/>
      <c r="Q594" s="215"/>
      <c r="R594" s="215"/>
      <c r="S594" s="215"/>
      <c r="T594" s="216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10" t="s">
        <v>175</v>
      </c>
      <c r="AU594" s="210" t="s">
        <v>84</v>
      </c>
      <c r="AV594" s="14" t="s">
        <v>167</v>
      </c>
      <c r="AW594" s="14" t="s">
        <v>32</v>
      </c>
      <c r="AX594" s="14" t="s">
        <v>82</v>
      </c>
      <c r="AY594" s="210" t="s">
        <v>160</v>
      </c>
    </row>
    <row r="595" s="2" customFormat="1" ht="16.5" customHeight="1">
      <c r="A595" s="38"/>
      <c r="B595" s="179"/>
      <c r="C595" s="180" t="s">
        <v>879</v>
      </c>
      <c r="D595" s="180" t="s">
        <v>162</v>
      </c>
      <c r="E595" s="181" t="s">
        <v>880</v>
      </c>
      <c r="F595" s="182" t="s">
        <v>881</v>
      </c>
      <c r="G595" s="183" t="s">
        <v>219</v>
      </c>
      <c r="H595" s="184">
        <v>89.109999999999999</v>
      </c>
      <c r="I595" s="185"/>
      <c r="J595" s="186">
        <f>ROUND(I595*H595,2)</f>
        <v>0</v>
      </c>
      <c r="K595" s="182" t="s">
        <v>166</v>
      </c>
      <c r="L595" s="39"/>
      <c r="M595" s="187" t="s">
        <v>1</v>
      </c>
      <c r="N595" s="188" t="s">
        <v>40</v>
      </c>
      <c r="O595" s="77"/>
      <c r="P595" s="189">
        <f>O595*H595</f>
        <v>0</v>
      </c>
      <c r="Q595" s="189">
        <v>0.12095</v>
      </c>
      <c r="R595" s="189">
        <f>Q595*H595</f>
        <v>10.7778545</v>
      </c>
      <c r="S595" s="189">
        <v>0</v>
      </c>
      <c r="T595" s="190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191" t="s">
        <v>167</v>
      </c>
      <c r="AT595" s="191" t="s">
        <v>162</v>
      </c>
      <c r="AU595" s="191" t="s">
        <v>84</v>
      </c>
      <c r="AY595" s="19" t="s">
        <v>160</v>
      </c>
      <c r="BE595" s="192">
        <f>IF(N595="základní",J595,0)</f>
        <v>0</v>
      </c>
      <c r="BF595" s="192">
        <f>IF(N595="snížená",J595,0)</f>
        <v>0</v>
      </c>
      <c r="BG595" s="192">
        <f>IF(N595="zákl. přenesená",J595,0)</f>
        <v>0</v>
      </c>
      <c r="BH595" s="192">
        <f>IF(N595="sníž. přenesená",J595,0)</f>
        <v>0</v>
      </c>
      <c r="BI595" s="192">
        <f>IF(N595="nulová",J595,0)</f>
        <v>0</v>
      </c>
      <c r="BJ595" s="19" t="s">
        <v>82</v>
      </c>
      <c r="BK595" s="192">
        <f>ROUND(I595*H595,2)</f>
        <v>0</v>
      </c>
      <c r="BL595" s="19" t="s">
        <v>167</v>
      </c>
      <c r="BM595" s="191" t="s">
        <v>882</v>
      </c>
    </row>
    <row r="596" s="2" customFormat="1">
      <c r="A596" s="38"/>
      <c r="B596" s="39"/>
      <c r="C596" s="38"/>
      <c r="D596" s="193" t="s">
        <v>169</v>
      </c>
      <c r="E596" s="38"/>
      <c r="F596" s="194" t="s">
        <v>883</v>
      </c>
      <c r="G596" s="38"/>
      <c r="H596" s="38"/>
      <c r="I596" s="195"/>
      <c r="J596" s="38"/>
      <c r="K596" s="38"/>
      <c r="L596" s="39"/>
      <c r="M596" s="196"/>
      <c r="N596" s="197"/>
      <c r="O596" s="77"/>
      <c r="P596" s="77"/>
      <c r="Q596" s="77"/>
      <c r="R596" s="77"/>
      <c r="S596" s="77"/>
      <c r="T596" s="7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9" t="s">
        <v>169</v>
      </c>
      <c r="AU596" s="19" t="s">
        <v>84</v>
      </c>
    </row>
    <row r="597" s="2" customFormat="1">
      <c r="A597" s="38"/>
      <c r="B597" s="39"/>
      <c r="C597" s="38"/>
      <c r="D597" s="198" t="s">
        <v>171</v>
      </c>
      <c r="E597" s="38"/>
      <c r="F597" s="199" t="s">
        <v>884</v>
      </c>
      <c r="G597" s="38"/>
      <c r="H597" s="38"/>
      <c r="I597" s="195"/>
      <c r="J597" s="38"/>
      <c r="K597" s="38"/>
      <c r="L597" s="39"/>
      <c r="M597" s="196"/>
      <c r="N597" s="197"/>
      <c r="O597" s="77"/>
      <c r="P597" s="77"/>
      <c r="Q597" s="77"/>
      <c r="R597" s="77"/>
      <c r="S597" s="77"/>
      <c r="T597" s="7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9" t="s">
        <v>171</v>
      </c>
      <c r="AU597" s="19" t="s">
        <v>84</v>
      </c>
    </row>
    <row r="598" s="13" customFormat="1">
      <c r="A598" s="13"/>
      <c r="B598" s="201"/>
      <c r="C598" s="13"/>
      <c r="D598" s="193" t="s">
        <v>175</v>
      </c>
      <c r="E598" s="202" t="s">
        <v>1</v>
      </c>
      <c r="F598" s="203" t="s">
        <v>885</v>
      </c>
      <c r="G598" s="13"/>
      <c r="H598" s="204">
        <v>89.109999999999999</v>
      </c>
      <c r="I598" s="205"/>
      <c r="J598" s="13"/>
      <c r="K598" s="13"/>
      <c r="L598" s="201"/>
      <c r="M598" s="206"/>
      <c r="N598" s="207"/>
      <c r="O598" s="207"/>
      <c r="P598" s="207"/>
      <c r="Q598" s="207"/>
      <c r="R598" s="207"/>
      <c r="S598" s="207"/>
      <c r="T598" s="208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02" t="s">
        <v>175</v>
      </c>
      <c r="AU598" s="202" t="s">
        <v>84</v>
      </c>
      <c r="AV598" s="13" t="s">
        <v>84</v>
      </c>
      <c r="AW598" s="13" t="s">
        <v>32</v>
      </c>
      <c r="AX598" s="13" t="s">
        <v>82</v>
      </c>
      <c r="AY598" s="202" t="s">
        <v>160</v>
      </c>
    </row>
    <row r="599" s="2" customFormat="1" ht="16.5" customHeight="1">
      <c r="A599" s="38"/>
      <c r="B599" s="179"/>
      <c r="C599" s="217" t="s">
        <v>886</v>
      </c>
      <c r="D599" s="217" t="s">
        <v>341</v>
      </c>
      <c r="E599" s="218" t="s">
        <v>887</v>
      </c>
      <c r="F599" s="219" t="s">
        <v>888</v>
      </c>
      <c r="G599" s="220" t="s">
        <v>219</v>
      </c>
      <c r="H599" s="221">
        <v>89.109999999999999</v>
      </c>
      <c r="I599" s="222"/>
      <c r="J599" s="223">
        <f>ROUND(I599*H599,2)</f>
        <v>0</v>
      </c>
      <c r="K599" s="219" t="s">
        <v>166</v>
      </c>
      <c r="L599" s="224"/>
      <c r="M599" s="225" t="s">
        <v>1</v>
      </c>
      <c r="N599" s="226" t="s">
        <v>40</v>
      </c>
      <c r="O599" s="77"/>
      <c r="P599" s="189">
        <f>O599*H599</f>
        <v>0</v>
      </c>
      <c r="Q599" s="189">
        <v>0.058000000000000003</v>
      </c>
      <c r="R599" s="189">
        <f>Q599*H599</f>
        <v>5.16838</v>
      </c>
      <c r="S599" s="189">
        <v>0</v>
      </c>
      <c r="T599" s="190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191" t="s">
        <v>216</v>
      </c>
      <c r="AT599" s="191" t="s">
        <v>341</v>
      </c>
      <c r="AU599" s="191" t="s">
        <v>84</v>
      </c>
      <c r="AY599" s="19" t="s">
        <v>160</v>
      </c>
      <c r="BE599" s="192">
        <f>IF(N599="základní",J599,0)</f>
        <v>0</v>
      </c>
      <c r="BF599" s="192">
        <f>IF(N599="snížená",J599,0)</f>
        <v>0</v>
      </c>
      <c r="BG599" s="192">
        <f>IF(N599="zákl. přenesená",J599,0)</f>
        <v>0</v>
      </c>
      <c r="BH599" s="192">
        <f>IF(N599="sníž. přenesená",J599,0)</f>
        <v>0</v>
      </c>
      <c r="BI599" s="192">
        <f>IF(N599="nulová",J599,0)</f>
        <v>0</v>
      </c>
      <c r="BJ599" s="19" t="s">
        <v>82</v>
      </c>
      <c r="BK599" s="192">
        <f>ROUND(I599*H599,2)</f>
        <v>0</v>
      </c>
      <c r="BL599" s="19" t="s">
        <v>167</v>
      </c>
      <c r="BM599" s="191" t="s">
        <v>889</v>
      </c>
    </row>
    <row r="600" s="2" customFormat="1">
      <c r="A600" s="38"/>
      <c r="B600" s="39"/>
      <c r="C600" s="38"/>
      <c r="D600" s="193" t="s">
        <v>169</v>
      </c>
      <c r="E600" s="38"/>
      <c r="F600" s="194" t="s">
        <v>888</v>
      </c>
      <c r="G600" s="38"/>
      <c r="H600" s="38"/>
      <c r="I600" s="195"/>
      <c r="J600" s="38"/>
      <c r="K600" s="38"/>
      <c r="L600" s="39"/>
      <c r="M600" s="196"/>
      <c r="N600" s="197"/>
      <c r="O600" s="77"/>
      <c r="P600" s="77"/>
      <c r="Q600" s="77"/>
      <c r="R600" s="77"/>
      <c r="S600" s="77"/>
      <c r="T600" s="7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9" t="s">
        <v>169</v>
      </c>
      <c r="AU600" s="19" t="s">
        <v>84</v>
      </c>
    </row>
    <row r="601" s="2" customFormat="1" ht="16.5" customHeight="1">
      <c r="A601" s="38"/>
      <c r="B601" s="179"/>
      <c r="C601" s="180" t="s">
        <v>890</v>
      </c>
      <c r="D601" s="180" t="s">
        <v>162</v>
      </c>
      <c r="E601" s="181" t="s">
        <v>891</v>
      </c>
      <c r="F601" s="182" t="s">
        <v>892</v>
      </c>
      <c r="G601" s="183" t="s">
        <v>219</v>
      </c>
      <c r="H601" s="184">
        <v>133.16</v>
      </c>
      <c r="I601" s="185"/>
      <c r="J601" s="186">
        <f>ROUND(I601*H601,2)</f>
        <v>0</v>
      </c>
      <c r="K601" s="182" t="s">
        <v>166</v>
      </c>
      <c r="L601" s="39"/>
      <c r="M601" s="187" t="s">
        <v>1</v>
      </c>
      <c r="N601" s="188" t="s">
        <v>40</v>
      </c>
      <c r="O601" s="77"/>
      <c r="P601" s="189">
        <f>O601*H601</f>
        <v>0</v>
      </c>
      <c r="Q601" s="189">
        <v>0.18292</v>
      </c>
      <c r="R601" s="189">
        <f>Q601*H601</f>
        <v>24.3576272</v>
      </c>
      <c r="S601" s="189">
        <v>0</v>
      </c>
      <c r="T601" s="190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191" t="s">
        <v>167</v>
      </c>
      <c r="AT601" s="191" t="s">
        <v>162</v>
      </c>
      <c r="AU601" s="191" t="s">
        <v>84</v>
      </c>
      <c r="AY601" s="19" t="s">
        <v>160</v>
      </c>
      <c r="BE601" s="192">
        <f>IF(N601="základní",J601,0)</f>
        <v>0</v>
      </c>
      <c r="BF601" s="192">
        <f>IF(N601="snížená",J601,0)</f>
        <v>0</v>
      </c>
      <c r="BG601" s="192">
        <f>IF(N601="zákl. přenesená",J601,0)</f>
        <v>0</v>
      </c>
      <c r="BH601" s="192">
        <f>IF(N601="sníž. přenesená",J601,0)</f>
        <v>0</v>
      </c>
      <c r="BI601" s="192">
        <f>IF(N601="nulová",J601,0)</f>
        <v>0</v>
      </c>
      <c r="BJ601" s="19" t="s">
        <v>82</v>
      </c>
      <c r="BK601" s="192">
        <f>ROUND(I601*H601,2)</f>
        <v>0</v>
      </c>
      <c r="BL601" s="19" t="s">
        <v>167</v>
      </c>
      <c r="BM601" s="191" t="s">
        <v>893</v>
      </c>
    </row>
    <row r="602" s="2" customFormat="1">
      <c r="A602" s="38"/>
      <c r="B602" s="39"/>
      <c r="C602" s="38"/>
      <c r="D602" s="193" t="s">
        <v>169</v>
      </c>
      <c r="E602" s="38"/>
      <c r="F602" s="194" t="s">
        <v>894</v>
      </c>
      <c r="G602" s="38"/>
      <c r="H602" s="38"/>
      <c r="I602" s="195"/>
      <c r="J602" s="38"/>
      <c r="K602" s="38"/>
      <c r="L602" s="39"/>
      <c r="M602" s="196"/>
      <c r="N602" s="197"/>
      <c r="O602" s="77"/>
      <c r="P602" s="77"/>
      <c r="Q602" s="77"/>
      <c r="R602" s="77"/>
      <c r="S602" s="77"/>
      <c r="T602" s="7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T602" s="19" t="s">
        <v>169</v>
      </c>
      <c r="AU602" s="19" t="s">
        <v>84</v>
      </c>
    </row>
    <row r="603" s="2" customFormat="1">
      <c r="A603" s="38"/>
      <c r="B603" s="39"/>
      <c r="C603" s="38"/>
      <c r="D603" s="198" t="s">
        <v>171</v>
      </c>
      <c r="E603" s="38"/>
      <c r="F603" s="199" t="s">
        <v>895</v>
      </c>
      <c r="G603" s="38"/>
      <c r="H603" s="38"/>
      <c r="I603" s="195"/>
      <c r="J603" s="38"/>
      <c r="K603" s="38"/>
      <c r="L603" s="39"/>
      <c r="M603" s="196"/>
      <c r="N603" s="197"/>
      <c r="O603" s="77"/>
      <c r="P603" s="77"/>
      <c r="Q603" s="77"/>
      <c r="R603" s="77"/>
      <c r="S603" s="77"/>
      <c r="T603" s="7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T603" s="19" t="s">
        <v>171</v>
      </c>
      <c r="AU603" s="19" t="s">
        <v>84</v>
      </c>
    </row>
    <row r="604" s="2" customFormat="1">
      <c r="A604" s="38"/>
      <c r="B604" s="39"/>
      <c r="C604" s="38"/>
      <c r="D604" s="193" t="s">
        <v>173</v>
      </c>
      <c r="E604" s="38"/>
      <c r="F604" s="200" t="s">
        <v>896</v>
      </c>
      <c r="G604" s="38"/>
      <c r="H604" s="38"/>
      <c r="I604" s="195"/>
      <c r="J604" s="38"/>
      <c r="K604" s="38"/>
      <c r="L604" s="39"/>
      <c r="M604" s="196"/>
      <c r="N604" s="197"/>
      <c r="O604" s="77"/>
      <c r="P604" s="77"/>
      <c r="Q604" s="77"/>
      <c r="R604" s="77"/>
      <c r="S604" s="77"/>
      <c r="T604" s="7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9" t="s">
        <v>173</v>
      </c>
      <c r="AU604" s="19" t="s">
        <v>84</v>
      </c>
    </row>
    <row r="605" s="13" customFormat="1">
      <c r="A605" s="13"/>
      <c r="B605" s="201"/>
      <c r="C605" s="13"/>
      <c r="D605" s="193" t="s">
        <v>175</v>
      </c>
      <c r="E605" s="202" t="s">
        <v>1</v>
      </c>
      <c r="F605" s="203" t="s">
        <v>897</v>
      </c>
      <c r="G605" s="13"/>
      <c r="H605" s="204">
        <v>133.16</v>
      </c>
      <c r="I605" s="205"/>
      <c r="J605" s="13"/>
      <c r="K605" s="13"/>
      <c r="L605" s="201"/>
      <c r="M605" s="206"/>
      <c r="N605" s="207"/>
      <c r="O605" s="207"/>
      <c r="P605" s="207"/>
      <c r="Q605" s="207"/>
      <c r="R605" s="207"/>
      <c r="S605" s="207"/>
      <c r="T605" s="208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02" t="s">
        <v>175</v>
      </c>
      <c r="AU605" s="202" t="s">
        <v>84</v>
      </c>
      <c r="AV605" s="13" t="s">
        <v>84</v>
      </c>
      <c r="AW605" s="13" t="s">
        <v>32</v>
      </c>
      <c r="AX605" s="13" t="s">
        <v>82</v>
      </c>
      <c r="AY605" s="202" t="s">
        <v>160</v>
      </c>
    </row>
    <row r="606" s="2" customFormat="1" ht="16.5" customHeight="1">
      <c r="A606" s="38"/>
      <c r="B606" s="179"/>
      <c r="C606" s="217" t="s">
        <v>898</v>
      </c>
      <c r="D606" s="217" t="s">
        <v>341</v>
      </c>
      <c r="E606" s="218" t="s">
        <v>899</v>
      </c>
      <c r="F606" s="219" t="s">
        <v>900</v>
      </c>
      <c r="G606" s="220" t="s">
        <v>219</v>
      </c>
      <c r="H606" s="221">
        <v>135.82300000000001</v>
      </c>
      <c r="I606" s="222"/>
      <c r="J606" s="223">
        <f>ROUND(I606*H606,2)</f>
        <v>0</v>
      </c>
      <c r="K606" s="219" t="s">
        <v>166</v>
      </c>
      <c r="L606" s="224"/>
      <c r="M606" s="225" t="s">
        <v>1</v>
      </c>
      <c r="N606" s="226" t="s">
        <v>40</v>
      </c>
      <c r="O606" s="77"/>
      <c r="P606" s="189">
        <f>O606*H606</f>
        <v>0</v>
      </c>
      <c r="Q606" s="189">
        <v>0.125</v>
      </c>
      <c r="R606" s="189">
        <f>Q606*H606</f>
        <v>16.977875000000001</v>
      </c>
      <c r="S606" s="189">
        <v>0</v>
      </c>
      <c r="T606" s="190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191" t="s">
        <v>216</v>
      </c>
      <c r="AT606" s="191" t="s">
        <v>341</v>
      </c>
      <c r="AU606" s="191" t="s">
        <v>84</v>
      </c>
      <c r="AY606" s="19" t="s">
        <v>160</v>
      </c>
      <c r="BE606" s="192">
        <f>IF(N606="základní",J606,0)</f>
        <v>0</v>
      </c>
      <c r="BF606" s="192">
        <f>IF(N606="snížená",J606,0)</f>
        <v>0</v>
      </c>
      <c r="BG606" s="192">
        <f>IF(N606="zákl. přenesená",J606,0)</f>
        <v>0</v>
      </c>
      <c r="BH606" s="192">
        <f>IF(N606="sníž. přenesená",J606,0)</f>
        <v>0</v>
      </c>
      <c r="BI606" s="192">
        <f>IF(N606="nulová",J606,0)</f>
        <v>0</v>
      </c>
      <c r="BJ606" s="19" t="s">
        <v>82</v>
      </c>
      <c r="BK606" s="192">
        <f>ROUND(I606*H606,2)</f>
        <v>0</v>
      </c>
      <c r="BL606" s="19" t="s">
        <v>167</v>
      </c>
      <c r="BM606" s="191" t="s">
        <v>901</v>
      </c>
    </row>
    <row r="607" s="2" customFormat="1">
      <c r="A607" s="38"/>
      <c r="B607" s="39"/>
      <c r="C607" s="38"/>
      <c r="D607" s="193" t="s">
        <v>169</v>
      </c>
      <c r="E607" s="38"/>
      <c r="F607" s="194" t="s">
        <v>900</v>
      </c>
      <c r="G607" s="38"/>
      <c r="H607" s="38"/>
      <c r="I607" s="195"/>
      <c r="J607" s="38"/>
      <c r="K607" s="38"/>
      <c r="L607" s="39"/>
      <c r="M607" s="196"/>
      <c r="N607" s="197"/>
      <c r="O607" s="77"/>
      <c r="P607" s="77"/>
      <c r="Q607" s="77"/>
      <c r="R607" s="77"/>
      <c r="S607" s="77"/>
      <c r="T607" s="7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T607" s="19" t="s">
        <v>169</v>
      </c>
      <c r="AU607" s="19" t="s">
        <v>84</v>
      </c>
    </row>
    <row r="608" s="2" customFormat="1">
      <c r="A608" s="38"/>
      <c r="B608" s="39"/>
      <c r="C608" s="38"/>
      <c r="D608" s="193" t="s">
        <v>173</v>
      </c>
      <c r="E608" s="38"/>
      <c r="F608" s="200" t="s">
        <v>902</v>
      </c>
      <c r="G608" s="38"/>
      <c r="H608" s="38"/>
      <c r="I608" s="195"/>
      <c r="J608" s="38"/>
      <c r="K608" s="38"/>
      <c r="L608" s="39"/>
      <c r="M608" s="196"/>
      <c r="N608" s="197"/>
      <c r="O608" s="77"/>
      <c r="P608" s="77"/>
      <c r="Q608" s="77"/>
      <c r="R608" s="77"/>
      <c r="S608" s="77"/>
      <c r="T608" s="7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9" t="s">
        <v>173</v>
      </c>
      <c r="AU608" s="19" t="s">
        <v>84</v>
      </c>
    </row>
    <row r="609" s="13" customFormat="1">
      <c r="A609" s="13"/>
      <c r="B609" s="201"/>
      <c r="C609" s="13"/>
      <c r="D609" s="193" t="s">
        <v>175</v>
      </c>
      <c r="E609" s="13"/>
      <c r="F609" s="203" t="s">
        <v>903</v>
      </c>
      <c r="G609" s="13"/>
      <c r="H609" s="204">
        <v>135.82300000000001</v>
      </c>
      <c r="I609" s="205"/>
      <c r="J609" s="13"/>
      <c r="K609" s="13"/>
      <c r="L609" s="201"/>
      <c r="M609" s="206"/>
      <c r="N609" s="207"/>
      <c r="O609" s="207"/>
      <c r="P609" s="207"/>
      <c r="Q609" s="207"/>
      <c r="R609" s="207"/>
      <c r="S609" s="207"/>
      <c r="T609" s="208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02" t="s">
        <v>175</v>
      </c>
      <c r="AU609" s="202" t="s">
        <v>84</v>
      </c>
      <c r="AV609" s="13" t="s">
        <v>84</v>
      </c>
      <c r="AW609" s="13" t="s">
        <v>3</v>
      </c>
      <c r="AX609" s="13" t="s">
        <v>82</v>
      </c>
      <c r="AY609" s="202" t="s">
        <v>160</v>
      </c>
    </row>
    <row r="610" s="2" customFormat="1" ht="16.5" customHeight="1">
      <c r="A610" s="38"/>
      <c r="B610" s="179"/>
      <c r="C610" s="180" t="s">
        <v>904</v>
      </c>
      <c r="D610" s="180" t="s">
        <v>162</v>
      </c>
      <c r="E610" s="181" t="s">
        <v>905</v>
      </c>
      <c r="F610" s="182" t="s">
        <v>906</v>
      </c>
      <c r="G610" s="183" t="s">
        <v>219</v>
      </c>
      <c r="H610" s="184">
        <v>141.66999999999999</v>
      </c>
      <c r="I610" s="185"/>
      <c r="J610" s="186">
        <f>ROUND(I610*H610,2)</f>
        <v>0</v>
      </c>
      <c r="K610" s="182" t="s">
        <v>166</v>
      </c>
      <c r="L610" s="39"/>
      <c r="M610" s="187" t="s">
        <v>1</v>
      </c>
      <c r="N610" s="188" t="s">
        <v>40</v>
      </c>
      <c r="O610" s="77"/>
      <c r="P610" s="189">
        <f>O610*H610</f>
        <v>0</v>
      </c>
      <c r="Q610" s="189">
        <v>0.15256</v>
      </c>
      <c r="R610" s="189">
        <f>Q610*H610</f>
        <v>21.613175199999997</v>
      </c>
      <c r="S610" s="189">
        <v>0</v>
      </c>
      <c r="T610" s="190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191" t="s">
        <v>167</v>
      </c>
      <c r="AT610" s="191" t="s">
        <v>162</v>
      </c>
      <c r="AU610" s="191" t="s">
        <v>84</v>
      </c>
      <c r="AY610" s="19" t="s">
        <v>160</v>
      </c>
      <c r="BE610" s="192">
        <f>IF(N610="základní",J610,0)</f>
        <v>0</v>
      </c>
      <c r="BF610" s="192">
        <f>IF(N610="snížená",J610,0)</f>
        <v>0</v>
      </c>
      <c r="BG610" s="192">
        <f>IF(N610="zákl. přenesená",J610,0)</f>
        <v>0</v>
      </c>
      <c r="BH610" s="192">
        <f>IF(N610="sníž. přenesená",J610,0)</f>
        <v>0</v>
      </c>
      <c r="BI610" s="192">
        <f>IF(N610="nulová",J610,0)</f>
        <v>0</v>
      </c>
      <c r="BJ610" s="19" t="s">
        <v>82</v>
      </c>
      <c r="BK610" s="192">
        <f>ROUND(I610*H610,2)</f>
        <v>0</v>
      </c>
      <c r="BL610" s="19" t="s">
        <v>167</v>
      </c>
      <c r="BM610" s="191" t="s">
        <v>907</v>
      </c>
    </row>
    <row r="611" s="2" customFormat="1">
      <c r="A611" s="38"/>
      <c r="B611" s="39"/>
      <c r="C611" s="38"/>
      <c r="D611" s="193" t="s">
        <v>169</v>
      </c>
      <c r="E611" s="38"/>
      <c r="F611" s="194" t="s">
        <v>908</v>
      </c>
      <c r="G611" s="38"/>
      <c r="H611" s="38"/>
      <c r="I611" s="195"/>
      <c r="J611" s="38"/>
      <c r="K611" s="38"/>
      <c r="L611" s="39"/>
      <c r="M611" s="196"/>
      <c r="N611" s="197"/>
      <c r="O611" s="77"/>
      <c r="P611" s="77"/>
      <c r="Q611" s="77"/>
      <c r="R611" s="77"/>
      <c r="S611" s="77"/>
      <c r="T611" s="7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T611" s="19" t="s">
        <v>169</v>
      </c>
      <c r="AU611" s="19" t="s">
        <v>84</v>
      </c>
    </row>
    <row r="612" s="2" customFormat="1">
      <c r="A612" s="38"/>
      <c r="B612" s="39"/>
      <c r="C612" s="38"/>
      <c r="D612" s="198" t="s">
        <v>171</v>
      </c>
      <c r="E612" s="38"/>
      <c r="F612" s="199" t="s">
        <v>909</v>
      </c>
      <c r="G612" s="38"/>
      <c r="H612" s="38"/>
      <c r="I612" s="195"/>
      <c r="J612" s="38"/>
      <c r="K612" s="38"/>
      <c r="L612" s="39"/>
      <c r="M612" s="196"/>
      <c r="N612" s="197"/>
      <c r="O612" s="77"/>
      <c r="P612" s="77"/>
      <c r="Q612" s="77"/>
      <c r="R612" s="77"/>
      <c r="S612" s="77"/>
      <c r="T612" s="7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T612" s="19" t="s">
        <v>171</v>
      </c>
      <c r="AU612" s="19" t="s">
        <v>84</v>
      </c>
    </row>
    <row r="613" s="2" customFormat="1">
      <c r="A613" s="38"/>
      <c r="B613" s="39"/>
      <c r="C613" s="38"/>
      <c r="D613" s="193" t="s">
        <v>173</v>
      </c>
      <c r="E613" s="38"/>
      <c r="F613" s="200" t="s">
        <v>896</v>
      </c>
      <c r="G613" s="38"/>
      <c r="H613" s="38"/>
      <c r="I613" s="195"/>
      <c r="J613" s="38"/>
      <c r="K613" s="38"/>
      <c r="L613" s="39"/>
      <c r="M613" s="196"/>
      <c r="N613" s="197"/>
      <c r="O613" s="77"/>
      <c r="P613" s="77"/>
      <c r="Q613" s="77"/>
      <c r="R613" s="77"/>
      <c r="S613" s="77"/>
      <c r="T613" s="7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9" t="s">
        <v>173</v>
      </c>
      <c r="AU613" s="19" t="s">
        <v>84</v>
      </c>
    </row>
    <row r="614" s="13" customFormat="1">
      <c r="A614" s="13"/>
      <c r="B614" s="201"/>
      <c r="C614" s="13"/>
      <c r="D614" s="193" t="s">
        <v>175</v>
      </c>
      <c r="E614" s="202" t="s">
        <v>1</v>
      </c>
      <c r="F614" s="203" t="s">
        <v>910</v>
      </c>
      <c r="G614" s="13"/>
      <c r="H614" s="204">
        <v>141.66999999999999</v>
      </c>
      <c r="I614" s="205"/>
      <c r="J614" s="13"/>
      <c r="K614" s="13"/>
      <c r="L614" s="201"/>
      <c r="M614" s="206"/>
      <c r="N614" s="207"/>
      <c r="O614" s="207"/>
      <c r="P614" s="207"/>
      <c r="Q614" s="207"/>
      <c r="R614" s="207"/>
      <c r="S614" s="207"/>
      <c r="T614" s="208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02" t="s">
        <v>175</v>
      </c>
      <c r="AU614" s="202" t="s">
        <v>84</v>
      </c>
      <c r="AV614" s="13" t="s">
        <v>84</v>
      </c>
      <c r="AW614" s="13" t="s">
        <v>32</v>
      </c>
      <c r="AX614" s="13" t="s">
        <v>82</v>
      </c>
      <c r="AY614" s="202" t="s">
        <v>160</v>
      </c>
    </row>
    <row r="615" s="2" customFormat="1" ht="16.5" customHeight="1">
      <c r="A615" s="38"/>
      <c r="B615" s="179"/>
      <c r="C615" s="217" t="s">
        <v>911</v>
      </c>
      <c r="D615" s="217" t="s">
        <v>341</v>
      </c>
      <c r="E615" s="218" t="s">
        <v>912</v>
      </c>
      <c r="F615" s="219" t="s">
        <v>913</v>
      </c>
      <c r="G615" s="220" t="s">
        <v>219</v>
      </c>
      <c r="H615" s="221">
        <v>144.50299999999999</v>
      </c>
      <c r="I615" s="222"/>
      <c r="J615" s="223">
        <f>ROUND(I615*H615,2)</f>
        <v>0</v>
      </c>
      <c r="K615" s="219" t="s">
        <v>166</v>
      </c>
      <c r="L615" s="224"/>
      <c r="M615" s="225" t="s">
        <v>1</v>
      </c>
      <c r="N615" s="226" t="s">
        <v>40</v>
      </c>
      <c r="O615" s="77"/>
      <c r="P615" s="189">
        <f>O615*H615</f>
        <v>0</v>
      </c>
      <c r="Q615" s="189">
        <v>0.082000000000000003</v>
      </c>
      <c r="R615" s="189">
        <f>Q615*H615</f>
        <v>11.849245999999999</v>
      </c>
      <c r="S615" s="189">
        <v>0</v>
      </c>
      <c r="T615" s="190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191" t="s">
        <v>216</v>
      </c>
      <c r="AT615" s="191" t="s">
        <v>341</v>
      </c>
      <c r="AU615" s="191" t="s">
        <v>84</v>
      </c>
      <c r="AY615" s="19" t="s">
        <v>160</v>
      </c>
      <c r="BE615" s="192">
        <f>IF(N615="základní",J615,0)</f>
        <v>0</v>
      </c>
      <c r="BF615" s="192">
        <f>IF(N615="snížená",J615,0)</f>
        <v>0</v>
      </c>
      <c r="BG615" s="192">
        <f>IF(N615="zákl. přenesená",J615,0)</f>
        <v>0</v>
      </c>
      <c r="BH615" s="192">
        <f>IF(N615="sníž. přenesená",J615,0)</f>
        <v>0</v>
      </c>
      <c r="BI615" s="192">
        <f>IF(N615="nulová",J615,0)</f>
        <v>0</v>
      </c>
      <c r="BJ615" s="19" t="s">
        <v>82</v>
      </c>
      <c r="BK615" s="192">
        <f>ROUND(I615*H615,2)</f>
        <v>0</v>
      </c>
      <c r="BL615" s="19" t="s">
        <v>167</v>
      </c>
      <c r="BM615" s="191" t="s">
        <v>914</v>
      </c>
    </row>
    <row r="616" s="2" customFormat="1">
      <c r="A616" s="38"/>
      <c r="B616" s="39"/>
      <c r="C616" s="38"/>
      <c r="D616" s="193" t="s">
        <v>169</v>
      </c>
      <c r="E616" s="38"/>
      <c r="F616" s="194" t="s">
        <v>913</v>
      </c>
      <c r="G616" s="38"/>
      <c r="H616" s="38"/>
      <c r="I616" s="195"/>
      <c r="J616" s="38"/>
      <c r="K616" s="38"/>
      <c r="L616" s="39"/>
      <c r="M616" s="196"/>
      <c r="N616" s="197"/>
      <c r="O616" s="77"/>
      <c r="P616" s="77"/>
      <c r="Q616" s="77"/>
      <c r="R616" s="77"/>
      <c r="S616" s="77"/>
      <c r="T616" s="7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T616" s="19" t="s">
        <v>169</v>
      </c>
      <c r="AU616" s="19" t="s">
        <v>84</v>
      </c>
    </row>
    <row r="617" s="2" customFormat="1">
      <c r="A617" s="38"/>
      <c r="B617" s="39"/>
      <c r="C617" s="38"/>
      <c r="D617" s="193" t="s">
        <v>173</v>
      </c>
      <c r="E617" s="38"/>
      <c r="F617" s="200" t="s">
        <v>915</v>
      </c>
      <c r="G617" s="38"/>
      <c r="H617" s="38"/>
      <c r="I617" s="195"/>
      <c r="J617" s="38"/>
      <c r="K617" s="38"/>
      <c r="L617" s="39"/>
      <c r="M617" s="196"/>
      <c r="N617" s="197"/>
      <c r="O617" s="77"/>
      <c r="P617" s="77"/>
      <c r="Q617" s="77"/>
      <c r="R617" s="77"/>
      <c r="S617" s="77"/>
      <c r="T617" s="7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9" t="s">
        <v>173</v>
      </c>
      <c r="AU617" s="19" t="s">
        <v>84</v>
      </c>
    </row>
    <row r="618" s="13" customFormat="1">
      <c r="A618" s="13"/>
      <c r="B618" s="201"/>
      <c r="C618" s="13"/>
      <c r="D618" s="193" t="s">
        <v>175</v>
      </c>
      <c r="E618" s="13"/>
      <c r="F618" s="203" t="s">
        <v>916</v>
      </c>
      <c r="G618" s="13"/>
      <c r="H618" s="204">
        <v>144.50299999999999</v>
      </c>
      <c r="I618" s="205"/>
      <c r="J618" s="13"/>
      <c r="K618" s="13"/>
      <c r="L618" s="201"/>
      <c r="M618" s="206"/>
      <c r="N618" s="207"/>
      <c r="O618" s="207"/>
      <c r="P618" s="207"/>
      <c r="Q618" s="207"/>
      <c r="R618" s="207"/>
      <c r="S618" s="207"/>
      <c r="T618" s="208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02" t="s">
        <v>175</v>
      </c>
      <c r="AU618" s="202" t="s">
        <v>84</v>
      </c>
      <c r="AV618" s="13" t="s">
        <v>84</v>
      </c>
      <c r="AW618" s="13" t="s">
        <v>3</v>
      </c>
      <c r="AX618" s="13" t="s">
        <v>82</v>
      </c>
      <c r="AY618" s="202" t="s">
        <v>160</v>
      </c>
    </row>
    <row r="619" s="2" customFormat="1" ht="16.5" customHeight="1">
      <c r="A619" s="38"/>
      <c r="B619" s="179"/>
      <c r="C619" s="180" t="s">
        <v>917</v>
      </c>
      <c r="D619" s="180" t="s">
        <v>162</v>
      </c>
      <c r="E619" s="181" t="s">
        <v>918</v>
      </c>
      <c r="F619" s="182" t="s">
        <v>919</v>
      </c>
      <c r="G619" s="183" t="s">
        <v>219</v>
      </c>
      <c r="H619" s="184">
        <v>66</v>
      </c>
      <c r="I619" s="185"/>
      <c r="J619" s="186">
        <f>ROUND(I619*H619,2)</f>
        <v>0</v>
      </c>
      <c r="K619" s="182" t="s">
        <v>920</v>
      </c>
      <c r="L619" s="39"/>
      <c r="M619" s="187" t="s">
        <v>1</v>
      </c>
      <c r="N619" s="188" t="s">
        <v>40</v>
      </c>
      <c r="O619" s="77"/>
      <c r="P619" s="189">
        <f>O619*H619</f>
        <v>0</v>
      </c>
      <c r="Q619" s="189">
        <v>0</v>
      </c>
      <c r="R619" s="189">
        <f>Q619*H619</f>
        <v>0</v>
      </c>
      <c r="S619" s="189">
        <v>0</v>
      </c>
      <c r="T619" s="190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191" t="s">
        <v>167</v>
      </c>
      <c r="AT619" s="191" t="s">
        <v>162</v>
      </c>
      <c r="AU619" s="191" t="s">
        <v>84</v>
      </c>
      <c r="AY619" s="19" t="s">
        <v>160</v>
      </c>
      <c r="BE619" s="192">
        <f>IF(N619="základní",J619,0)</f>
        <v>0</v>
      </c>
      <c r="BF619" s="192">
        <f>IF(N619="snížená",J619,0)</f>
        <v>0</v>
      </c>
      <c r="BG619" s="192">
        <f>IF(N619="zákl. přenesená",J619,0)</f>
        <v>0</v>
      </c>
      <c r="BH619" s="192">
        <f>IF(N619="sníž. přenesená",J619,0)</f>
        <v>0</v>
      </c>
      <c r="BI619" s="192">
        <f>IF(N619="nulová",J619,0)</f>
        <v>0</v>
      </c>
      <c r="BJ619" s="19" t="s">
        <v>82</v>
      </c>
      <c r="BK619" s="192">
        <f>ROUND(I619*H619,2)</f>
        <v>0</v>
      </c>
      <c r="BL619" s="19" t="s">
        <v>167</v>
      </c>
      <c r="BM619" s="191" t="s">
        <v>921</v>
      </c>
    </row>
    <row r="620" s="2" customFormat="1">
      <c r="A620" s="38"/>
      <c r="B620" s="39"/>
      <c r="C620" s="38"/>
      <c r="D620" s="193" t="s">
        <v>169</v>
      </c>
      <c r="E620" s="38"/>
      <c r="F620" s="194" t="s">
        <v>922</v>
      </c>
      <c r="G620" s="38"/>
      <c r="H620" s="38"/>
      <c r="I620" s="195"/>
      <c r="J620" s="38"/>
      <c r="K620" s="38"/>
      <c r="L620" s="39"/>
      <c r="M620" s="196"/>
      <c r="N620" s="197"/>
      <c r="O620" s="77"/>
      <c r="P620" s="77"/>
      <c r="Q620" s="77"/>
      <c r="R620" s="77"/>
      <c r="S620" s="77"/>
      <c r="T620" s="7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T620" s="19" t="s">
        <v>169</v>
      </c>
      <c r="AU620" s="19" t="s">
        <v>84</v>
      </c>
    </row>
    <row r="621" s="2" customFormat="1">
      <c r="A621" s="38"/>
      <c r="B621" s="39"/>
      <c r="C621" s="38"/>
      <c r="D621" s="198" t="s">
        <v>171</v>
      </c>
      <c r="E621" s="38"/>
      <c r="F621" s="199" t="s">
        <v>923</v>
      </c>
      <c r="G621" s="38"/>
      <c r="H621" s="38"/>
      <c r="I621" s="195"/>
      <c r="J621" s="38"/>
      <c r="K621" s="38"/>
      <c r="L621" s="39"/>
      <c r="M621" s="196"/>
      <c r="N621" s="197"/>
      <c r="O621" s="77"/>
      <c r="P621" s="77"/>
      <c r="Q621" s="77"/>
      <c r="R621" s="77"/>
      <c r="S621" s="77"/>
      <c r="T621" s="7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T621" s="19" t="s">
        <v>171</v>
      </c>
      <c r="AU621" s="19" t="s">
        <v>84</v>
      </c>
    </row>
    <row r="622" s="2" customFormat="1">
      <c r="A622" s="38"/>
      <c r="B622" s="39"/>
      <c r="C622" s="38"/>
      <c r="D622" s="193" t="s">
        <v>173</v>
      </c>
      <c r="E622" s="38"/>
      <c r="F622" s="200" t="s">
        <v>924</v>
      </c>
      <c r="G622" s="38"/>
      <c r="H622" s="38"/>
      <c r="I622" s="195"/>
      <c r="J622" s="38"/>
      <c r="K622" s="38"/>
      <c r="L622" s="39"/>
      <c r="M622" s="196"/>
      <c r="N622" s="197"/>
      <c r="O622" s="77"/>
      <c r="P622" s="77"/>
      <c r="Q622" s="77"/>
      <c r="R622" s="77"/>
      <c r="S622" s="77"/>
      <c r="T622" s="7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T622" s="19" t="s">
        <v>173</v>
      </c>
      <c r="AU622" s="19" t="s">
        <v>84</v>
      </c>
    </row>
    <row r="623" s="13" customFormat="1">
      <c r="A623" s="13"/>
      <c r="B623" s="201"/>
      <c r="C623" s="13"/>
      <c r="D623" s="193" t="s">
        <v>175</v>
      </c>
      <c r="E623" s="202" t="s">
        <v>1</v>
      </c>
      <c r="F623" s="203" t="s">
        <v>925</v>
      </c>
      <c r="G623" s="13"/>
      <c r="H623" s="204">
        <v>66</v>
      </c>
      <c r="I623" s="205"/>
      <c r="J623" s="13"/>
      <c r="K623" s="13"/>
      <c r="L623" s="201"/>
      <c r="M623" s="206"/>
      <c r="N623" s="207"/>
      <c r="O623" s="207"/>
      <c r="P623" s="207"/>
      <c r="Q623" s="207"/>
      <c r="R623" s="207"/>
      <c r="S623" s="207"/>
      <c r="T623" s="208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02" t="s">
        <v>175</v>
      </c>
      <c r="AU623" s="202" t="s">
        <v>84</v>
      </c>
      <c r="AV623" s="13" t="s">
        <v>84</v>
      </c>
      <c r="AW623" s="13" t="s">
        <v>32</v>
      </c>
      <c r="AX623" s="13" t="s">
        <v>82</v>
      </c>
      <c r="AY623" s="202" t="s">
        <v>160</v>
      </c>
    </row>
    <row r="624" s="2" customFormat="1" ht="16.5" customHeight="1">
      <c r="A624" s="38"/>
      <c r="B624" s="179"/>
      <c r="C624" s="217" t="s">
        <v>926</v>
      </c>
      <c r="D624" s="217" t="s">
        <v>341</v>
      </c>
      <c r="E624" s="218" t="s">
        <v>927</v>
      </c>
      <c r="F624" s="219" t="s">
        <v>928</v>
      </c>
      <c r="G624" s="220" t="s">
        <v>344</v>
      </c>
      <c r="H624" s="221">
        <v>2.8530000000000002</v>
      </c>
      <c r="I624" s="222"/>
      <c r="J624" s="223">
        <f>ROUND(I624*H624,2)</f>
        <v>0</v>
      </c>
      <c r="K624" s="219" t="s">
        <v>920</v>
      </c>
      <c r="L624" s="224"/>
      <c r="M624" s="225" t="s">
        <v>1</v>
      </c>
      <c r="N624" s="226" t="s">
        <v>40</v>
      </c>
      <c r="O624" s="77"/>
      <c r="P624" s="189">
        <f>O624*H624</f>
        <v>0</v>
      </c>
      <c r="Q624" s="189">
        <v>1</v>
      </c>
      <c r="R624" s="189">
        <f>Q624*H624</f>
        <v>2.8530000000000002</v>
      </c>
      <c r="S624" s="189">
        <v>0</v>
      </c>
      <c r="T624" s="190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191" t="s">
        <v>216</v>
      </c>
      <c r="AT624" s="191" t="s">
        <v>341</v>
      </c>
      <c r="AU624" s="191" t="s">
        <v>84</v>
      </c>
      <c r="AY624" s="19" t="s">
        <v>160</v>
      </c>
      <c r="BE624" s="192">
        <f>IF(N624="základní",J624,0)</f>
        <v>0</v>
      </c>
      <c r="BF624" s="192">
        <f>IF(N624="snížená",J624,0)</f>
        <v>0</v>
      </c>
      <c r="BG624" s="192">
        <f>IF(N624="zákl. přenesená",J624,0)</f>
        <v>0</v>
      </c>
      <c r="BH624" s="192">
        <f>IF(N624="sníž. přenesená",J624,0)</f>
        <v>0</v>
      </c>
      <c r="BI624" s="192">
        <f>IF(N624="nulová",J624,0)</f>
        <v>0</v>
      </c>
      <c r="BJ624" s="19" t="s">
        <v>82</v>
      </c>
      <c r="BK624" s="192">
        <f>ROUND(I624*H624,2)</f>
        <v>0</v>
      </c>
      <c r="BL624" s="19" t="s">
        <v>167</v>
      </c>
      <c r="BM624" s="191" t="s">
        <v>929</v>
      </c>
    </row>
    <row r="625" s="2" customFormat="1">
      <c r="A625" s="38"/>
      <c r="B625" s="39"/>
      <c r="C625" s="38"/>
      <c r="D625" s="193" t="s">
        <v>169</v>
      </c>
      <c r="E625" s="38"/>
      <c r="F625" s="194" t="s">
        <v>928</v>
      </c>
      <c r="G625" s="38"/>
      <c r="H625" s="38"/>
      <c r="I625" s="195"/>
      <c r="J625" s="38"/>
      <c r="K625" s="38"/>
      <c r="L625" s="39"/>
      <c r="M625" s="196"/>
      <c r="N625" s="197"/>
      <c r="O625" s="77"/>
      <c r="P625" s="77"/>
      <c r="Q625" s="77"/>
      <c r="R625" s="77"/>
      <c r="S625" s="77"/>
      <c r="T625" s="7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T625" s="19" t="s">
        <v>169</v>
      </c>
      <c r="AU625" s="19" t="s">
        <v>84</v>
      </c>
    </row>
    <row r="626" s="2" customFormat="1">
      <c r="A626" s="38"/>
      <c r="B626" s="39"/>
      <c r="C626" s="38"/>
      <c r="D626" s="193" t="s">
        <v>173</v>
      </c>
      <c r="E626" s="38"/>
      <c r="F626" s="200" t="s">
        <v>930</v>
      </c>
      <c r="G626" s="38"/>
      <c r="H626" s="38"/>
      <c r="I626" s="195"/>
      <c r="J626" s="38"/>
      <c r="K626" s="38"/>
      <c r="L626" s="39"/>
      <c r="M626" s="196"/>
      <c r="N626" s="197"/>
      <c r="O626" s="77"/>
      <c r="P626" s="77"/>
      <c r="Q626" s="77"/>
      <c r="R626" s="77"/>
      <c r="S626" s="77"/>
      <c r="T626" s="7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T626" s="19" t="s">
        <v>173</v>
      </c>
      <c r="AU626" s="19" t="s">
        <v>84</v>
      </c>
    </row>
    <row r="627" s="13" customFormat="1">
      <c r="A627" s="13"/>
      <c r="B627" s="201"/>
      <c r="C627" s="13"/>
      <c r="D627" s="193" t="s">
        <v>175</v>
      </c>
      <c r="E627" s="202" t="s">
        <v>1</v>
      </c>
      <c r="F627" s="203" t="s">
        <v>931</v>
      </c>
      <c r="G627" s="13"/>
      <c r="H627" s="204">
        <v>2.8530000000000002</v>
      </c>
      <c r="I627" s="205"/>
      <c r="J627" s="13"/>
      <c r="K627" s="13"/>
      <c r="L627" s="201"/>
      <c r="M627" s="206"/>
      <c r="N627" s="207"/>
      <c r="O627" s="207"/>
      <c r="P627" s="207"/>
      <c r="Q627" s="207"/>
      <c r="R627" s="207"/>
      <c r="S627" s="207"/>
      <c r="T627" s="208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02" t="s">
        <v>175</v>
      </c>
      <c r="AU627" s="202" t="s">
        <v>84</v>
      </c>
      <c r="AV627" s="13" t="s">
        <v>84</v>
      </c>
      <c r="AW627" s="13" t="s">
        <v>32</v>
      </c>
      <c r="AX627" s="13" t="s">
        <v>82</v>
      </c>
      <c r="AY627" s="202" t="s">
        <v>160</v>
      </c>
    </row>
    <row r="628" s="2" customFormat="1" ht="16.5" customHeight="1">
      <c r="A628" s="38"/>
      <c r="B628" s="179"/>
      <c r="C628" s="217" t="s">
        <v>932</v>
      </c>
      <c r="D628" s="217" t="s">
        <v>341</v>
      </c>
      <c r="E628" s="218" t="s">
        <v>933</v>
      </c>
      <c r="F628" s="219" t="s">
        <v>934</v>
      </c>
      <c r="G628" s="220" t="s">
        <v>344</v>
      </c>
      <c r="H628" s="221">
        <v>0.0040000000000000001</v>
      </c>
      <c r="I628" s="222"/>
      <c r="J628" s="223">
        <f>ROUND(I628*H628,2)</f>
        <v>0</v>
      </c>
      <c r="K628" s="219" t="s">
        <v>920</v>
      </c>
      <c r="L628" s="224"/>
      <c r="M628" s="225" t="s">
        <v>1</v>
      </c>
      <c r="N628" s="226" t="s">
        <v>40</v>
      </c>
      <c r="O628" s="77"/>
      <c r="P628" s="189">
        <f>O628*H628</f>
        <v>0</v>
      </c>
      <c r="Q628" s="189">
        <v>1</v>
      </c>
      <c r="R628" s="189">
        <f>Q628*H628</f>
        <v>0.0040000000000000001</v>
      </c>
      <c r="S628" s="189">
        <v>0</v>
      </c>
      <c r="T628" s="190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191" t="s">
        <v>216</v>
      </c>
      <c r="AT628" s="191" t="s">
        <v>341</v>
      </c>
      <c r="AU628" s="191" t="s">
        <v>84</v>
      </c>
      <c r="AY628" s="19" t="s">
        <v>160</v>
      </c>
      <c r="BE628" s="192">
        <f>IF(N628="základní",J628,0)</f>
        <v>0</v>
      </c>
      <c r="BF628" s="192">
        <f>IF(N628="snížená",J628,0)</f>
        <v>0</v>
      </c>
      <c r="BG628" s="192">
        <f>IF(N628="zákl. přenesená",J628,0)</f>
        <v>0</v>
      </c>
      <c r="BH628" s="192">
        <f>IF(N628="sníž. přenesená",J628,0)</f>
        <v>0</v>
      </c>
      <c r="BI628" s="192">
        <f>IF(N628="nulová",J628,0)</f>
        <v>0</v>
      </c>
      <c r="BJ628" s="19" t="s">
        <v>82</v>
      </c>
      <c r="BK628" s="192">
        <f>ROUND(I628*H628,2)</f>
        <v>0</v>
      </c>
      <c r="BL628" s="19" t="s">
        <v>167</v>
      </c>
      <c r="BM628" s="191" t="s">
        <v>935</v>
      </c>
    </row>
    <row r="629" s="2" customFormat="1">
      <c r="A629" s="38"/>
      <c r="B629" s="39"/>
      <c r="C629" s="38"/>
      <c r="D629" s="193" t="s">
        <v>169</v>
      </c>
      <c r="E629" s="38"/>
      <c r="F629" s="194" t="s">
        <v>934</v>
      </c>
      <c r="G629" s="38"/>
      <c r="H629" s="38"/>
      <c r="I629" s="195"/>
      <c r="J629" s="38"/>
      <c r="K629" s="38"/>
      <c r="L629" s="39"/>
      <c r="M629" s="196"/>
      <c r="N629" s="197"/>
      <c r="O629" s="77"/>
      <c r="P629" s="77"/>
      <c r="Q629" s="77"/>
      <c r="R629" s="77"/>
      <c r="S629" s="77"/>
      <c r="T629" s="7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T629" s="19" t="s">
        <v>169</v>
      </c>
      <c r="AU629" s="19" t="s">
        <v>84</v>
      </c>
    </row>
    <row r="630" s="2" customFormat="1">
      <c r="A630" s="38"/>
      <c r="B630" s="39"/>
      <c r="C630" s="38"/>
      <c r="D630" s="193" t="s">
        <v>173</v>
      </c>
      <c r="E630" s="38"/>
      <c r="F630" s="200" t="s">
        <v>936</v>
      </c>
      <c r="G630" s="38"/>
      <c r="H630" s="38"/>
      <c r="I630" s="195"/>
      <c r="J630" s="38"/>
      <c r="K630" s="38"/>
      <c r="L630" s="39"/>
      <c r="M630" s="196"/>
      <c r="N630" s="197"/>
      <c r="O630" s="77"/>
      <c r="P630" s="77"/>
      <c r="Q630" s="77"/>
      <c r="R630" s="77"/>
      <c r="S630" s="77"/>
      <c r="T630" s="7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9" t="s">
        <v>173</v>
      </c>
      <c r="AU630" s="19" t="s">
        <v>84</v>
      </c>
    </row>
    <row r="631" s="13" customFormat="1">
      <c r="A631" s="13"/>
      <c r="B631" s="201"/>
      <c r="C631" s="13"/>
      <c r="D631" s="193" t="s">
        <v>175</v>
      </c>
      <c r="E631" s="202" t="s">
        <v>1</v>
      </c>
      <c r="F631" s="203" t="s">
        <v>937</v>
      </c>
      <c r="G631" s="13"/>
      <c r="H631" s="204">
        <v>0.0040000000000000001</v>
      </c>
      <c r="I631" s="205"/>
      <c r="J631" s="13"/>
      <c r="K631" s="13"/>
      <c r="L631" s="201"/>
      <c r="M631" s="206"/>
      <c r="N631" s="207"/>
      <c r="O631" s="207"/>
      <c r="P631" s="207"/>
      <c r="Q631" s="207"/>
      <c r="R631" s="207"/>
      <c r="S631" s="207"/>
      <c r="T631" s="208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02" t="s">
        <v>175</v>
      </c>
      <c r="AU631" s="202" t="s">
        <v>84</v>
      </c>
      <c r="AV631" s="13" t="s">
        <v>84</v>
      </c>
      <c r="AW631" s="13" t="s">
        <v>32</v>
      </c>
      <c r="AX631" s="13" t="s">
        <v>82</v>
      </c>
      <c r="AY631" s="202" t="s">
        <v>160</v>
      </c>
    </row>
    <row r="632" s="2" customFormat="1" ht="16.5" customHeight="1">
      <c r="A632" s="38"/>
      <c r="B632" s="179"/>
      <c r="C632" s="180" t="s">
        <v>938</v>
      </c>
      <c r="D632" s="180" t="s">
        <v>162</v>
      </c>
      <c r="E632" s="181" t="s">
        <v>939</v>
      </c>
      <c r="F632" s="182" t="s">
        <v>940</v>
      </c>
      <c r="G632" s="183" t="s">
        <v>219</v>
      </c>
      <c r="H632" s="184">
        <v>93</v>
      </c>
      <c r="I632" s="185"/>
      <c r="J632" s="186">
        <f>ROUND(I632*H632,2)</f>
        <v>0</v>
      </c>
      <c r="K632" s="182" t="s">
        <v>166</v>
      </c>
      <c r="L632" s="39"/>
      <c r="M632" s="187" t="s">
        <v>1</v>
      </c>
      <c r="N632" s="188" t="s">
        <v>40</v>
      </c>
      <c r="O632" s="77"/>
      <c r="P632" s="189">
        <f>O632*H632</f>
        <v>0</v>
      </c>
      <c r="Q632" s="189">
        <v>0.34612999999999999</v>
      </c>
      <c r="R632" s="189">
        <f>Q632*H632</f>
        <v>32.190089999999998</v>
      </c>
      <c r="S632" s="189">
        <v>0</v>
      </c>
      <c r="T632" s="190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191" t="s">
        <v>167</v>
      </c>
      <c r="AT632" s="191" t="s">
        <v>162</v>
      </c>
      <c r="AU632" s="191" t="s">
        <v>84</v>
      </c>
      <c r="AY632" s="19" t="s">
        <v>160</v>
      </c>
      <c r="BE632" s="192">
        <f>IF(N632="základní",J632,0)</f>
        <v>0</v>
      </c>
      <c r="BF632" s="192">
        <f>IF(N632="snížená",J632,0)</f>
        <v>0</v>
      </c>
      <c r="BG632" s="192">
        <f>IF(N632="zákl. přenesená",J632,0)</f>
        <v>0</v>
      </c>
      <c r="BH632" s="192">
        <f>IF(N632="sníž. přenesená",J632,0)</f>
        <v>0</v>
      </c>
      <c r="BI632" s="192">
        <f>IF(N632="nulová",J632,0)</f>
        <v>0</v>
      </c>
      <c r="BJ632" s="19" t="s">
        <v>82</v>
      </c>
      <c r="BK632" s="192">
        <f>ROUND(I632*H632,2)</f>
        <v>0</v>
      </c>
      <c r="BL632" s="19" t="s">
        <v>167</v>
      </c>
      <c r="BM632" s="191" t="s">
        <v>941</v>
      </c>
    </row>
    <row r="633" s="2" customFormat="1">
      <c r="A633" s="38"/>
      <c r="B633" s="39"/>
      <c r="C633" s="38"/>
      <c r="D633" s="193" t="s">
        <v>169</v>
      </c>
      <c r="E633" s="38"/>
      <c r="F633" s="194" t="s">
        <v>942</v>
      </c>
      <c r="G633" s="38"/>
      <c r="H633" s="38"/>
      <c r="I633" s="195"/>
      <c r="J633" s="38"/>
      <c r="K633" s="38"/>
      <c r="L633" s="39"/>
      <c r="M633" s="196"/>
      <c r="N633" s="197"/>
      <c r="O633" s="77"/>
      <c r="P633" s="77"/>
      <c r="Q633" s="77"/>
      <c r="R633" s="77"/>
      <c r="S633" s="77"/>
      <c r="T633" s="7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T633" s="19" t="s">
        <v>169</v>
      </c>
      <c r="AU633" s="19" t="s">
        <v>84</v>
      </c>
    </row>
    <row r="634" s="2" customFormat="1">
      <c r="A634" s="38"/>
      <c r="B634" s="39"/>
      <c r="C634" s="38"/>
      <c r="D634" s="198" t="s">
        <v>171</v>
      </c>
      <c r="E634" s="38"/>
      <c r="F634" s="199" t="s">
        <v>943</v>
      </c>
      <c r="G634" s="38"/>
      <c r="H634" s="38"/>
      <c r="I634" s="195"/>
      <c r="J634" s="38"/>
      <c r="K634" s="38"/>
      <c r="L634" s="39"/>
      <c r="M634" s="196"/>
      <c r="N634" s="197"/>
      <c r="O634" s="77"/>
      <c r="P634" s="77"/>
      <c r="Q634" s="77"/>
      <c r="R634" s="77"/>
      <c r="S634" s="77"/>
      <c r="T634" s="7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T634" s="19" t="s">
        <v>171</v>
      </c>
      <c r="AU634" s="19" t="s">
        <v>84</v>
      </c>
    </row>
    <row r="635" s="2" customFormat="1" ht="16.5" customHeight="1">
      <c r="A635" s="38"/>
      <c r="B635" s="179"/>
      <c r="C635" s="217" t="s">
        <v>944</v>
      </c>
      <c r="D635" s="217" t="s">
        <v>341</v>
      </c>
      <c r="E635" s="218" t="s">
        <v>945</v>
      </c>
      <c r="F635" s="219" t="s">
        <v>946</v>
      </c>
      <c r="G635" s="220" t="s">
        <v>219</v>
      </c>
      <c r="H635" s="221">
        <v>91.670000000000002</v>
      </c>
      <c r="I635" s="222"/>
      <c r="J635" s="223">
        <f>ROUND(I635*H635,2)</f>
        <v>0</v>
      </c>
      <c r="K635" s="219" t="s">
        <v>166</v>
      </c>
      <c r="L635" s="224"/>
      <c r="M635" s="225" t="s">
        <v>1</v>
      </c>
      <c r="N635" s="226" t="s">
        <v>40</v>
      </c>
      <c r="O635" s="77"/>
      <c r="P635" s="189">
        <f>O635*H635</f>
        <v>0</v>
      </c>
      <c r="Q635" s="189">
        <v>0.22500000000000001</v>
      </c>
      <c r="R635" s="189">
        <f>Q635*H635</f>
        <v>20.62575</v>
      </c>
      <c r="S635" s="189">
        <v>0</v>
      </c>
      <c r="T635" s="190">
        <f>S635*H635</f>
        <v>0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191" t="s">
        <v>216</v>
      </c>
      <c r="AT635" s="191" t="s">
        <v>341</v>
      </c>
      <c r="AU635" s="191" t="s">
        <v>84</v>
      </c>
      <c r="AY635" s="19" t="s">
        <v>160</v>
      </c>
      <c r="BE635" s="192">
        <f>IF(N635="základní",J635,0)</f>
        <v>0</v>
      </c>
      <c r="BF635" s="192">
        <f>IF(N635="snížená",J635,0)</f>
        <v>0</v>
      </c>
      <c r="BG635" s="192">
        <f>IF(N635="zákl. přenesená",J635,0)</f>
        <v>0</v>
      </c>
      <c r="BH635" s="192">
        <f>IF(N635="sníž. přenesená",J635,0)</f>
        <v>0</v>
      </c>
      <c r="BI635" s="192">
        <f>IF(N635="nulová",J635,0)</f>
        <v>0</v>
      </c>
      <c r="BJ635" s="19" t="s">
        <v>82</v>
      </c>
      <c r="BK635" s="192">
        <f>ROUND(I635*H635,2)</f>
        <v>0</v>
      </c>
      <c r="BL635" s="19" t="s">
        <v>167</v>
      </c>
      <c r="BM635" s="191" t="s">
        <v>947</v>
      </c>
    </row>
    <row r="636" s="2" customFormat="1">
      <c r="A636" s="38"/>
      <c r="B636" s="39"/>
      <c r="C636" s="38"/>
      <c r="D636" s="193" t="s">
        <v>169</v>
      </c>
      <c r="E636" s="38"/>
      <c r="F636" s="194" t="s">
        <v>946</v>
      </c>
      <c r="G636" s="38"/>
      <c r="H636" s="38"/>
      <c r="I636" s="195"/>
      <c r="J636" s="38"/>
      <c r="K636" s="38"/>
      <c r="L636" s="39"/>
      <c r="M636" s="196"/>
      <c r="N636" s="197"/>
      <c r="O636" s="77"/>
      <c r="P636" s="77"/>
      <c r="Q636" s="77"/>
      <c r="R636" s="77"/>
      <c r="S636" s="77"/>
      <c r="T636" s="7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T636" s="19" t="s">
        <v>169</v>
      </c>
      <c r="AU636" s="19" t="s">
        <v>84</v>
      </c>
    </row>
    <row r="637" s="2" customFormat="1">
      <c r="A637" s="38"/>
      <c r="B637" s="39"/>
      <c r="C637" s="38"/>
      <c r="D637" s="193" t="s">
        <v>173</v>
      </c>
      <c r="E637" s="38"/>
      <c r="F637" s="200" t="s">
        <v>580</v>
      </c>
      <c r="G637" s="38"/>
      <c r="H637" s="38"/>
      <c r="I637" s="195"/>
      <c r="J637" s="38"/>
      <c r="K637" s="38"/>
      <c r="L637" s="39"/>
      <c r="M637" s="196"/>
      <c r="N637" s="197"/>
      <c r="O637" s="77"/>
      <c r="P637" s="77"/>
      <c r="Q637" s="77"/>
      <c r="R637" s="77"/>
      <c r="S637" s="77"/>
      <c r="T637" s="7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T637" s="19" t="s">
        <v>173</v>
      </c>
      <c r="AU637" s="19" t="s">
        <v>84</v>
      </c>
    </row>
    <row r="638" s="13" customFormat="1">
      <c r="A638" s="13"/>
      <c r="B638" s="201"/>
      <c r="C638" s="13"/>
      <c r="D638" s="193" t="s">
        <v>175</v>
      </c>
      <c r="E638" s="202" t="s">
        <v>1</v>
      </c>
      <c r="F638" s="203" t="s">
        <v>948</v>
      </c>
      <c r="G638" s="13"/>
      <c r="H638" s="204">
        <v>89</v>
      </c>
      <c r="I638" s="205"/>
      <c r="J638" s="13"/>
      <c r="K638" s="13"/>
      <c r="L638" s="201"/>
      <c r="M638" s="206"/>
      <c r="N638" s="207"/>
      <c r="O638" s="207"/>
      <c r="P638" s="207"/>
      <c r="Q638" s="207"/>
      <c r="R638" s="207"/>
      <c r="S638" s="207"/>
      <c r="T638" s="20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02" t="s">
        <v>175</v>
      </c>
      <c r="AU638" s="202" t="s">
        <v>84</v>
      </c>
      <c r="AV638" s="13" t="s">
        <v>84</v>
      </c>
      <c r="AW638" s="13" t="s">
        <v>32</v>
      </c>
      <c r="AX638" s="13" t="s">
        <v>82</v>
      </c>
      <c r="AY638" s="202" t="s">
        <v>160</v>
      </c>
    </row>
    <row r="639" s="13" customFormat="1">
      <c r="A639" s="13"/>
      <c r="B639" s="201"/>
      <c r="C639" s="13"/>
      <c r="D639" s="193" t="s">
        <v>175</v>
      </c>
      <c r="E639" s="13"/>
      <c r="F639" s="203" t="s">
        <v>949</v>
      </c>
      <c r="G639" s="13"/>
      <c r="H639" s="204">
        <v>91.670000000000002</v>
      </c>
      <c r="I639" s="205"/>
      <c r="J639" s="13"/>
      <c r="K639" s="13"/>
      <c r="L639" s="201"/>
      <c r="M639" s="206"/>
      <c r="N639" s="207"/>
      <c r="O639" s="207"/>
      <c r="P639" s="207"/>
      <c r="Q639" s="207"/>
      <c r="R639" s="207"/>
      <c r="S639" s="207"/>
      <c r="T639" s="208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02" t="s">
        <v>175</v>
      </c>
      <c r="AU639" s="202" t="s">
        <v>84</v>
      </c>
      <c r="AV639" s="13" t="s">
        <v>84</v>
      </c>
      <c r="AW639" s="13" t="s">
        <v>3</v>
      </c>
      <c r="AX639" s="13" t="s">
        <v>82</v>
      </c>
      <c r="AY639" s="202" t="s">
        <v>160</v>
      </c>
    </row>
    <row r="640" s="2" customFormat="1" ht="16.5" customHeight="1">
      <c r="A640" s="38"/>
      <c r="B640" s="179"/>
      <c r="C640" s="217" t="s">
        <v>950</v>
      </c>
      <c r="D640" s="217" t="s">
        <v>341</v>
      </c>
      <c r="E640" s="218" t="s">
        <v>951</v>
      </c>
      <c r="F640" s="219" t="s">
        <v>952</v>
      </c>
      <c r="G640" s="220" t="s">
        <v>219</v>
      </c>
      <c r="H640" s="221">
        <v>4</v>
      </c>
      <c r="I640" s="222"/>
      <c r="J640" s="223">
        <f>ROUND(I640*H640,2)</f>
        <v>0</v>
      </c>
      <c r="K640" s="219" t="s">
        <v>166</v>
      </c>
      <c r="L640" s="224"/>
      <c r="M640" s="225" t="s">
        <v>1</v>
      </c>
      <c r="N640" s="226" t="s">
        <v>40</v>
      </c>
      <c r="O640" s="77"/>
      <c r="P640" s="189">
        <f>O640*H640</f>
        <v>0</v>
      </c>
      <c r="Q640" s="189">
        <v>0.151</v>
      </c>
      <c r="R640" s="189">
        <f>Q640*H640</f>
        <v>0.60399999999999998</v>
      </c>
      <c r="S640" s="189">
        <v>0</v>
      </c>
      <c r="T640" s="190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191" t="s">
        <v>216</v>
      </c>
      <c r="AT640" s="191" t="s">
        <v>341</v>
      </c>
      <c r="AU640" s="191" t="s">
        <v>84</v>
      </c>
      <c r="AY640" s="19" t="s">
        <v>160</v>
      </c>
      <c r="BE640" s="192">
        <f>IF(N640="základní",J640,0)</f>
        <v>0</v>
      </c>
      <c r="BF640" s="192">
        <f>IF(N640="snížená",J640,0)</f>
        <v>0</v>
      </c>
      <c r="BG640" s="192">
        <f>IF(N640="zákl. přenesená",J640,0)</f>
        <v>0</v>
      </c>
      <c r="BH640" s="192">
        <f>IF(N640="sníž. přenesená",J640,0)</f>
        <v>0</v>
      </c>
      <c r="BI640" s="192">
        <f>IF(N640="nulová",J640,0)</f>
        <v>0</v>
      </c>
      <c r="BJ640" s="19" t="s">
        <v>82</v>
      </c>
      <c r="BK640" s="192">
        <f>ROUND(I640*H640,2)</f>
        <v>0</v>
      </c>
      <c r="BL640" s="19" t="s">
        <v>167</v>
      </c>
      <c r="BM640" s="191" t="s">
        <v>953</v>
      </c>
    </row>
    <row r="641" s="2" customFormat="1">
      <c r="A641" s="38"/>
      <c r="B641" s="39"/>
      <c r="C641" s="38"/>
      <c r="D641" s="193" t="s">
        <v>169</v>
      </c>
      <c r="E641" s="38"/>
      <c r="F641" s="194" t="s">
        <v>952</v>
      </c>
      <c r="G641" s="38"/>
      <c r="H641" s="38"/>
      <c r="I641" s="195"/>
      <c r="J641" s="38"/>
      <c r="K641" s="38"/>
      <c r="L641" s="39"/>
      <c r="M641" s="196"/>
      <c r="N641" s="197"/>
      <c r="O641" s="77"/>
      <c r="P641" s="77"/>
      <c r="Q641" s="77"/>
      <c r="R641" s="77"/>
      <c r="S641" s="77"/>
      <c r="T641" s="7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T641" s="19" t="s">
        <v>169</v>
      </c>
      <c r="AU641" s="19" t="s">
        <v>84</v>
      </c>
    </row>
    <row r="642" s="15" customFormat="1">
      <c r="A642" s="15"/>
      <c r="B642" s="227"/>
      <c r="C642" s="15"/>
      <c r="D642" s="193" t="s">
        <v>175</v>
      </c>
      <c r="E642" s="228" t="s">
        <v>1</v>
      </c>
      <c r="F642" s="229" t="s">
        <v>954</v>
      </c>
      <c r="G642" s="15"/>
      <c r="H642" s="228" t="s">
        <v>1</v>
      </c>
      <c r="I642" s="230"/>
      <c r="J642" s="15"/>
      <c r="K642" s="15"/>
      <c r="L642" s="227"/>
      <c r="M642" s="231"/>
      <c r="N642" s="232"/>
      <c r="O642" s="232"/>
      <c r="P642" s="232"/>
      <c r="Q642" s="232"/>
      <c r="R642" s="232"/>
      <c r="S642" s="232"/>
      <c r="T642" s="233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28" t="s">
        <v>175</v>
      </c>
      <c r="AU642" s="228" t="s">
        <v>84</v>
      </c>
      <c r="AV642" s="15" t="s">
        <v>82</v>
      </c>
      <c r="AW642" s="15" t="s">
        <v>32</v>
      </c>
      <c r="AX642" s="15" t="s">
        <v>75</v>
      </c>
      <c r="AY642" s="228" t="s">
        <v>160</v>
      </c>
    </row>
    <row r="643" s="13" customFormat="1">
      <c r="A643" s="13"/>
      <c r="B643" s="201"/>
      <c r="C643" s="13"/>
      <c r="D643" s="193" t="s">
        <v>175</v>
      </c>
      <c r="E643" s="202" t="s">
        <v>1</v>
      </c>
      <c r="F643" s="203" t="s">
        <v>955</v>
      </c>
      <c r="G643" s="13"/>
      <c r="H643" s="204">
        <v>2</v>
      </c>
      <c r="I643" s="205"/>
      <c r="J643" s="13"/>
      <c r="K643" s="13"/>
      <c r="L643" s="201"/>
      <c r="M643" s="206"/>
      <c r="N643" s="207"/>
      <c r="O643" s="207"/>
      <c r="P643" s="207"/>
      <c r="Q643" s="207"/>
      <c r="R643" s="207"/>
      <c r="S643" s="207"/>
      <c r="T643" s="208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02" t="s">
        <v>175</v>
      </c>
      <c r="AU643" s="202" t="s">
        <v>84</v>
      </c>
      <c r="AV643" s="13" t="s">
        <v>84</v>
      </c>
      <c r="AW643" s="13" t="s">
        <v>32</v>
      </c>
      <c r="AX643" s="13" t="s">
        <v>75</v>
      </c>
      <c r="AY643" s="202" t="s">
        <v>160</v>
      </c>
    </row>
    <row r="644" s="13" customFormat="1">
      <c r="A644" s="13"/>
      <c r="B644" s="201"/>
      <c r="C644" s="13"/>
      <c r="D644" s="193" t="s">
        <v>175</v>
      </c>
      <c r="E644" s="202" t="s">
        <v>1</v>
      </c>
      <c r="F644" s="203" t="s">
        <v>956</v>
      </c>
      <c r="G644" s="13"/>
      <c r="H644" s="204">
        <v>2</v>
      </c>
      <c r="I644" s="205"/>
      <c r="J644" s="13"/>
      <c r="K644" s="13"/>
      <c r="L644" s="201"/>
      <c r="M644" s="206"/>
      <c r="N644" s="207"/>
      <c r="O644" s="207"/>
      <c r="P644" s="207"/>
      <c r="Q644" s="207"/>
      <c r="R644" s="207"/>
      <c r="S644" s="207"/>
      <c r="T644" s="208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02" t="s">
        <v>175</v>
      </c>
      <c r="AU644" s="202" t="s">
        <v>84</v>
      </c>
      <c r="AV644" s="13" t="s">
        <v>84</v>
      </c>
      <c r="AW644" s="13" t="s">
        <v>32</v>
      </c>
      <c r="AX644" s="13" t="s">
        <v>75</v>
      </c>
      <c r="AY644" s="202" t="s">
        <v>160</v>
      </c>
    </row>
    <row r="645" s="14" customFormat="1">
      <c r="A645" s="14"/>
      <c r="B645" s="209"/>
      <c r="C645" s="14"/>
      <c r="D645" s="193" t="s">
        <v>175</v>
      </c>
      <c r="E645" s="210" t="s">
        <v>1</v>
      </c>
      <c r="F645" s="211" t="s">
        <v>268</v>
      </c>
      <c r="G645" s="14"/>
      <c r="H645" s="212">
        <v>4</v>
      </c>
      <c r="I645" s="213"/>
      <c r="J645" s="14"/>
      <c r="K645" s="14"/>
      <c r="L645" s="209"/>
      <c r="M645" s="214"/>
      <c r="N645" s="215"/>
      <c r="O645" s="215"/>
      <c r="P645" s="215"/>
      <c r="Q645" s="215"/>
      <c r="R645" s="215"/>
      <c r="S645" s="215"/>
      <c r="T645" s="216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10" t="s">
        <v>175</v>
      </c>
      <c r="AU645" s="210" t="s">
        <v>84</v>
      </c>
      <c r="AV645" s="14" t="s">
        <v>167</v>
      </c>
      <c r="AW645" s="14" t="s">
        <v>32</v>
      </c>
      <c r="AX645" s="14" t="s">
        <v>82</v>
      </c>
      <c r="AY645" s="210" t="s">
        <v>160</v>
      </c>
    </row>
    <row r="646" s="2" customFormat="1" ht="21.75" customHeight="1">
      <c r="A646" s="38"/>
      <c r="B646" s="179"/>
      <c r="C646" s="180" t="s">
        <v>957</v>
      </c>
      <c r="D646" s="180" t="s">
        <v>162</v>
      </c>
      <c r="E646" s="181" t="s">
        <v>958</v>
      </c>
      <c r="F646" s="182" t="s">
        <v>959</v>
      </c>
      <c r="G646" s="183" t="s">
        <v>219</v>
      </c>
      <c r="H646" s="184">
        <v>137</v>
      </c>
      <c r="I646" s="185"/>
      <c r="J646" s="186">
        <f>ROUND(I646*H646,2)</f>
        <v>0</v>
      </c>
      <c r="K646" s="182" t="s">
        <v>166</v>
      </c>
      <c r="L646" s="39"/>
      <c r="M646" s="187" t="s">
        <v>1</v>
      </c>
      <c r="N646" s="188" t="s">
        <v>40</v>
      </c>
      <c r="O646" s="77"/>
      <c r="P646" s="189">
        <f>O646*H646</f>
        <v>0</v>
      </c>
      <c r="Q646" s="189">
        <v>1.0000000000000001E-05</v>
      </c>
      <c r="R646" s="189">
        <f>Q646*H646</f>
        <v>0.0013700000000000001</v>
      </c>
      <c r="S646" s="189">
        <v>0</v>
      </c>
      <c r="T646" s="190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191" t="s">
        <v>167</v>
      </c>
      <c r="AT646" s="191" t="s">
        <v>162</v>
      </c>
      <c r="AU646" s="191" t="s">
        <v>84</v>
      </c>
      <c r="AY646" s="19" t="s">
        <v>160</v>
      </c>
      <c r="BE646" s="192">
        <f>IF(N646="základní",J646,0)</f>
        <v>0</v>
      </c>
      <c r="BF646" s="192">
        <f>IF(N646="snížená",J646,0)</f>
        <v>0</v>
      </c>
      <c r="BG646" s="192">
        <f>IF(N646="zákl. přenesená",J646,0)</f>
        <v>0</v>
      </c>
      <c r="BH646" s="192">
        <f>IF(N646="sníž. přenesená",J646,0)</f>
        <v>0</v>
      </c>
      <c r="BI646" s="192">
        <f>IF(N646="nulová",J646,0)</f>
        <v>0</v>
      </c>
      <c r="BJ646" s="19" t="s">
        <v>82</v>
      </c>
      <c r="BK646" s="192">
        <f>ROUND(I646*H646,2)</f>
        <v>0</v>
      </c>
      <c r="BL646" s="19" t="s">
        <v>167</v>
      </c>
      <c r="BM646" s="191" t="s">
        <v>960</v>
      </c>
    </row>
    <row r="647" s="2" customFormat="1">
      <c r="A647" s="38"/>
      <c r="B647" s="39"/>
      <c r="C647" s="38"/>
      <c r="D647" s="193" t="s">
        <v>169</v>
      </c>
      <c r="E647" s="38"/>
      <c r="F647" s="194" t="s">
        <v>961</v>
      </c>
      <c r="G647" s="38"/>
      <c r="H647" s="38"/>
      <c r="I647" s="195"/>
      <c r="J647" s="38"/>
      <c r="K647" s="38"/>
      <c r="L647" s="39"/>
      <c r="M647" s="196"/>
      <c r="N647" s="197"/>
      <c r="O647" s="77"/>
      <c r="P647" s="77"/>
      <c r="Q647" s="77"/>
      <c r="R647" s="77"/>
      <c r="S647" s="77"/>
      <c r="T647" s="7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T647" s="19" t="s">
        <v>169</v>
      </c>
      <c r="AU647" s="19" t="s">
        <v>84</v>
      </c>
    </row>
    <row r="648" s="2" customFormat="1">
      <c r="A648" s="38"/>
      <c r="B648" s="39"/>
      <c r="C648" s="38"/>
      <c r="D648" s="198" t="s">
        <v>171</v>
      </c>
      <c r="E648" s="38"/>
      <c r="F648" s="199" t="s">
        <v>962</v>
      </c>
      <c r="G648" s="38"/>
      <c r="H648" s="38"/>
      <c r="I648" s="195"/>
      <c r="J648" s="38"/>
      <c r="K648" s="38"/>
      <c r="L648" s="39"/>
      <c r="M648" s="196"/>
      <c r="N648" s="197"/>
      <c r="O648" s="77"/>
      <c r="P648" s="77"/>
      <c r="Q648" s="77"/>
      <c r="R648" s="77"/>
      <c r="S648" s="77"/>
      <c r="T648" s="7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9" t="s">
        <v>171</v>
      </c>
      <c r="AU648" s="19" t="s">
        <v>84</v>
      </c>
    </row>
    <row r="649" s="2" customFormat="1">
      <c r="A649" s="38"/>
      <c r="B649" s="39"/>
      <c r="C649" s="38"/>
      <c r="D649" s="193" t="s">
        <v>173</v>
      </c>
      <c r="E649" s="38"/>
      <c r="F649" s="200" t="s">
        <v>963</v>
      </c>
      <c r="G649" s="38"/>
      <c r="H649" s="38"/>
      <c r="I649" s="195"/>
      <c r="J649" s="38"/>
      <c r="K649" s="38"/>
      <c r="L649" s="39"/>
      <c r="M649" s="196"/>
      <c r="N649" s="197"/>
      <c r="O649" s="77"/>
      <c r="P649" s="77"/>
      <c r="Q649" s="77"/>
      <c r="R649" s="77"/>
      <c r="S649" s="77"/>
      <c r="T649" s="7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9" t="s">
        <v>173</v>
      </c>
      <c r="AU649" s="19" t="s">
        <v>84</v>
      </c>
    </row>
    <row r="650" s="15" customFormat="1">
      <c r="A650" s="15"/>
      <c r="B650" s="227"/>
      <c r="C650" s="15"/>
      <c r="D650" s="193" t="s">
        <v>175</v>
      </c>
      <c r="E650" s="228" t="s">
        <v>1</v>
      </c>
      <c r="F650" s="229" t="s">
        <v>964</v>
      </c>
      <c r="G650" s="15"/>
      <c r="H650" s="228" t="s">
        <v>1</v>
      </c>
      <c r="I650" s="230"/>
      <c r="J650" s="15"/>
      <c r="K650" s="15"/>
      <c r="L650" s="227"/>
      <c r="M650" s="231"/>
      <c r="N650" s="232"/>
      <c r="O650" s="232"/>
      <c r="P650" s="232"/>
      <c r="Q650" s="232"/>
      <c r="R650" s="232"/>
      <c r="S650" s="232"/>
      <c r="T650" s="233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28" t="s">
        <v>175</v>
      </c>
      <c r="AU650" s="228" t="s">
        <v>84</v>
      </c>
      <c r="AV650" s="15" t="s">
        <v>82</v>
      </c>
      <c r="AW650" s="15" t="s">
        <v>32</v>
      </c>
      <c r="AX650" s="15" t="s">
        <v>75</v>
      </c>
      <c r="AY650" s="228" t="s">
        <v>160</v>
      </c>
    </row>
    <row r="651" s="13" customFormat="1">
      <c r="A651" s="13"/>
      <c r="B651" s="201"/>
      <c r="C651" s="13"/>
      <c r="D651" s="193" t="s">
        <v>175</v>
      </c>
      <c r="E651" s="202" t="s">
        <v>1</v>
      </c>
      <c r="F651" s="203" t="s">
        <v>965</v>
      </c>
      <c r="G651" s="13"/>
      <c r="H651" s="204">
        <v>68.5</v>
      </c>
      <c r="I651" s="205"/>
      <c r="J651" s="13"/>
      <c r="K651" s="13"/>
      <c r="L651" s="201"/>
      <c r="M651" s="206"/>
      <c r="N651" s="207"/>
      <c r="O651" s="207"/>
      <c r="P651" s="207"/>
      <c r="Q651" s="207"/>
      <c r="R651" s="207"/>
      <c r="S651" s="207"/>
      <c r="T651" s="208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02" t="s">
        <v>175</v>
      </c>
      <c r="AU651" s="202" t="s">
        <v>84</v>
      </c>
      <c r="AV651" s="13" t="s">
        <v>84</v>
      </c>
      <c r="AW651" s="13" t="s">
        <v>32</v>
      </c>
      <c r="AX651" s="13" t="s">
        <v>75</v>
      </c>
      <c r="AY651" s="202" t="s">
        <v>160</v>
      </c>
    </row>
    <row r="652" s="16" customFormat="1">
      <c r="A652" s="16"/>
      <c r="B652" s="234"/>
      <c r="C652" s="16"/>
      <c r="D652" s="193" t="s">
        <v>175</v>
      </c>
      <c r="E652" s="235" t="s">
        <v>1</v>
      </c>
      <c r="F652" s="236" t="s">
        <v>966</v>
      </c>
      <c r="G652" s="16"/>
      <c r="H652" s="237">
        <v>68.5</v>
      </c>
      <c r="I652" s="238"/>
      <c r="J652" s="16"/>
      <c r="K652" s="16"/>
      <c r="L652" s="234"/>
      <c r="M652" s="239"/>
      <c r="N652" s="240"/>
      <c r="O652" s="240"/>
      <c r="P652" s="240"/>
      <c r="Q652" s="240"/>
      <c r="R652" s="240"/>
      <c r="S652" s="240"/>
      <c r="T652" s="241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T652" s="235" t="s">
        <v>175</v>
      </c>
      <c r="AU652" s="235" t="s">
        <v>84</v>
      </c>
      <c r="AV652" s="16" t="s">
        <v>184</v>
      </c>
      <c r="AW652" s="16" t="s">
        <v>32</v>
      </c>
      <c r="AX652" s="16" t="s">
        <v>75</v>
      </c>
      <c r="AY652" s="235" t="s">
        <v>160</v>
      </c>
    </row>
    <row r="653" s="15" customFormat="1">
      <c r="A653" s="15"/>
      <c r="B653" s="227"/>
      <c r="C653" s="15"/>
      <c r="D653" s="193" t="s">
        <v>175</v>
      </c>
      <c r="E653" s="228" t="s">
        <v>1</v>
      </c>
      <c r="F653" s="229" t="s">
        <v>967</v>
      </c>
      <c r="G653" s="15"/>
      <c r="H653" s="228" t="s">
        <v>1</v>
      </c>
      <c r="I653" s="230"/>
      <c r="J653" s="15"/>
      <c r="K653" s="15"/>
      <c r="L653" s="227"/>
      <c r="M653" s="231"/>
      <c r="N653" s="232"/>
      <c r="O653" s="232"/>
      <c r="P653" s="232"/>
      <c r="Q653" s="232"/>
      <c r="R653" s="232"/>
      <c r="S653" s="232"/>
      <c r="T653" s="233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28" t="s">
        <v>175</v>
      </c>
      <c r="AU653" s="228" t="s">
        <v>84</v>
      </c>
      <c r="AV653" s="15" t="s">
        <v>82</v>
      </c>
      <c r="AW653" s="15" t="s">
        <v>32</v>
      </c>
      <c r="AX653" s="15" t="s">
        <v>75</v>
      </c>
      <c r="AY653" s="228" t="s">
        <v>160</v>
      </c>
    </row>
    <row r="654" s="13" customFormat="1">
      <c r="A654" s="13"/>
      <c r="B654" s="201"/>
      <c r="C654" s="13"/>
      <c r="D654" s="193" t="s">
        <v>175</v>
      </c>
      <c r="E654" s="202" t="s">
        <v>1</v>
      </c>
      <c r="F654" s="203" t="s">
        <v>965</v>
      </c>
      <c r="G654" s="13"/>
      <c r="H654" s="204">
        <v>68.5</v>
      </c>
      <c r="I654" s="205"/>
      <c r="J654" s="13"/>
      <c r="K654" s="13"/>
      <c r="L654" s="201"/>
      <c r="M654" s="206"/>
      <c r="N654" s="207"/>
      <c r="O654" s="207"/>
      <c r="P654" s="207"/>
      <c r="Q654" s="207"/>
      <c r="R654" s="207"/>
      <c r="S654" s="207"/>
      <c r="T654" s="208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02" t="s">
        <v>175</v>
      </c>
      <c r="AU654" s="202" t="s">
        <v>84</v>
      </c>
      <c r="AV654" s="13" t="s">
        <v>84</v>
      </c>
      <c r="AW654" s="13" t="s">
        <v>32</v>
      </c>
      <c r="AX654" s="13" t="s">
        <v>75</v>
      </c>
      <c r="AY654" s="202" t="s">
        <v>160</v>
      </c>
    </row>
    <row r="655" s="14" customFormat="1">
      <c r="A655" s="14"/>
      <c r="B655" s="209"/>
      <c r="C655" s="14"/>
      <c r="D655" s="193" t="s">
        <v>175</v>
      </c>
      <c r="E655" s="210" t="s">
        <v>1</v>
      </c>
      <c r="F655" s="211" t="s">
        <v>268</v>
      </c>
      <c r="G655" s="14"/>
      <c r="H655" s="212">
        <v>137</v>
      </c>
      <c r="I655" s="213"/>
      <c r="J655" s="14"/>
      <c r="K655" s="14"/>
      <c r="L655" s="209"/>
      <c r="M655" s="214"/>
      <c r="N655" s="215"/>
      <c r="O655" s="215"/>
      <c r="P655" s="215"/>
      <c r="Q655" s="215"/>
      <c r="R655" s="215"/>
      <c r="S655" s="215"/>
      <c r="T655" s="21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10" t="s">
        <v>175</v>
      </c>
      <c r="AU655" s="210" t="s">
        <v>84</v>
      </c>
      <c r="AV655" s="14" t="s">
        <v>167</v>
      </c>
      <c r="AW655" s="14" t="s">
        <v>32</v>
      </c>
      <c r="AX655" s="14" t="s">
        <v>82</v>
      </c>
      <c r="AY655" s="210" t="s">
        <v>160</v>
      </c>
    </row>
    <row r="656" s="2" customFormat="1" ht="16.5" customHeight="1">
      <c r="A656" s="38"/>
      <c r="B656" s="179"/>
      <c r="C656" s="180" t="s">
        <v>968</v>
      </c>
      <c r="D656" s="180" t="s">
        <v>162</v>
      </c>
      <c r="E656" s="181" t="s">
        <v>969</v>
      </c>
      <c r="F656" s="182" t="s">
        <v>970</v>
      </c>
      <c r="G656" s="183" t="s">
        <v>219</v>
      </c>
      <c r="H656" s="184">
        <v>68.5</v>
      </c>
      <c r="I656" s="185"/>
      <c r="J656" s="186">
        <f>ROUND(I656*H656,2)</f>
        <v>0</v>
      </c>
      <c r="K656" s="182" t="s">
        <v>166</v>
      </c>
      <c r="L656" s="39"/>
      <c r="M656" s="187" t="s">
        <v>1</v>
      </c>
      <c r="N656" s="188" t="s">
        <v>40</v>
      </c>
      <c r="O656" s="77"/>
      <c r="P656" s="189">
        <f>O656*H656</f>
        <v>0</v>
      </c>
      <c r="Q656" s="189">
        <v>0</v>
      </c>
      <c r="R656" s="189">
        <f>Q656*H656</f>
        <v>0</v>
      </c>
      <c r="S656" s="189">
        <v>0</v>
      </c>
      <c r="T656" s="190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191" t="s">
        <v>167</v>
      </c>
      <c r="AT656" s="191" t="s">
        <v>162</v>
      </c>
      <c r="AU656" s="191" t="s">
        <v>84</v>
      </c>
      <c r="AY656" s="19" t="s">
        <v>160</v>
      </c>
      <c r="BE656" s="192">
        <f>IF(N656="základní",J656,0)</f>
        <v>0</v>
      </c>
      <c r="BF656" s="192">
        <f>IF(N656="snížená",J656,0)</f>
        <v>0</v>
      </c>
      <c r="BG656" s="192">
        <f>IF(N656="zákl. přenesená",J656,0)</f>
        <v>0</v>
      </c>
      <c r="BH656" s="192">
        <f>IF(N656="sníž. přenesená",J656,0)</f>
        <v>0</v>
      </c>
      <c r="BI656" s="192">
        <f>IF(N656="nulová",J656,0)</f>
        <v>0</v>
      </c>
      <c r="BJ656" s="19" t="s">
        <v>82</v>
      </c>
      <c r="BK656" s="192">
        <f>ROUND(I656*H656,2)</f>
        <v>0</v>
      </c>
      <c r="BL656" s="19" t="s">
        <v>167</v>
      </c>
      <c r="BM656" s="191" t="s">
        <v>971</v>
      </c>
    </row>
    <row r="657" s="2" customFormat="1">
      <c r="A657" s="38"/>
      <c r="B657" s="39"/>
      <c r="C657" s="38"/>
      <c r="D657" s="193" t="s">
        <v>169</v>
      </c>
      <c r="E657" s="38"/>
      <c r="F657" s="194" t="s">
        <v>972</v>
      </c>
      <c r="G657" s="38"/>
      <c r="H657" s="38"/>
      <c r="I657" s="195"/>
      <c r="J657" s="38"/>
      <c r="K657" s="38"/>
      <c r="L657" s="39"/>
      <c r="M657" s="196"/>
      <c r="N657" s="197"/>
      <c r="O657" s="77"/>
      <c r="P657" s="77"/>
      <c r="Q657" s="77"/>
      <c r="R657" s="77"/>
      <c r="S657" s="77"/>
      <c r="T657" s="7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T657" s="19" t="s">
        <v>169</v>
      </c>
      <c r="AU657" s="19" t="s">
        <v>84</v>
      </c>
    </row>
    <row r="658" s="2" customFormat="1">
      <c r="A658" s="38"/>
      <c r="B658" s="39"/>
      <c r="C658" s="38"/>
      <c r="D658" s="198" t="s">
        <v>171</v>
      </c>
      <c r="E658" s="38"/>
      <c r="F658" s="199" t="s">
        <v>973</v>
      </c>
      <c r="G658" s="38"/>
      <c r="H658" s="38"/>
      <c r="I658" s="195"/>
      <c r="J658" s="38"/>
      <c r="K658" s="38"/>
      <c r="L658" s="39"/>
      <c r="M658" s="196"/>
      <c r="N658" s="197"/>
      <c r="O658" s="77"/>
      <c r="P658" s="77"/>
      <c r="Q658" s="77"/>
      <c r="R658" s="77"/>
      <c r="S658" s="77"/>
      <c r="T658" s="7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T658" s="19" t="s">
        <v>171</v>
      </c>
      <c r="AU658" s="19" t="s">
        <v>84</v>
      </c>
    </row>
    <row r="659" s="2" customFormat="1">
      <c r="A659" s="38"/>
      <c r="B659" s="39"/>
      <c r="C659" s="38"/>
      <c r="D659" s="193" t="s">
        <v>173</v>
      </c>
      <c r="E659" s="38"/>
      <c r="F659" s="200" t="s">
        <v>974</v>
      </c>
      <c r="G659" s="38"/>
      <c r="H659" s="38"/>
      <c r="I659" s="195"/>
      <c r="J659" s="38"/>
      <c r="K659" s="38"/>
      <c r="L659" s="39"/>
      <c r="M659" s="196"/>
      <c r="N659" s="197"/>
      <c r="O659" s="77"/>
      <c r="P659" s="77"/>
      <c r="Q659" s="77"/>
      <c r="R659" s="77"/>
      <c r="S659" s="77"/>
      <c r="T659" s="7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T659" s="19" t="s">
        <v>173</v>
      </c>
      <c r="AU659" s="19" t="s">
        <v>84</v>
      </c>
    </row>
    <row r="660" s="13" customFormat="1">
      <c r="A660" s="13"/>
      <c r="B660" s="201"/>
      <c r="C660" s="13"/>
      <c r="D660" s="193" t="s">
        <v>175</v>
      </c>
      <c r="E660" s="202" t="s">
        <v>1</v>
      </c>
      <c r="F660" s="203" t="s">
        <v>975</v>
      </c>
      <c r="G660" s="13"/>
      <c r="H660" s="204">
        <v>68.5</v>
      </c>
      <c r="I660" s="205"/>
      <c r="J660" s="13"/>
      <c r="K660" s="13"/>
      <c r="L660" s="201"/>
      <c r="M660" s="206"/>
      <c r="N660" s="207"/>
      <c r="O660" s="207"/>
      <c r="P660" s="207"/>
      <c r="Q660" s="207"/>
      <c r="R660" s="207"/>
      <c r="S660" s="207"/>
      <c r="T660" s="208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02" t="s">
        <v>175</v>
      </c>
      <c r="AU660" s="202" t="s">
        <v>84</v>
      </c>
      <c r="AV660" s="13" t="s">
        <v>84</v>
      </c>
      <c r="AW660" s="13" t="s">
        <v>32</v>
      </c>
      <c r="AX660" s="13" t="s">
        <v>75</v>
      </c>
      <c r="AY660" s="202" t="s">
        <v>160</v>
      </c>
    </row>
    <row r="661" s="14" customFormat="1">
      <c r="A661" s="14"/>
      <c r="B661" s="209"/>
      <c r="C661" s="14"/>
      <c r="D661" s="193" t="s">
        <v>175</v>
      </c>
      <c r="E661" s="210" t="s">
        <v>1</v>
      </c>
      <c r="F661" s="211" t="s">
        <v>268</v>
      </c>
      <c r="G661" s="14"/>
      <c r="H661" s="212">
        <v>68.5</v>
      </c>
      <c r="I661" s="213"/>
      <c r="J661" s="14"/>
      <c r="K661" s="14"/>
      <c r="L661" s="209"/>
      <c r="M661" s="214"/>
      <c r="N661" s="215"/>
      <c r="O661" s="215"/>
      <c r="P661" s="215"/>
      <c r="Q661" s="215"/>
      <c r="R661" s="215"/>
      <c r="S661" s="215"/>
      <c r="T661" s="21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10" t="s">
        <v>175</v>
      </c>
      <c r="AU661" s="210" t="s">
        <v>84</v>
      </c>
      <c r="AV661" s="14" t="s">
        <v>167</v>
      </c>
      <c r="AW661" s="14" t="s">
        <v>32</v>
      </c>
      <c r="AX661" s="14" t="s">
        <v>82</v>
      </c>
      <c r="AY661" s="210" t="s">
        <v>160</v>
      </c>
    </row>
    <row r="662" s="2" customFormat="1" ht="16.5" customHeight="1">
      <c r="A662" s="38"/>
      <c r="B662" s="179"/>
      <c r="C662" s="180" t="s">
        <v>976</v>
      </c>
      <c r="D662" s="180" t="s">
        <v>162</v>
      </c>
      <c r="E662" s="181" t="s">
        <v>977</v>
      </c>
      <c r="F662" s="182" t="s">
        <v>978</v>
      </c>
      <c r="G662" s="183" t="s">
        <v>219</v>
      </c>
      <c r="H662" s="184">
        <v>203.5</v>
      </c>
      <c r="I662" s="185"/>
      <c r="J662" s="186">
        <f>ROUND(I662*H662,2)</f>
        <v>0</v>
      </c>
      <c r="K662" s="182" t="s">
        <v>166</v>
      </c>
      <c r="L662" s="39"/>
      <c r="M662" s="187" t="s">
        <v>1</v>
      </c>
      <c r="N662" s="188" t="s">
        <v>40</v>
      </c>
      <c r="O662" s="77"/>
      <c r="P662" s="189">
        <f>O662*H662</f>
        <v>0</v>
      </c>
      <c r="Q662" s="189">
        <v>0.00021000000000000001</v>
      </c>
      <c r="R662" s="189">
        <f>Q662*H662</f>
        <v>0.042735000000000002</v>
      </c>
      <c r="S662" s="189">
        <v>0</v>
      </c>
      <c r="T662" s="190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191" t="s">
        <v>167</v>
      </c>
      <c r="AT662" s="191" t="s">
        <v>162</v>
      </c>
      <c r="AU662" s="191" t="s">
        <v>84</v>
      </c>
      <c r="AY662" s="19" t="s">
        <v>160</v>
      </c>
      <c r="BE662" s="192">
        <f>IF(N662="základní",J662,0)</f>
        <v>0</v>
      </c>
      <c r="BF662" s="192">
        <f>IF(N662="snížená",J662,0)</f>
        <v>0</v>
      </c>
      <c r="BG662" s="192">
        <f>IF(N662="zákl. přenesená",J662,0)</f>
        <v>0</v>
      </c>
      <c r="BH662" s="192">
        <f>IF(N662="sníž. přenesená",J662,0)</f>
        <v>0</v>
      </c>
      <c r="BI662" s="192">
        <f>IF(N662="nulová",J662,0)</f>
        <v>0</v>
      </c>
      <c r="BJ662" s="19" t="s">
        <v>82</v>
      </c>
      <c r="BK662" s="192">
        <f>ROUND(I662*H662,2)</f>
        <v>0</v>
      </c>
      <c r="BL662" s="19" t="s">
        <v>167</v>
      </c>
      <c r="BM662" s="191" t="s">
        <v>979</v>
      </c>
    </row>
    <row r="663" s="2" customFormat="1">
      <c r="A663" s="38"/>
      <c r="B663" s="39"/>
      <c r="C663" s="38"/>
      <c r="D663" s="193" t="s">
        <v>169</v>
      </c>
      <c r="E663" s="38"/>
      <c r="F663" s="194" t="s">
        <v>980</v>
      </c>
      <c r="G663" s="38"/>
      <c r="H663" s="38"/>
      <c r="I663" s="195"/>
      <c r="J663" s="38"/>
      <c r="K663" s="38"/>
      <c r="L663" s="39"/>
      <c r="M663" s="196"/>
      <c r="N663" s="197"/>
      <c r="O663" s="77"/>
      <c r="P663" s="77"/>
      <c r="Q663" s="77"/>
      <c r="R663" s="77"/>
      <c r="S663" s="77"/>
      <c r="T663" s="7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T663" s="19" t="s">
        <v>169</v>
      </c>
      <c r="AU663" s="19" t="s">
        <v>84</v>
      </c>
    </row>
    <row r="664" s="2" customFormat="1">
      <c r="A664" s="38"/>
      <c r="B664" s="39"/>
      <c r="C664" s="38"/>
      <c r="D664" s="198" t="s">
        <v>171</v>
      </c>
      <c r="E664" s="38"/>
      <c r="F664" s="199" t="s">
        <v>981</v>
      </c>
      <c r="G664" s="38"/>
      <c r="H664" s="38"/>
      <c r="I664" s="195"/>
      <c r="J664" s="38"/>
      <c r="K664" s="38"/>
      <c r="L664" s="39"/>
      <c r="M664" s="196"/>
      <c r="N664" s="197"/>
      <c r="O664" s="77"/>
      <c r="P664" s="77"/>
      <c r="Q664" s="77"/>
      <c r="R664" s="77"/>
      <c r="S664" s="77"/>
      <c r="T664" s="7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T664" s="19" t="s">
        <v>171</v>
      </c>
      <c r="AU664" s="19" t="s">
        <v>84</v>
      </c>
    </row>
    <row r="665" s="13" customFormat="1">
      <c r="A665" s="13"/>
      <c r="B665" s="201"/>
      <c r="C665" s="13"/>
      <c r="D665" s="193" t="s">
        <v>175</v>
      </c>
      <c r="E665" s="202" t="s">
        <v>1</v>
      </c>
      <c r="F665" s="203" t="s">
        <v>975</v>
      </c>
      <c r="G665" s="13"/>
      <c r="H665" s="204">
        <v>68.5</v>
      </c>
      <c r="I665" s="205"/>
      <c r="J665" s="13"/>
      <c r="K665" s="13"/>
      <c r="L665" s="201"/>
      <c r="M665" s="206"/>
      <c r="N665" s="207"/>
      <c r="O665" s="207"/>
      <c r="P665" s="207"/>
      <c r="Q665" s="207"/>
      <c r="R665" s="207"/>
      <c r="S665" s="207"/>
      <c r="T665" s="208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02" t="s">
        <v>175</v>
      </c>
      <c r="AU665" s="202" t="s">
        <v>84</v>
      </c>
      <c r="AV665" s="13" t="s">
        <v>84</v>
      </c>
      <c r="AW665" s="13" t="s">
        <v>32</v>
      </c>
      <c r="AX665" s="13" t="s">
        <v>75</v>
      </c>
      <c r="AY665" s="202" t="s">
        <v>160</v>
      </c>
    </row>
    <row r="666" s="13" customFormat="1">
      <c r="A666" s="13"/>
      <c r="B666" s="201"/>
      <c r="C666" s="13"/>
      <c r="D666" s="193" t="s">
        <v>175</v>
      </c>
      <c r="E666" s="202" t="s">
        <v>1</v>
      </c>
      <c r="F666" s="203" t="s">
        <v>982</v>
      </c>
      <c r="G666" s="13"/>
      <c r="H666" s="204">
        <v>135</v>
      </c>
      <c r="I666" s="205"/>
      <c r="J666" s="13"/>
      <c r="K666" s="13"/>
      <c r="L666" s="201"/>
      <c r="M666" s="206"/>
      <c r="N666" s="207"/>
      <c r="O666" s="207"/>
      <c r="P666" s="207"/>
      <c r="Q666" s="207"/>
      <c r="R666" s="207"/>
      <c r="S666" s="207"/>
      <c r="T666" s="208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02" t="s">
        <v>175</v>
      </c>
      <c r="AU666" s="202" t="s">
        <v>84</v>
      </c>
      <c r="AV666" s="13" t="s">
        <v>84</v>
      </c>
      <c r="AW666" s="13" t="s">
        <v>32</v>
      </c>
      <c r="AX666" s="13" t="s">
        <v>75</v>
      </c>
      <c r="AY666" s="202" t="s">
        <v>160</v>
      </c>
    </row>
    <row r="667" s="14" customFormat="1">
      <c r="A667" s="14"/>
      <c r="B667" s="209"/>
      <c r="C667" s="14"/>
      <c r="D667" s="193" t="s">
        <v>175</v>
      </c>
      <c r="E667" s="210" t="s">
        <v>1</v>
      </c>
      <c r="F667" s="211" t="s">
        <v>268</v>
      </c>
      <c r="G667" s="14"/>
      <c r="H667" s="212">
        <v>203.5</v>
      </c>
      <c r="I667" s="213"/>
      <c r="J667" s="14"/>
      <c r="K667" s="14"/>
      <c r="L667" s="209"/>
      <c r="M667" s="214"/>
      <c r="N667" s="215"/>
      <c r="O667" s="215"/>
      <c r="P667" s="215"/>
      <c r="Q667" s="215"/>
      <c r="R667" s="215"/>
      <c r="S667" s="215"/>
      <c r="T667" s="216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10" t="s">
        <v>175</v>
      </c>
      <c r="AU667" s="210" t="s">
        <v>84</v>
      </c>
      <c r="AV667" s="14" t="s">
        <v>167</v>
      </c>
      <c r="AW667" s="14" t="s">
        <v>32</v>
      </c>
      <c r="AX667" s="14" t="s">
        <v>82</v>
      </c>
      <c r="AY667" s="210" t="s">
        <v>160</v>
      </c>
    </row>
    <row r="668" s="2" customFormat="1" ht="16.5" customHeight="1">
      <c r="A668" s="38"/>
      <c r="B668" s="179"/>
      <c r="C668" s="180" t="s">
        <v>983</v>
      </c>
      <c r="D668" s="180" t="s">
        <v>162</v>
      </c>
      <c r="E668" s="181" t="s">
        <v>984</v>
      </c>
      <c r="F668" s="182" t="s">
        <v>985</v>
      </c>
      <c r="G668" s="183" t="s">
        <v>390</v>
      </c>
      <c r="H668" s="184">
        <v>135</v>
      </c>
      <c r="I668" s="185"/>
      <c r="J668" s="186">
        <f>ROUND(I668*H668,2)</f>
        <v>0</v>
      </c>
      <c r="K668" s="182" t="s">
        <v>166</v>
      </c>
      <c r="L668" s="39"/>
      <c r="M668" s="187" t="s">
        <v>1</v>
      </c>
      <c r="N668" s="188" t="s">
        <v>40</v>
      </c>
      <c r="O668" s="77"/>
      <c r="P668" s="189">
        <f>O668*H668</f>
        <v>0</v>
      </c>
      <c r="Q668" s="189">
        <v>0.0020200000000000001</v>
      </c>
      <c r="R668" s="189">
        <f>Q668*H668</f>
        <v>0.2727</v>
      </c>
      <c r="S668" s="189">
        <v>0</v>
      </c>
      <c r="T668" s="190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191" t="s">
        <v>167</v>
      </c>
      <c r="AT668" s="191" t="s">
        <v>162</v>
      </c>
      <c r="AU668" s="191" t="s">
        <v>84</v>
      </c>
      <c r="AY668" s="19" t="s">
        <v>160</v>
      </c>
      <c r="BE668" s="192">
        <f>IF(N668="základní",J668,0)</f>
        <v>0</v>
      </c>
      <c r="BF668" s="192">
        <f>IF(N668="snížená",J668,0)</f>
        <v>0</v>
      </c>
      <c r="BG668" s="192">
        <f>IF(N668="zákl. přenesená",J668,0)</f>
        <v>0</v>
      </c>
      <c r="BH668" s="192">
        <f>IF(N668="sníž. přenesená",J668,0)</f>
        <v>0</v>
      </c>
      <c r="BI668" s="192">
        <f>IF(N668="nulová",J668,0)</f>
        <v>0</v>
      </c>
      <c r="BJ668" s="19" t="s">
        <v>82</v>
      </c>
      <c r="BK668" s="192">
        <f>ROUND(I668*H668,2)</f>
        <v>0</v>
      </c>
      <c r="BL668" s="19" t="s">
        <v>167</v>
      </c>
      <c r="BM668" s="191" t="s">
        <v>986</v>
      </c>
    </row>
    <row r="669" s="2" customFormat="1">
      <c r="A669" s="38"/>
      <c r="B669" s="39"/>
      <c r="C669" s="38"/>
      <c r="D669" s="193" t="s">
        <v>169</v>
      </c>
      <c r="E669" s="38"/>
      <c r="F669" s="194" t="s">
        <v>987</v>
      </c>
      <c r="G669" s="38"/>
      <c r="H669" s="38"/>
      <c r="I669" s="195"/>
      <c r="J669" s="38"/>
      <c r="K669" s="38"/>
      <c r="L669" s="39"/>
      <c r="M669" s="196"/>
      <c r="N669" s="197"/>
      <c r="O669" s="77"/>
      <c r="P669" s="77"/>
      <c r="Q669" s="77"/>
      <c r="R669" s="77"/>
      <c r="S669" s="77"/>
      <c r="T669" s="7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T669" s="19" t="s">
        <v>169</v>
      </c>
      <c r="AU669" s="19" t="s">
        <v>84</v>
      </c>
    </row>
    <row r="670" s="2" customFormat="1">
      <c r="A670" s="38"/>
      <c r="B670" s="39"/>
      <c r="C670" s="38"/>
      <c r="D670" s="198" t="s">
        <v>171</v>
      </c>
      <c r="E670" s="38"/>
      <c r="F670" s="199" t="s">
        <v>988</v>
      </c>
      <c r="G670" s="38"/>
      <c r="H670" s="38"/>
      <c r="I670" s="195"/>
      <c r="J670" s="38"/>
      <c r="K670" s="38"/>
      <c r="L670" s="39"/>
      <c r="M670" s="196"/>
      <c r="N670" s="197"/>
      <c r="O670" s="77"/>
      <c r="P670" s="77"/>
      <c r="Q670" s="77"/>
      <c r="R670" s="77"/>
      <c r="S670" s="77"/>
      <c r="T670" s="7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9" t="s">
        <v>171</v>
      </c>
      <c r="AU670" s="19" t="s">
        <v>84</v>
      </c>
    </row>
    <row r="671" s="2" customFormat="1">
      <c r="A671" s="38"/>
      <c r="B671" s="39"/>
      <c r="C671" s="38"/>
      <c r="D671" s="193" t="s">
        <v>173</v>
      </c>
      <c r="E671" s="38"/>
      <c r="F671" s="200" t="s">
        <v>963</v>
      </c>
      <c r="G671" s="38"/>
      <c r="H671" s="38"/>
      <c r="I671" s="195"/>
      <c r="J671" s="38"/>
      <c r="K671" s="38"/>
      <c r="L671" s="39"/>
      <c r="M671" s="196"/>
      <c r="N671" s="197"/>
      <c r="O671" s="77"/>
      <c r="P671" s="77"/>
      <c r="Q671" s="77"/>
      <c r="R671" s="77"/>
      <c r="S671" s="77"/>
      <c r="T671" s="7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T671" s="19" t="s">
        <v>173</v>
      </c>
      <c r="AU671" s="19" t="s">
        <v>84</v>
      </c>
    </row>
    <row r="672" s="13" customFormat="1">
      <c r="A672" s="13"/>
      <c r="B672" s="201"/>
      <c r="C672" s="13"/>
      <c r="D672" s="193" t="s">
        <v>175</v>
      </c>
      <c r="E672" s="202" t="s">
        <v>1</v>
      </c>
      <c r="F672" s="203" t="s">
        <v>989</v>
      </c>
      <c r="G672" s="13"/>
      <c r="H672" s="204">
        <v>135</v>
      </c>
      <c r="I672" s="205"/>
      <c r="J672" s="13"/>
      <c r="K672" s="13"/>
      <c r="L672" s="201"/>
      <c r="M672" s="206"/>
      <c r="N672" s="207"/>
      <c r="O672" s="207"/>
      <c r="P672" s="207"/>
      <c r="Q672" s="207"/>
      <c r="R672" s="207"/>
      <c r="S672" s="207"/>
      <c r="T672" s="208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02" t="s">
        <v>175</v>
      </c>
      <c r="AU672" s="202" t="s">
        <v>84</v>
      </c>
      <c r="AV672" s="13" t="s">
        <v>84</v>
      </c>
      <c r="AW672" s="13" t="s">
        <v>32</v>
      </c>
      <c r="AX672" s="13" t="s">
        <v>75</v>
      </c>
      <c r="AY672" s="202" t="s">
        <v>160</v>
      </c>
    </row>
    <row r="673" s="14" customFormat="1">
      <c r="A673" s="14"/>
      <c r="B673" s="209"/>
      <c r="C673" s="14"/>
      <c r="D673" s="193" t="s">
        <v>175</v>
      </c>
      <c r="E673" s="210" t="s">
        <v>1</v>
      </c>
      <c r="F673" s="211" t="s">
        <v>268</v>
      </c>
      <c r="G673" s="14"/>
      <c r="H673" s="212">
        <v>135</v>
      </c>
      <c r="I673" s="213"/>
      <c r="J673" s="14"/>
      <c r="K673" s="14"/>
      <c r="L673" s="209"/>
      <c r="M673" s="214"/>
      <c r="N673" s="215"/>
      <c r="O673" s="215"/>
      <c r="P673" s="215"/>
      <c r="Q673" s="215"/>
      <c r="R673" s="215"/>
      <c r="S673" s="215"/>
      <c r="T673" s="21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10" t="s">
        <v>175</v>
      </c>
      <c r="AU673" s="210" t="s">
        <v>84</v>
      </c>
      <c r="AV673" s="14" t="s">
        <v>167</v>
      </c>
      <c r="AW673" s="14" t="s">
        <v>32</v>
      </c>
      <c r="AX673" s="14" t="s">
        <v>82</v>
      </c>
      <c r="AY673" s="210" t="s">
        <v>160</v>
      </c>
    </row>
    <row r="674" s="2" customFormat="1" ht="16.5" customHeight="1">
      <c r="A674" s="38"/>
      <c r="B674" s="179"/>
      <c r="C674" s="180" t="s">
        <v>990</v>
      </c>
      <c r="D674" s="180" t="s">
        <v>162</v>
      </c>
      <c r="E674" s="181" t="s">
        <v>991</v>
      </c>
      <c r="F674" s="182" t="s">
        <v>992</v>
      </c>
      <c r="G674" s="183" t="s">
        <v>344</v>
      </c>
      <c r="H674" s="184">
        <v>3.5539999999999998</v>
      </c>
      <c r="I674" s="185"/>
      <c r="J674" s="186">
        <f>ROUND(I674*H674,2)</f>
        <v>0</v>
      </c>
      <c r="K674" s="182" t="s">
        <v>166</v>
      </c>
      <c r="L674" s="39"/>
      <c r="M674" s="187" t="s">
        <v>1</v>
      </c>
      <c r="N674" s="188" t="s">
        <v>40</v>
      </c>
      <c r="O674" s="77"/>
      <c r="P674" s="189">
        <f>O674*H674</f>
        <v>0</v>
      </c>
      <c r="Q674" s="189">
        <v>1.0160100000000001</v>
      </c>
      <c r="R674" s="189">
        <f>Q674*H674</f>
        <v>3.6108995400000001</v>
      </c>
      <c r="S674" s="189">
        <v>0</v>
      </c>
      <c r="T674" s="190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191" t="s">
        <v>167</v>
      </c>
      <c r="AT674" s="191" t="s">
        <v>162</v>
      </c>
      <c r="AU674" s="191" t="s">
        <v>84</v>
      </c>
      <c r="AY674" s="19" t="s">
        <v>160</v>
      </c>
      <c r="BE674" s="192">
        <f>IF(N674="základní",J674,0)</f>
        <v>0</v>
      </c>
      <c r="BF674" s="192">
        <f>IF(N674="snížená",J674,0)</f>
        <v>0</v>
      </c>
      <c r="BG674" s="192">
        <f>IF(N674="zákl. přenesená",J674,0)</f>
        <v>0</v>
      </c>
      <c r="BH674" s="192">
        <f>IF(N674="sníž. přenesená",J674,0)</f>
        <v>0</v>
      </c>
      <c r="BI674" s="192">
        <f>IF(N674="nulová",J674,0)</f>
        <v>0</v>
      </c>
      <c r="BJ674" s="19" t="s">
        <v>82</v>
      </c>
      <c r="BK674" s="192">
        <f>ROUND(I674*H674,2)</f>
        <v>0</v>
      </c>
      <c r="BL674" s="19" t="s">
        <v>167</v>
      </c>
      <c r="BM674" s="191" t="s">
        <v>993</v>
      </c>
    </row>
    <row r="675" s="2" customFormat="1">
      <c r="A675" s="38"/>
      <c r="B675" s="39"/>
      <c r="C675" s="38"/>
      <c r="D675" s="193" t="s">
        <v>169</v>
      </c>
      <c r="E675" s="38"/>
      <c r="F675" s="194" t="s">
        <v>994</v>
      </c>
      <c r="G675" s="38"/>
      <c r="H675" s="38"/>
      <c r="I675" s="195"/>
      <c r="J675" s="38"/>
      <c r="K675" s="38"/>
      <c r="L675" s="39"/>
      <c r="M675" s="196"/>
      <c r="N675" s="197"/>
      <c r="O675" s="77"/>
      <c r="P675" s="77"/>
      <c r="Q675" s="77"/>
      <c r="R675" s="77"/>
      <c r="S675" s="77"/>
      <c r="T675" s="7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T675" s="19" t="s">
        <v>169</v>
      </c>
      <c r="AU675" s="19" t="s">
        <v>84</v>
      </c>
    </row>
    <row r="676" s="2" customFormat="1">
      <c r="A676" s="38"/>
      <c r="B676" s="39"/>
      <c r="C676" s="38"/>
      <c r="D676" s="198" t="s">
        <v>171</v>
      </c>
      <c r="E676" s="38"/>
      <c r="F676" s="199" t="s">
        <v>995</v>
      </c>
      <c r="G676" s="38"/>
      <c r="H676" s="38"/>
      <c r="I676" s="195"/>
      <c r="J676" s="38"/>
      <c r="K676" s="38"/>
      <c r="L676" s="39"/>
      <c r="M676" s="196"/>
      <c r="N676" s="197"/>
      <c r="O676" s="77"/>
      <c r="P676" s="77"/>
      <c r="Q676" s="77"/>
      <c r="R676" s="77"/>
      <c r="S676" s="77"/>
      <c r="T676" s="7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T676" s="19" t="s">
        <v>171</v>
      </c>
      <c r="AU676" s="19" t="s">
        <v>84</v>
      </c>
    </row>
    <row r="677" s="2" customFormat="1">
      <c r="A677" s="38"/>
      <c r="B677" s="39"/>
      <c r="C677" s="38"/>
      <c r="D677" s="193" t="s">
        <v>173</v>
      </c>
      <c r="E677" s="38"/>
      <c r="F677" s="200" t="s">
        <v>996</v>
      </c>
      <c r="G677" s="38"/>
      <c r="H677" s="38"/>
      <c r="I677" s="195"/>
      <c r="J677" s="38"/>
      <c r="K677" s="38"/>
      <c r="L677" s="39"/>
      <c r="M677" s="196"/>
      <c r="N677" s="197"/>
      <c r="O677" s="77"/>
      <c r="P677" s="77"/>
      <c r="Q677" s="77"/>
      <c r="R677" s="77"/>
      <c r="S677" s="77"/>
      <c r="T677" s="7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T677" s="19" t="s">
        <v>173</v>
      </c>
      <c r="AU677" s="19" t="s">
        <v>84</v>
      </c>
    </row>
    <row r="678" s="15" customFormat="1">
      <c r="A678" s="15"/>
      <c r="B678" s="227"/>
      <c r="C678" s="15"/>
      <c r="D678" s="193" t="s">
        <v>175</v>
      </c>
      <c r="E678" s="228" t="s">
        <v>1</v>
      </c>
      <c r="F678" s="229" t="s">
        <v>997</v>
      </c>
      <c r="G678" s="15"/>
      <c r="H678" s="228" t="s">
        <v>1</v>
      </c>
      <c r="I678" s="230"/>
      <c r="J678" s="15"/>
      <c r="K678" s="15"/>
      <c r="L678" s="227"/>
      <c r="M678" s="231"/>
      <c r="N678" s="232"/>
      <c r="O678" s="232"/>
      <c r="P678" s="232"/>
      <c r="Q678" s="232"/>
      <c r="R678" s="232"/>
      <c r="S678" s="232"/>
      <c r="T678" s="233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28" t="s">
        <v>175</v>
      </c>
      <c r="AU678" s="228" t="s">
        <v>84</v>
      </c>
      <c r="AV678" s="15" t="s">
        <v>82</v>
      </c>
      <c r="AW678" s="15" t="s">
        <v>32</v>
      </c>
      <c r="AX678" s="15" t="s">
        <v>75</v>
      </c>
      <c r="AY678" s="228" t="s">
        <v>160</v>
      </c>
    </row>
    <row r="679" s="13" customFormat="1">
      <c r="A679" s="13"/>
      <c r="B679" s="201"/>
      <c r="C679" s="13"/>
      <c r="D679" s="193" t="s">
        <v>175</v>
      </c>
      <c r="E679" s="202" t="s">
        <v>1</v>
      </c>
      <c r="F679" s="203" t="s">
        <v>998</v>
      </c>
      <c r="G679" s="13"/>
      <c r="H679" s="204">
        <v>2.9620000000000002</v>
      </c>
      <c r="I679" s="205"/>
      <c r="J679" s="13"/>
      <c r="K679" s="13"/>
      <c r="L679" s="201"/>
      <c r="M679" s="206"/>
      <c r="N679" s="207"/>
      <c r="O679" s="207"/>
      <c r="P679" s="207"/>
      <c r="Q679" s="207"/>
      <c r="R679" s="207"/>
      <c r="S679" s="207"/>
      <c r="T679" s="208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02" t="s">
        <v>175</v>
      </c>
      <c r="AU679" s="202" t="s">
        <v>84</v>
      </c>
      <c r="AV679" s="13" t="s">
        <v>84</v>
      </c>
      <c r="AW679" s="13" t="s">
        <v>32</v>
      </c>
      <c r="AX679" s="13" t="s">
        <v>75</v>
      </c>
      <c r="AY679" s="202" t="s">
        <v>160</v>
      </c>
    </row>
    <row r="680" s="16" customFormat="1">
      <c r="A680" s="16"/>
      <c r="B680" s="234"/>
      <c r="C680" s="16"/>
      <c r="D680" s="193" t="s">
        <v>175</v>
      </c>
      <c r="E680" s="235" t="s">
        <v>1</v>
      </c>
      <c r="F680" s="236" t="s">
        <v>966</v>
      </c>
      <c r="G680" s="16"/>
      <c r="H680" s="237">
        <v>2.9620000000000002</v>
      </c>
      <c r="I680" s="238"/>
      <c r="J680" s="16"/>
      <c r="K680" s="16"/>
      <c r="L680" s="234"/>
      <c r="M680" s="239"/>
      <c r="N680" s="240"/>
      <c r="O680" s="240"/>
      <c r="P680" s="240"/>
      <c r="Q680" s="240"/>
      <c r="R680" s="240"/>
      <c r="S680" s="240"/>
      <c r="T680" s="241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T680" s="235" t="s">
        <v>175</v>
      </c>
      <c r="AU680" s="235" t="s">
        <v>84</v>
      </c>
      <c r="AV680" s="16" t="s">
        <v>184</v>
      </c>
      <c r="AW680" s="16" t="s">
        <v>32</v>
      </c>
      <c r="AX680" s="16" t="s">
        <v>75</v>
      </c>
      <c r="AY680" s="235" t="s">
        <v>160</v>
      </c>
    </row>
    <row r="681" s="13" customFormat="1">
      <c r="A681" s="13"/>
      <c r="B681" s="201"/>
      <c r="C681" s="13"/>
      <c r="D681" s="193" t="s">
        <v>175</v>
      </c>
      <c r="E681" s="202" t="s">
        <v>1</v>
      </c>
      <c r="F681" s="203" t="s">
        <v>999</v>
      </c>
      <c r="G681" s="13"/>
      <c r="H681" s="204">
        <v>0.59199999999999997</v>
      </c>
      <c r="I681" s="205"/>
      <c r="J681" s="13"/>
      <c r="K681" s="13"/>
      <c r="L681" s="201"/>
      <c r="M681" s="206"/>
      <c r="N681" s="207"/>
      <c r="O681" s="207"/>
      <c r="P681" s="207"/>
      <c r="Q681" s="207"/>
      <c r="R681" s="207"/>
      <c r="S681" s="207"/>
      <c r="T681" s="20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02" t="s">
        <v>175</v>
      </c>
      <c r="AU681" s="202" t="s">
        <v>84</v>
      </c>
      <c r="AV681" s="13" t="s">
        <v>84</v>
      </c>
      <c r="AW681" s="13" t="s">
        <v>32</v>
      </c>
      <c r="AX681" s="13" t="s">
        <v>75</v>
      </c>
      <c r="AY681" s="202" t="s">
        <v>160</v>
      </c>
    </row>
    <row r="682" s="16" customFormat="1">
      <c r="A682" s="16"/>
      <c r="B682" s="234"/>
      <c r="C682" s="16"/>
      <c r="D682" s="193" t="s">
        <v>175</v>
      </c>
      <c r="E682" s="235" t="s">
        <v>1</v>
      </c>
      <c r="F682" s="236" t="s">
        <v>966</v>
      </c>
      <c r="G682" s="16"/>
      <c r="H682" s="237">
        <v>0.59199999999999997</v>
      </c>
      <c r="I682" s="238"/>
      <c r="J682" s="16"/>
      <c r="K682" s="16"/>
      <c r="L682" s="234"/>
      <c r="M682" s="239"/>
      <c r="N682" s="240"/>
      <c r="O682" s="240"/>
      <c r="P682" s="240"/>
      <c r="Q682" s="240"/>
      <c r="R682" s="240"/>
      <c r="S682" s="240"/>
      <c r="T682" s="241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T682" s="235" t="s">
        <v>175</v>
      </c>
      <c r="AU682" s="235" t="s">
        <v>84</v>
      </c>
      <c r="AV682" s="16" t="s">
        <v>184</v>
      </c>
      <c r="AW682" s="16" t="s">
        <v>32</v>
      </c>
      <c r="AX682" s="16" t="s">
        <v>75</v>
      </c>
      <c r="AY682" s="235" t="s">
        <v>160</v>
      </c>
    </row>
    <row r="683" s="14" customFormat="1">
      <c r="A683" s="14"/>
      <c r="B683" s="209"/>
      <c r="C683" s="14"/>
      <c r="D683" s="193" t="s">
        <v>175</v>
      </c>
      <c r="E683" s="210" t="s">
        <v>1</v>
      </c>
      <c r="F683" s="211" t="s">
        <v>268</v>
      </c>
      <c r="G683" s="14"/>
      <c r="H683" s="212">
        <v>3.5539999999999998</v>
      </c>
      <c r="I683" s="213"/>
      <c r="J683" s="14"/>
      <c r="K683" s="14"/>
      <c r="L683" s="209"/>
      <c r="M683" s="214"/>
      <c r="N683" s="215"/>
      <c r="O683" s="215"/>
      <c r="P683" s="215"/>
      <c r="Q683" s="215"/>
      <c r="R683" s="215"/>
      <c r="S683" s="215"/>
      <c r="T683" s="216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10" t="s">
        <v>175</v>
      </c>
      <c r="AU683" s="210" t="s">
        <v>84</v>
      </c>
      <c r="AV683" s="14" t="s">
        <v>167</v>
      </c>
      <c r="AW683" s="14" t="s">
        <v>32</v>
      </c>
      <c r="AX683" s="14" t="s">
        <v>82</v>
      </c>
      <c r="AY683" s="210" t="s">
        <v>160</v>
      </c>
    </row>
    <row r="684" s="2" customFormat="1" ht="21.75" customHeight="1">
      <c r="A684" s="38"/>
      <c r="B684" s="179"/>
      <c r="C684" s="180" t="s">
        <v>1000</v>
      </c>
      <c r="D684" s="180" t="s">
        <v>162</v>
      </c>
      <c r="E684" s="181" t="s">
        <v>1001</v>
      </c>
      <c r="F684" s="182" t="s">
        <v>1002</v>
      </c>
      <c r="G684" s="183" t="s">
        <v>219</v>
      </c>
      <c r="H684" s="184">
        <v>158.50999999999999</v>
      </c>
      <c r="I684" s="185"/>
      <c r="J684" s="186">
        <f>ROUND(I684*H684,2)</f>
        <v>0</v>
      </c>
      <c r="K684" s="182" t="s">
        <v>166</v>
      </c>
      <c r="L684" s="39"/>
      <c r="M684" s="187" t="s">
        <v>1</v>
      </c>
      <c r="N684" s="188" t="s">
        <v>40</v>
      </c>
      <c r="O684" s="77"/>
      <c r="P684" s="189">
        <f>O684*H684</f>
        <v>0</v>
      </c>
      <c r="Q684" s="189">
        <v>0.00060999999999999997</v>
      </c>
      <c r="R684" s="189">
        <f>Q684*H684</f>
        <v>0.096691099999999988</v>
      </c>
      <c r="S684" s="189">
        <v>0</v>
      </c>
      <c r="T684" s="190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191" t="s">
        <v>167</v>
      </c>
      <c r="AT684" s="191" t="s">
        <v>162</v>
      </c>
      <c r="AU684" s="191" t="s">
        <v>84</v>
      </c>
      <c r="AY684" s="19" t="s">
        <v>160</v>
      </c>
      <c r="BE684" s="192">
        <f>IF(N684="základní",J684,0)</f>
        <v>0</v>
      </c>
      <c r="BF684" s="192">
        <f>IF(N684="snížená",J684,0)</f>
        <v>0</v>
      </c>
      <c r="BG684" s="192">
        <f>IF(N684="zákl. přenesená",J684,0)</f>
        <v>0</v>
      </c>
      <c r="BH684" s="192">
        <f>IF(N684="sníž. přenesená",J684,0)</f>
        <v>0</v>
      </c>
      <c r="BI684" s="192">
        <f>IF(N684="nulová",J684,0)</f>
        <v>0</v>
      </c>
      <c r="BJ684" s="19" t="s">
        <v>82</v>
      </c>
      <c r="BK684" s="192">
        <f>ROUND(I684*H684,2)</f>
        <v>0</v>
      </c>
      <c r="BL684" s="19" t="s">
        <v>167</v>
      </c>
      <c r="BM684" s="191" t="s">
        <v>1003</v>
      </c>
    </row>
    <row r="685" s="2" customFormat="1">
      <c r="A685" s="38"/>
      <c r="B685" s="39"/>
      <c r="C685" s="38"/>
      <c r="D685" s="193" t="s">
        <v>169</v>
      </c>
      <c r="E685" s="38"/>
      <c r="F685" s="194" t="s">
        <v>1004</v>
      </c>
      <c r="G685" s="38"/>
      <c r="H685" s="38"/>
      <c r="I685" s="195"/>
      <c r="J685" s="38"/>
      <c r="K685" s="38"/>
      <c r="L685" s="39"/>
      <c r="M685" s="196"/>
      <c r="N685" s="197"/>
      <c r="O685" s="77"/>
      <c r="P685" s="77"/>
      <c r="Q685" s="77"/>
      <c r="R685" s="77"/>
      <c r="S685" s="77"/>
      <c r="T685" s="7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T685" s="19" t="s">
        <v>169</v>
      </c>
      <c r="AU685" s="19" t="s">
        <v>84</v>
      </c>
    </row>
    <row r="686" s="2" customFormat="1">
      <c r="A686" s="38"/>
      <c r="B686" s="39"/>
      <c r="C686" s="38"/>
      <c r="D686" s="198" t="s">
        <v>171</v>
      </c>
      <c r="E686" s="38"/>
      <c r="F686" s="199" t="s">
        <v>1005</v>
      </c>
      <c r="G686" s="38"/>
      <c r="H686" s="38"/>
      <c r="I686" s="195"/>
      <c r="J686" s="38"/>
      <c r="K686" s="38"/>
      <c r="L686" s="39"/>
      <c r="M686" s="196"/>
      <c r="N686" s="197"/>
      <c r="O686" s="77"/>
      <c r="P686" s="77"/>
      <c r="Q686" s="77"/>
      <c r="R686" s="77"/>
      <c r="S686" s="77"/>
      <c r="T686" s="7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T686" s="19" t="s">
        <v>171</v>
      </c>
      <c r="AU686" s="19" t="s">
        <v>84</v>
      </c>
    </row>
    <row r="687" s="2" customFormat="1">
      <c r="A687" s="38"/>
      <c r="B687" s="39"/>
      <c r="C687" s="38"/>
      <c r="D687" s="193" t="s">
        <v>173</v>
      </c>
      <c r="E687" s="38"/>
      <c r="F687" s="200" t="s">
        <v>1006</v>
      </c>
      <c r="G687" s="38"/>
      <c r="H687" s="38"/>
      <c r="I687" s="195"/>
      <c r="J687" s="38"/>
      <c r="K687" s="38"/>
      <c r="L687" s="39"/>
      <c r="M687" s="196"/>
      <c r="N687" s="197"/>
      <c r="O687" s="77"/>
      <c r="P687" s="77"/>
      <c r="Q687" s="77"/>
      <c r="R687" s="77"/>
      <c r="S687" s="77"/>
      <c r="T687" s="7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9" t="s">
        <v>173</v>
      </c>
      <c r="AU687" s="19" t="s">
        <v>84</v>
      </c>
    </row>
    <row r="688" s="13" customFormat="1">
      <c r="A688" s="13"/>
      <c r="B688" s="201"/>
      <c r="C688" s="13"/>
      <c r="D688" s="193" t="s">
        <v>175</v>
      </c>
      <c r="E688" s="202" t="s">
        <v>1</v>
      </c>
      <c r="F688" s="203" t="s">
        <v>1007</v>
      </c>
      <c r="G688" s="13"/>
      <c r="H688" s="204">
        <v>136.50999999999999</v>
      </c>
      <c r="I688" s="205"/>
      <c r="J688" s="13"/>
      <c r="K688" s="13"/>
      <c r="L688" s="201"/>
      <c r="M688" s="206"/>
      <c r="N688" s="207"/>
      <c r="O688" s="207"/>
      <c r="P688" s="207"/>
      <c r="Q688" s="207"/>
      <c r="R688" s="207"/>
      <c r="S688" s="207"/>
      <c r="T688" s="208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02" t="s">
        <v>175</v>
      </c>
      <c r="AU688" s="202" t="s">
        <v>84</v>
      </c>
      <c r="AV688" s="13" t="s">
        <v>84</v>
      </c>
      <c r="AW688" s="13" t="s">
        <v>32</v>
      </c>
      <c r="AX688" s="13" t="s">
        <v>75</v>
      </c>
      <c r="AY688" s="202" t="s">
        <v>160</v>
      </c>
    </row>
    <row r="689" s="13" customFormat="1">
      <c r="A689" s="13"/>
      <c r="B689" s="201"/>
      <c r="C689" s="13"/>
      <c r="D689" s="193" t="s">
        <v>175</v>
      </c>
      <c r="E689" s="202" t="s">
        <v>1</v>
      </c>
      <c r="F689" s="203" t="s">
        <v>1008</v>
      </c>
      <c r="G689" s="13"/>
      <c r="H689" s="204">
        <v>22</v>
      </c>
      <c r="I689" s="205"/>
      <c r="J689" s="13"/>
      <c r="K689" s="13"/>
      <c r="L689" s="201"/>
      <c r="M689" s="206"/>
      <c r="N689" s="207"/>
      <c r="O689" s="207"/>
      <c r="P689" s="207"/>
      <c r="Q689" s="207"/>
      <c r="R689" s="207"/>
      <c r="S689" s="207"/>
      <c r="T689" s="208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02" t="s">
        <v>175</v>
      </c>
      <c r="AU689" s="202" t="s">
        <v>84</v>
      </c>
      <c r="AV689" s="13" t="s">
        <v>84</v>
      </c>
      <c r="AW689" s="13" t="s">
        <v>32</v>
      </c>
      <c r="AX689" s="13" t="s">
        <v>75</v>
      </c>
      <c r="AY689" s="202" t="s">
        <v>160</v>
      </c>
    </row>
    <row r="690" s="14" customFormat="1">
      <c r="A690" s="14"/>
      <c r="B690" s="209"/>
      <c r="C690" s="14"/>
      <c r="D690" s="193" t="s">
        <v>175</v>
      </c>
      <c r="E690" s="210" t="s">
        <v>1</v>
      </c>
      <c r="F690" s="211" t="s">
        <v>268</v>
      </c>
      <c r="G690" s="14"/>
      <c r="H690" s="212">
        <v>158.50999999999999</v>
      </c>
      <c r="I690" s="213"/>
      <c r="J690" s="14"/>
      <c r="K690" s="14"/>
      <c r="L690" s="209"/>
      <c r="M690" s="214"/>
      <c r="N690" s="215"/>
      <c r="O690" s="215"/>
      <c r="P690" s="215"/>
      <c r="Q690" s="215"/>
      <c r="R690" s="215"/>
      <c r="S690" s="215"/>
      <c r="T690" s="216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10" t="s">
        <v>175</v>
      </c>
      <c r="AU690" s="210" t="s">
        <v>84</v>
      </c>
      <c r="AV690" s="14" t="s">
        <v>167</v>
      </c>
      <c r="AW690" s="14" t="s">
        <v>32</v>
      </c>
      <c r="AX690" s="14" t="s">
        <v>82</v>
      </c>
      <c r="AY690" s="210" t="s">
        <v>160</v>
      </c>
    </row>
    <row r="691" s="2" customFormat="1" ht="16.5" customHeight="1">
      <c r="A691" s="38"/>
      <c r="B691" s="179"/>
      <c r="C691" s="180" t="s">
        <v>1009</v>
      </c>
      <c r="D691" s="180" t="s">
        <v>162</v>
      </c>
      <c r="E691" s="181" t="s">
        <v>1010</v>
      </c>
      <c r="F691" s="182" t="s">
        <v>1011</v>
      </c>
      <c r="G691" s="183" t="s">
        <v>219</v>
      </c>
      <c r="H691" s="184">
        <v>44</v>
      </c>
      <c r="I691" s="185"/>
      <c r="J691" s="186">
        <f>ROUND(I691*H691,2)</f>
        <v>0</v>
      </c>
      <c r="K691" s="182" t="s">
        <v>166</v>
      </c>
      <c r="L691" s="39"/>
      <c r="M691" s="187" t="s">
        <v>1</v>
      </c>
      <c r="N691" s="188" t="s">
        <v>40</v>
      </c>
      <c r="O691" s="77"/>
      <c r="P691" s="189">
        <f>O691*H691</f>
        <v>0</v>
      </c>
      <c r="Q691" s="189">
        <v>0.2157</v>
      </c>
      <c r="R691" s="189">
        <f>Q691*H691</f>
        <v>9.4908000000000001</v>
      </c>
      <c r="S691" s="189">
        <v>0</v>
      </c>
      <c r="T691" s="190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191" t="s">
        <v>167</v>
      </c>
      <c r="AT691" s="191" t="s">
        <v>162</v>
      </c>
      <c r="AU691" s="191" t="s">
        <v>84</v>
      </c>
      <c r="AY691" s="19" t="s">
        <v>160</v>
      </c>
      <c r="BE691" s="192">
        <f>IF(N691="základní",J691,0)</f>
        <v>0</v>
      </c>
      <c r="BF691" s="192">
        <f>IF(N691="snížená",J691,0)</f>
        <v>0</v>
      </c>
      <c r="BG691" s="192">
        <f>IF(N691="zákl. přenesená",J691,0)</f>
        <v>0</v>
      </c>
      <c r="BH691" s="192">
        <f>IF(N691="sníž. přenesená",J691,0)</f>
        <v>0</v>
      </c>
      <c r="BI691" s="192">
        <f>IF(N691="nulová",J691,0)</f>
        <v>0</v>
      </c>
      <c r="BJ691" s="19" t="s">
        <v>82</v>
      </c>
      <c r="BK691" s="192">
        <f>ROUND(I691*H691,2)</f>
        <v>0</v>
      </c>
      <c r="BL691" s="19" t="s">
        <v>167</v>
      </c>
      <c r="BM691" s="191" t="s">
        <v>1012</v>
      </c>
    </row>
    <row r="692" s="2" customFormat="1">
      <c r="A692" s="38"/>
      <c r="B692" s="39"/>
      <c r="C692" s="38"/>
      <c r="D692" s="193" t="s">
        <v>169</v>
      </c>
      <c r="E692" s="38"/>
      <c r="F692" s="194" t="s">
        <v>1013</v>
      </c>
      <c r="G692" s="38"/>
      <c r="H692" s="38"/>
      <c r="I692" s="195"/>
      <c r="J692" s="38"/>
      <c r="K692" s="38"/>
      <c r="L692" s="39"/>
      <c r="M692" s="196"/>
      <c r="N692" s="197"/>
      <c r="O692" s="77"/>
      <c r="P692" s="77"/>
      <c r="Q692" s="77"/>
      <c r="R692" s="77"/>
      <c r="S692" s="77"/>
      <c r="T692" s="7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9" t="s">
        <v>169</v>
      </c>
      <c r="AU692" s="19" t="s">
        <v>84</v>
      </c>
    </row>
    <row r="693" s="2" customFormat="1">
      <c r="A693" s="38"/>
      <c r="B693" s="39"/>
      <c r="C693" s="38"/>
      <c r="D693" s="198" t="s">
        <v>171</v>
      </c>
      <c r="E693" s="38"/>
      <c r="F693" s="199" t="s">
        <v>1014</v>
      </c>
      <c r="G693" s="38"/>
      <c r="H693" s="38"/>
      <c r="I693" s="195"/>
      <c r="J693" s="38"/>
      <c r="K693" s="38"/>
      <c r="L693" s="39"/>
      <c r="M693" s="196"/>
      <c r="N693" s="197"/>
      <c r="O693" s="77"/>
      <c r="P693" s="77"/>
      <c r="Q693" s="77"/>
      <c r="R693" s="77"/>
      <c r="S693" s="77"/>
      <c r="T693" s="7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T693" s="19" t="s">
        <v>171</v>
      </c>
      <c r="AU693" s="19" t="s">
        <v>84</v>
      </c>
    </row>
    <row r="694" s="2" customFormat="1" ht="16.5" customHeight="1">
      <c r="A694" s="38"/>
      <c r="B694" s="179"/>
      <c r="C694" s="217" t="s">
        <v>1015</v>
      </c>
      <c r="D694" s="217" t="s">
        <v>341</v>
      </c>
      <c r="E694" s="218" t="s">
        <v>1016</v>
      </c>
      <c r="F694" s="219" t="s">
        <v>1017</v>
      </c>
      <c r="G694" s="220" t="s">
        <v>219</v>
      </c>
      <c r="H694" s="221">
        <v>44</v>
      </c>
      <c r="I694" s="222"/>
      <c r="J694" s="223">
        <f>ROUND(I694*H694,2)</f>
        <v>0</v>
      </c>
      <c r="K694" s="219" t="s">
        <v>166</v>
      </c>
      <c r="L694" s="224"/>
      <c r="M694" s="225" t="s">
        <v>1</v>
      </c>
      <c r="N694" s="226" t="s">
        <v>40</v>
      </c>
      <c r="O694" s="77"/>
      <c r="P694" s="189">
        <f>O694*H694</f>
        <v>0</v>
      </c>
      <c r="Q694" s="189">
        <v>0.10299999999999999</v>
      </c>
      <c r="R694" s="189">
        <f>Q694*H694</f>
        <v>4.532</v>
      </c>
      <c r="S694" s="189">
        <v>0</v>
      </c>
      <c r="T694" s="190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191" t="s">
        <v>216</v>
      </c>
      <c r="AT694" s="191" t="s">
        <v>341</v>
      </c>
      <c r="AU694" s="191" t="s">
        <v>84</v>
      </c>
      <c r="AY694" s="19" t="s">
        <v>160</v>
      </c>
      <c r="BE694" s="192">
        <f>IF(N694="základní",J694,0)</f>
        <v>0</v>
      </c>
      <c r="BF694" s="192">
        <f>IF(N694="snížená",J694,0)</f>
        <v>0</v>
      </c>
      <c r="BG694" s="192">
        <f>IF(N694="zákl. přenesená",J694,0)</f>
        <v>0</v>
      </c>
      <c r="BH694" s="192">
        <f>IF(N694="sníž. přenesená",J694,0)</f>
        <v>0</v>
      </c>
      <c r="BI694" s="192">
        <f>IF(N694="nulová",J694,0)</f>
        <v>0</v>
      </c>
      <c r="BJ694" s="19" t="s">
        <v>82</v>
      </c>
      <c r="BK694" s="192">
        <f>ROUND(I694*H694,2)</f>
        <v>0</v>
      </c>
      <c r="BL694" s="19" t="s">
        <v>167</v>
      </c>
      <c r="BM694" s="191" t="s">
        <v>1018</v>
      </c>
    </row>
    <row r="695" s="2" customFormat="1">
      <c r="A695" s="38"/>
      <c r="B695" s="39"/>
      <c r="C695" s="38"/>
      <c r="D695" s="193" t="s">
        <v>169</v>
      </c>
      <c r="E695" s="38"/>
      <c r="F695" s="194" t="s">
        <v>1017</v>
      </c>
      <c r="G695" s="38"/>
      <c r="H695" s="38"/>
      <c r="I695" s="195"/>
      <c r="J695" s="38"/>
      <c r="K695" s="38"/>
      <c r="L695" s="39"/>
      <c r="M695" s="196"/>
      <c r="N695" s="197"/>
      <c r="O695" s="77"/>
      <c r="P695" s="77"/>
      <c r="Q695" s="77"/>
      <c r="R695" s="77"/>
      <c r="S695" s="77"/>
      <c r="T695" s="7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T695" s="19" t="s">
        <v>169</v>
      </c>
      <c r="AU695" s="19" t="s">
        <v>84</v>
      </c>
    </row>
    <row r="696" s="2" customFormat="1" ht="16.5" customHeight="1">
      <c r="A696" s="38"/>
      <c r="B696" s="179"/>
      <c r="C696" s="180" t="s">
        <v>1019</v>
      </c>
      <c r="D696" s="180" t="s">
        <v>162</v>
      </c>
      <c r="E696" s="181" t="s">
        <v>1020</v>
      </c>
      <c r="F696" s="182" t="s">
        <v>1021</v>
      </c>
      <c r="G696" s="183" t="s">
        <v>219</v>
      </c>
      <c r="H696" s="184">
        <v>60</v>
      </c>
      <c r="I696" s="185"/>
      <c r="J696" s="186">
        <f>ROUND(I696*H696,2)</f>
        <v>0</v>
      </c>
      <c r="K696" s="182" t="s">
        <v>166</v>
      </c>
      <c r="L696" s="39"/>
      <c r="M696" s="187" t="s">
        <v>1</v>
      </c>
      <c r="N696" s="188" t="s">
        <v>40</v>
      </c>
      <c r="O696" s="77"/>
      <c r="P696" s="189">
        <f>O696*H696</f>
        <v>0</v>
      </c>
      <c r="Q696" s="189">
        <v>0.2157</v>
      </c>
      <c r="R696" s="189">
        <f>Q696*H696</f>
        <v>12.942</v>
      </c>
      <c r="S696" s="189">
        <v>0</v>
      </c>
      <c r="T696" s="190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191" t="s">
        <v>167</v>
      </c>
      <c r="AT696" s="191" t="s">
        <v>162</v>
      </c>
      <c r="AU696" s="191" t="s">
        <v>84</v>
      </c>
      <c r="AY696" s="19" t="s">
        <v>160</v>
      </c>
      <c r="BE696" s="192">
        <f>IF(N696="základní",J696,0)</f>
        <v>0</v>
      </c>
      <c r="BF696" s="192">
        <f>IF(N696="snížená",J696,0)</f>
        <v>0</v>
      </c>
      <c r="BG696" s="192">
        <f>IF(N696="zákl. přenesená",J696,0)</f>
        <v>0</v>
      </c>
      <c r="BH696" s="192">
        <f>IF(N696="sníž. přenesená",J696,0)</f>
        <v>0</v>
      </c>
      <c r="BI696" s="192">
        <f>IF(N696="nulová",J696,0)</f>
        <v>0</v>
      </c>
      <c r="BJ696" s="19" t="s">
        <v>82</v>
      </c>
      <c r="BK696" s="192">
        <f>ROUND(I696*H696,2)</f>
        <v>0</v>
      </c>
      <c r="BL696" s="19" t="s">
        <v>167</v>
      </c>
      <c r="BM696" s="191" t="s">
        <v>1022</v>
      </c>
    </row>
    <row r="697" s="2" customFormat="1">
      <c r="A697" s="38"/>
      <c r="B697" s="39"/>
      <c r="C697" s="38"/>
      <c r="D697" s="193" t="s">
        <v>169</v>
      </c>
      <c r="E697" s="38"/>
      <c r="F697" s="194" t="s">
        <v>1023</v>
      </c>
      <c r="G697" s="38"/>
      <c r="H697" s="38"/>
      <c r="I697" s="195"/>
      <c r="J697" s="38"/>
      <c r="K697" s="38"/>
      <c r="L697" s="39"/>
      <c r="M697" s="196"/>
      <c r="N697" s="197"/>
      <c r="O697" s="77"/>
      <c r="P697" s="77"/>
      <c r="Q697" s="77"/>
      <c r="R697" s="77"/>
      <c r="S697" s="77"/>
      <c r="T697" s="7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9" t="s">
        <v>169</v>
      </c>
      <c r="AU697" s="19" t="s">
        <v>84</v>
      </c>
    </row>
    <row r="698" s="2" customFormat="1">
      <c r="A698" s="38"/>
      <c r="B698" s="39"/>
      <c r="C698" s="38"/>
      <c r="D698" s="198" t="s">
        <v>171</v>
      </c>
      <c r="E698" s="38"/>
      <c r="F698" s="199" t="s">
        <v>1024</v>
      </c>
      <c r="G698" s="38"/>
      <c r="H698" s="38"/>
      <c r="I698" s="195"/>
      <c r="J698" s="38"/>
      <c r="K698" s="38"/>
      <c r="L698" s="39"/>
      <c r="M698" s="196"/>
      <c r="N698" s="197"/>
      <c r="O698" s="77"/>
      <c r="P698" s="77"/>
      <c r="Q698" s="77"/>
      <c r="R698" s="77"/>
      <c r="S698" s="77"/>
      <c r="T698" s="7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T698" s="19" t="s">
        <v>171</v>
      </c>
      <c r="AU698" s="19" t="s">
        <v>84</v>
      </c>
    </row>
    <row r="699" s="2" customFormat="1" ht="16.5" customHeight="1">
      <c r="A699" s="38"/>
      <c r="B699" s="179"/>
      <c r="C699" s="217" t="s">
        <v>1025</v>
      </c>
      <c r="D699" s="217" t="s">
        <v>341</v>
      </c>
      <c r="E699" s="218" t="s">
        <v>1026</v>
      </c>
      <c r="F699" s="219" t="s">
        <v>1027</v>
      </c>
      <c r="G699" s="220" t="s">
        <v>219</v>
      </c>
      <c r="H699" s="221">
        <v>60</v>
      </c>
      <c r="I699" s="222"/>
      <c r="J699" s="223">
        <f>ROUND(I699*H699,2)</f>
        <v>0</v>
      </c>
      <c r="K699" s="219" t="s">
        <v>166</v>
      </c>
      <c r="L699" s="224"/>
      <c r="M699" s="225" t="s">
        <v>1</v>
      </c>
      <c r="N699" s="226" t="s">
        <v>40</v>
      </c>
      <c r="O699" s="77"/>
      <c r="P699" s="189">
        <f>O699*H699</f>
        <v>0</v>
      </c>
      <c r="Q699" s="189">
        <v>0.113</v>
      </c>
      <c r="R699" s="189">
        <f>Q699*H699</f>
        <v>6.7800000000000002</v>
      </c>
      <c r="S699" s="189">
        <v>0</v>
      </c>
      <c r="T699" s="190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191" t="s">
        <v>216</v>
      </c>
      <c r="AT699" s="191" t="s">
        <v>341</v>
      </c>
      <c r="AU699" s="191" t="s">
        <v>84</v>
      </c>
      <c r="AY699" s="19" t="s">
        <v>160</v>
      </c>
      <c r="BE699" s="192">
        <f>IF(N699="základní",J699,0)</f>
        <v>0</v>
      </c>
      <c r="BF699" s="192">
        <f>IF(N699="snížená",J699,0)</f>
        <v>0</v>
      </c>
      <c r="BG699" s="192">
        <f>IF(N699="zákl. přenesená",J699,0)</f>
        <v>0</v>
      </c>
      <c r="BH699" s="192">
        <f>IF(N699="sníž. přenesená",J699,0)</f>
        <v>0</v>
      </c>
      <c r="BI699" s="192">
        <f>IF(N699="nulová",J699,0)</f>
        <v>0</v>
      </c>
      <c r="BJ699" s="19" t="s">
        <v>82</v>
      </c>
      <c r="BK699" s="192">
        <f>ROUND(I699*H699,2)</f>
        <v>0</v>
      </c>
      <c r="BL699" s="19" t="s">
        <v>167</v>
      </c>
      <c r="BM699" s="191" t="s">
        <v>1028</v>
      </c>
    </row>
    <row r="700" s="2" customFormat="1">
      <c r="A700" s="38"/>
      <c r="B700" s="39"/>
      <c r="C700" s="38"/>
      <c r="D700" s="193" t="s">
        <v>169</v>
      </c>
      <c r="E700" s="38"/>
      <c r="F700" s="194" t="s">
        <v>1027</v>
      </c>
      <c r="G700" s="38"/>
      <c r="H700" s="38"/>
      <c r="I700" s="195"/>
      <c r="J700" s="38"/>
      <c r="K700" s="38"/>
      <c r="L700" s="39"/>
      <c r="M700" s="196"/>
      <c r="N700" s="197"/>
      <c r="O700" s="77"/>
      <c r="P700" s="77"/>
      <c r="Q700" s="77"/>
      <c r="R700" s="77"/>
      <c r="S700" s="77"/>
      <c r="T700" s="7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9" t="s">
        <v>169</v>
      </c>
      <c r="AU700" s="19" t="s">
        <v>84</v>
      </c>
    </row>
    <row r="701" s="2" customFormat="1" ht="16.5" customHeight="1">
      <c r="A701" s="38"/>
      <c r="B701" s="179"/>
      <c r="C701" s="180" t="s">
        <v>1029</v>
      </c>
      <c r="D701" s="180" t="s">
        <v>162</v>
      </c>
      <c r="E701" s="181" t="s">
        <v>1030</v>
      </c>
      <c r="F701" s="182" t="s">
        <v>1031</v>
      </c>
      <c r="G701" s="183" t="s">
        <v>390</v>
      </c>
      <c r="H701" s="184">
        <v>4</v>
      </c>
      <c r="I701" s="185"/>
      <c r="J701" s="186">
        <f>ROUND(I701*H701,2)</f>
        <v>0</v>
      </c>
      <c r="K701" s="182" t="s">
        <v>166</v>
      </c>
      <c r="L701" s="39"/>
      <c r="M701" s="187" t="s">
        <v>1</v>
      </c>
      <c r="N701" s="188" t="s">
        <v>40</v>
      </c>
      <c r="O701" s="77"/>
      <c r="P701" s="189">
        <f>O701*H701</f>
        <v>0</v>
      </c>
      <c r="Q701" s="189">
        <v>0.0072899999999999996</v>
      </c>
      <c r="R701" s="189">
        <f>Q701*H701</f>
        <v>0.029159999999999998</v>
      </c>
      <c r="S701" s="189">
        <v>0</v>
      </c>
      <c r="T701" s="190">
        <f>S701*H701</f>
        <v>0</v>
      </c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R701" s="191" t="s">
        <v>167</v>
      </c>
      <c r="AT701" s="191" t="s">
        <v>162</v>
      </c>
      <c r="AU701" s="191" t="s">
        <v>84</v>
      </c>
      <c r="AY701" s="19" t="s">
        <v>160</v>
      </c>
      <c r="BE701" s="192">
        <f>IF(N701="základní",J701,0)</f>
        <v>0</v>
      </c>
      <c r="BF701" s="192">
        <f>IF(N701="snížená",J701,0)</f>
        <v>0</v>
      </c>
      <c r="BG701" s="192">
        <f>IF(N701="zákl. přenesená",J701,0)</f>
        <v>0</v>
      </c>
      <c r="BH701" s="192">
        <f>IF(N701="sníž. přenesená",J701,0)</f>
        <v>0</v>
      </c>
      <c r="BI701" s="192">
        <f>IF(N701="nulová",J701,0)</f>
        <v>0</v>
      </c>
      <c r="BJ701" s="19" t="s">
        <v>82</v>
      </c>
      <c r="BK701" s="192">
        <f>ROUND(I701*H701,2)</f>
        <v>0</v>
      </c>
      <c r="BL701" s="19" t="s">
        <v>167</v>
      </c>
      <c r="BM701" s="191" t="s">
        <v>1032</v>
      </c>
    </row>
    <row r="702" s="2" customFormat="1">
      <c r="A702" s="38"/>
      <c r="B702" s="39"/>
      <c r="C702" s="38"/>
      <c r="D702" s="193" t="s">
        <v>169</v>
      </c>
      <c r="E702" s="38"/>
      <c r="F702" s="194" t="s">
        <v>1033</v>
      </c>
      <c r="G702" s="38"/>
      <c r="H702" s="38"/>
      <c r="I702" s="195"/>
      <c r="J702" s="38"/>
      <c r="K702" s="38"/>
      <c r="L702" s="39"/>
      <c r="M702" s="196"/>
      <c r="N702" s="197"/>
      <c r="O702" s="77"/>
      <c r="P702" s="77"/>
      <c r="Q702" s="77"/>
      <c r="R702" s="77"/>
      <c r="S702" s="77"/>
      <c r="T702" s="7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T702" s="19" t="s">
        <v>169</v>
      </c>
      <c r="AU702" s="19" t="s">
        <v>84</v>
      </c>
    </row>
    <row r="703" s="2" customFormat="1">
      <c r="A703" s="38"/>
      <c r="B703" s="39"/>
      <c r="C703" s="38"/>
      <c r="D703" s="198" t="s">
        <v>171</v>
      </c>
      <c r="E703" s="38"/>
      <c r="F703" s="199" t="s">
        <v>1034</v>
      </c>
      <c r="G703" s="38"/>
      <c r="H703" s="38"/>
      <c r="I703" s="195"/>
      <c r="J703" s="38"/>
      <c r="K703" s="38"/>
      <c r="L703" s="39"/>
      <c r="M703" s="196"/>
      <c r="N703" s="197"/>
      <c r="O703" s="77"/>
      <c r="P703" s="77"/>
      <c r="Q703" s="77"/>
      <c r="R703" s="77"/>
      <c r="S703" s="77"/>
      <c r="T703" s="7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19" t="s">
        <v>171</v>
      </c>
      <c r="AU703" s="19" t="s">
        <v>84</v>
      </c>
    </row>
    <row r="704" s="2" customFormat="1" ht="16.5" customHeight="1">
      <c r="A704" s="38"/>
      <c r="B704" s="179"/>
      <c r="C704" s="217" t="s">
        <v>1035</v>
      </c>
      <c r="D704" s="217" t="s">
        <v>341</v>
      </c>
      <c r="E704" s="218" t="s">
        <v>1036</v>
      </c>
      <c r="F704" s="219" t="s">
        <v>1037</v>
      </c>
      <c r="G704" s="220" t="s">
        <v>390</v>
      </c>
      <c r="H704" s="221">
        <v>4</v>
      </c>
      <c r="I704" s="222"/>
      <c r="J704" s="223">
        <f>ROUND(I704*H704,2)</f>
        <v>0</v>
      </c>
      <c r="K704" s="219" t="s">
        <v>166</v>
      </c>
      <c r="L704" s="224"/>
      <c r="M704" s="225" t="s">
        <v>1</v>
      </c>
      <c r="N704" s="226" t="s">
        <v>40</v>
      </c>
      <c r="O704" s="77"/>
      <c r="P704" s="189">
        <f>O704*H704</f>
        <v>0</v>
      </c>
      <c r="Q704" s="189">
        <v>0.014999999999999999</v>
      </c>
      <c r="R704" s="189">
        <f>Q704*H704</f>
        <v>0.059999999999999998</v>
      </c>
      <c r="S704" s="189">
        <v>0</v>
      </c>
      <c r="T704" s="190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191" t="s">
        <v>216</v>
      </c>
      <c r="AT704" s="191" t="s">
        <v>341</v>
      </c>
      <c r="AU704" s="191" t="s">
        <v>84</v>
      </c>
      <c r="AY704" s="19" t="s">
        <v>160</v>
      </c>
      <c r="BE704" s="192">
        <f>IF(N704="základní",J704,0)</f>
        <v>0</v>
      </c>
      <c r="BF704" s="192">
        <f>IF(N704="snížená",J704,0)</f>
        <v>0</v>
      </c>
      <c r="BG704" s="192">
        <f>IF(N704="zákl. přenesená",J704,0)</f>
        <v>0</v>
      </c>
      <c r="BH704" s="192">
        <f>IF(N704="sníž. přenesená",J704,0)</f>
        <v>0</v>
      </c>
      <c r="BI704" s="192">
        <f>IF(N704="nulová",J704,0)</f>
        <v>0</v>
      </c>
      <c r="BJ704" s="19" t="s">
        <v>82</v>
      </c>
      <c r="BK704" s="192">
        <f>ROUND(I704*H704,2)</f>
        <v>0</v>
      </c>
      <c r="BL704" s="19" t="s">
        <v>167</v>
      </c>
      <c r="BM704" s="191" t="s">
        <v>1038</v>
      </c>
    </row>
    <row r="705" s="2" customFormat="1">
      <c r="A705" s="38"/>
      <c r="B705" s="39"/>
      <c r="C705" s="38"/>
      <c r="D705" s="193" t="s">
        <v>169</v>
      </c>
      <c r="E705" s="38"/>
      <c r="F705" s="194" t="s">
        <v>1037</v>
      </c>
      <c r="G705" s="38"/>
      <c r="H705" s="38"/>
      <c r="I705" s="195"/>
      <c r="J705" s="38"/>
      <c r="K705" s="38"/>
      <c r="L705" s="39"/>
      <c r="M705" s="196"/>
      <c r="N705" s="197"/>
      <c r="O705" s="77"/>
      <c r="P705" s="77"/>
      <c r="Q705" s="77"/>
      <c r="R705" s="77"/>
      <c r="S705" s="77"/>
      <c r="T705" s="7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9" t="s">
        <v>169</v>
      </c>
      <c r="AU705" s="19" t="s">
        <v>84</v>
      </c>
    </row>
    <row r="706" s="2" customFormat="1" ht="16.5" customHeight="1">
      <c r="A706" s="38"/>
      <c r="B706" s="179"/>
      <c r="C706" s="180" t="s">
        <v>989</v>
      </c>
      <c r="D706" s="180" t="s">
        <v>162</v>
      </c>
      <c r="E706" s="181" t="s">
        <v>1039</v>
      </c>
      <c r="F706" s="182" t="s">
        <v>1040</v>
      </c>
      <c r="G706" s="183" t="s">
        <v>390</v>
      </c>
      <c r="H706" s="184">
        <v>4</v>
      </c>
      <c r="I706" s="185"/>
      <c r="J706" s="186">
        <f>ROUND(I706*H706,2)</f>
        <v>0</v>
      </c>
      <c r="K706" s="182" t="s">
        <v>166</v>
      </c>
      <c r="L706" s="39"/>
      <c r="M706" s="187" t="s">
        <v>1</v>
      </c>
      <c r="N706" s="188" t="s">
        <v>40</v>
      </c>
      <c r="O706" s="77"/>
      <c r="P706" s="189">
        <f>O706*H706</f>
        <v>0</v>
      </c>
      <c r="Q706" s="189">
        <v>0.2157</v>
      </c>
      <c r="R706" s="189">
        <f>Q706*H706</f>
        <v>0.86280000000000001</v>
      </c>
      <c r="S706" s="189">
        <v>0</v>
      </c>
      <c r="T706" s="190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191" t="s">
        <v>167</v>
      </c>
      <c r="AT706" s="191" t="s">
        <v>162</v>
      </c>
      <c r="AU706" s="191" t="s">
        <v>84</v>
      </c>
      <c r="AY706" s="19" t="s">
        <v>160</v>
      </c>
      <c r="BE706" s="192">
        <f>IF(N706="základní",J706,0)</f>
        <v>0</v>
      </c>
      <c r="BF706" s="192">
        <f>IF(N706="snížená",J706,0)</f>
        <v>0</v>
      </c>
      <c r="BG706" s="192">
        <f>IF(N706="zákl. přenesená",J706,0)</f>
        <v>0</v>
      </c>
      <c r="BH706" s="192">
        <f>IF(N706="sníž. přenesená",J706,0)</f>
        <v>0</v>
      </c>
      <c r="BI706" s="192">
        <f>IF(N706="nulová",J706,0)</f>
        <v>0</v>
      </c>
      <c r="BJ706" s="19" t="s">
        <v>82</v>
      </c>
      <c r="BK706" s="192">
        <f>ROUND(I706*H706,2)</f>
        <v>0</v>
      </c>
      <c r="BL706" s="19" t="s">
        <v>167</v>
      </c>
      <c r="BM706" s="191" t="s">
        <v>1041</v>
      </c>
    </row>
    <row r="707" s="2" customFormat="1">
      <c r="A707" s="38"/>
      <c r="B707" s="39"/>
      <c r="C707" s="38"/>
      <c r="D707" s="193" t="s">
        <v>169</v>
      </c>
      <c r="E707" s="38"/>
      <c r="F707" s="194" t="s">
        <v>1042</v>
      </c>
      <c r="G707" s="38"/>
      <c r="H707" s="38"/>
      <c r="I707" s="195"/>
      <c r="J707" s="38"/>
      <c r="K707" s="38"/>
      <c r="L707" s="39"/>
      <c r="M707" s="196"/>
      <c r="N707" s="197"/>
      <c r="O707" s="77"/>
      <c r="P707" s="77"/>
      <c r="Q707" s="77"/>
      <c r="R707" s="77"/>
      <c r="S707" s="77"/>
      <c r="T707" s="7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19" t="s">
        <v>169</v>
      </c>
      <c r="AU707" s="19" t="s">
        <v>84</v>
      </c>
    </row>
    <row r="708" s="2" customFormat="1">
      <c r="A708" s="38"/>
      <c r="B708" s="39"/>
      <c r="C708" s="38"/>
      <c r="D708" s="198" t="s">
        <v>171</v>
      </c>
      <c r="E708" s="38"/>
      <c r="F708" s="199" t="s">
        <v>1043</v>
      </c>
      <c r="G708" s="38"/>
      <c r="H708" s="38"/>
      <c r="I708" s="195"/>
      <c r="J708" s="38"/>
      <c r="K708" s="38"/>
      <c r="L708" s="39"/>
      <c r="M708" s="196"/>
      <c r="N708" s="197"/>
      <c r="O708" s="77"/>
      <c r="P708" s="77"/>
      <c r="Q708" s="77"/>
      <c r="R708" s="77"/>
      <c r="S708" s="77"/>
      <c r="T708" s="7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T708" s="19" t="s">
        <v>171</v>
      </c>
      <c r="AU708" s="19" t="s">
        <v>84</v>
      </c>
    </row>
    <row r="709" s="2" customFormat="1" ht="16.5" customHeight="1">
      <c r="A709" s="38"/>
      <c r="B709" s="179"/>
      <c r="C709" s="217" t="s">
        <v>1044</v>
      </c>
      <c r="D709" s="217" t="s">
        <v>341</v>
      </c>
      <c r="E709" s="218" t="s">
        <v>1045</v>
      </c>
      <c r="F709" s="219" t="s">
        <v>1046</v>
      </c>
      <c r="G709" s="220" t="s">
        <v>390</v>
      </c>
      <c r="H709" s="221">
        <v>4</v>
      </c>
      <c r="I709" s="222"/>
      <c r="J709" s="223">
        <f>ROUND(I709*H709,2)</f>
        <v>0</v>
      </c>
      <c r="K709" s="219" t="s">
        <v>166</v>
      </c>
      <c r="L709" s="224"/>
      <c r="M709" s="225" t="s">
        <v>1</v>
      </c>
      <c r="N709" s="226" t="s">
        <v>40</v>
      </c>
      <c r="O709" s="77"/>
      <c r="P709" s="189">
        <f>O709*H709</f>
        <v>0</v>
      </c>
      <c r="Q709" s="189">
        <v>0.10000000000000001</v>
      </c>
      <c r="R709" s="189">
        <f>Q709*H709</f>
        <v>0.40000000000000002</v>
      </c>
      <c r="S709" s="189">
        <v>0</v>
      </c>
      <c r="T709" s="190">
        <f>S709*H709</f>
        <v>0</v>
      </c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R709" s="191" t="s">
        <v>216</v>
      </c>
      <c r="AT709" s="191" t="s">
        <v>341</v>
      </c>
      <c r="AU709" s="191" t="s">
        <v>84</v>
      </c>
      <c r="AY709" s="19" t="s">
        <v>160</v>
      </c>
      <c r="BE709" s="192">
        <f>IF(N709="základní",J709,0)</f>
        <v>0</v>
      </c>
      <c r="BF709" s="192">
        <f>IF(N709="snížená",J709,0)</f>
        <v>0</v>
      </c>
      <c r="BG709" s="192">
        <f>IF(N709="zákl. přenesená",J709,0)</f>
        <v>0</v>
      </c>
      <c r="BH709" s="192">
        <f>IF(N709="sníž. přenesená",J709,0)</f>
        <v>0</v>
      </c>
      <c r="BI709" s="192">
        <f>IF(N709="nulová",J709,0)</f>
        <v>0</v>
      </c>
      <c r="BJ709" s="19" t="s">
        <v>82</v>
      </c>
      <c r="BK709" s="192">
        <f>ROUND(I709*H709,2)</f>
        <v>0</v>
      </c>
      <c r="BL709" s="19" t="s">
        <v>167</v>
      </c>
      <c r="BM709" s="191" t="s">
        <v>1047</v>
      </c>
    </row>
    <row r="710" s="2" customFormat="1">
      <c r="A710" s="38"/>
      <c r="B710" s="39"/>
      <c r="C710" s="38"/>
      <c r="D710" s="193" t="s">
        <v>169</v>
      </c>
      <c r="E710" s="38"/>
      <c r="F710" s="194" t="s">
        <v>1046</v>
      </c>
      <c r="G710" s="38"/>
      <c r="H710" s="38"/>
      <c r="I710" s="195"/>
      <c r="J710" s="38"/>
      <c r="K710" s="38"/>
      <c r="L710" s="39"/>
      <c r="M710" s="196"/>
      <c r="N710" s="197"/>
      <c r="O710" s="77"/>
      <c r="P710" s="77"/>
      <c r="Q710" s="77"/>
      <c r="R710" s="77"/>
      <c r="S710" s="77"/>
      <c r="T710" s="7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T710" s="19" t="s">
        <v>169</v>
      </c>
      <c r="AU710" s="19" t="s">
        <v>84</v>
      </c>
    </row>
    <row r="711" s="2" customFormat="1" ht="16.5" customHeight="1">
      <c r="A711" s="38"/>
      <c r="B711" s="179"/>
      <c r="C711" s="180" t="s">
        <v>1048</v>
      </c>
      <c r="D711" s="180" t="s">
        <v>162</v>
      </c>
      <c r="E711" s="181" t="s">
        <v>1049</v>
      </c>
      <c r="F711" s="182" t="s">
        <v>1050</v>
      </c>
      <c r="G711" s="183" t="s">
        <v>390</v>
      </c>
      <c r="H711" s="184">
        <v>6</v>
      </c>
      <c r="I711" s="185"/>
      <c r="J711" s="186">
        <f>ROUND(I711*H711,2)</f>
        <v>0</v>
      </c>
      <c r="K711" s="182" t="s">
        <v>166</v>
      </c>
      <c r="L711" s="39"/>
      <c r="M711" s="187" t="s">
        <v>1</v>
      </c>
      <c r="N711" s="188" t="s">
        <v>40</v>
      </c>
      <c r="O711" s="77"/>
      <c r="P711" s="189">
        <f>O711*H711</f>
        <v>0</v>
      </c>
      <c r="Q711" s="189">
        <v>0.29148000000000002</v>
      </c>
      <c r="R711" s="189">
        <f>Q711*H711</f>
        <v>1.7488800000000002</v>
      </c>
      <c r="S711" s="189">
        <v>0</v>
      </c>
      <c r="T711" s="190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191" t="s">
        <v>167</v>
      </c>
      <c r="AT711" s="191" t="s">
        <v>162</v>
      </c>
      <c r="AU711" s="191" t="s">
        <v>84</v>
      </c>
      <c r="AY711" s="19" t="s">
        <v>160</v>
      </c>
      <c r="BE711" s="192">
        <f>IF(N711="základní",J711,0)</f>
        <v>0</v>
      </c>
      <c r="BF711" s="192">
        <f>IF(N711="snížená",J711,0)</f>
        <v>0</v>
      </c>
      <c r="BG711" s="192">
        <f>IF(N711="zákl. přenesená",J711,0)</f>
        <v>0</v>
      </c>
      <c r="BH711" s="192">
        <f>IF(N711="sníž. přenesená",J711,0)</f>
        <v>0</v>
      </c>
      <c r="BI711" s="192">
        <f>IF(N711="nulová",J711,0)</f>
        <v>0</v>
      </c>
      <c r="BJ711" s="19" t="s">
        <v>82</v>
      </c>
      <c r="BK711" s="192">
        <f>ROUND(I711*H711,2)</f>
        <v>0</v>
      </c>
      <c r="BL711" s="19" t="s">
        <v>167</v>
      </c>
      <c r="BM711" s="191" t="s">
        <v>1051</v>
      </c>
    </row>
    <row r="712" s="2" customFormat="1">
      <c r="A712" s="38"/>
      <c r="B712" s="39"/>
      <c r="C712" s="38"/>
      <c r="D712" s="193" t="s">
        <v>169</v>
      </c>
      <c r="E712" s="38"/>
      <c r="F712" s="194" t="s">
        <v>1052</v>
      </c>
      <c r="G712" s="38"/>
      <c r="H712" s="38"/>
      <c r="I712" s="195"/>
      <c r="J712" s="38"/>
      <c r="K712" s="38"/>
      <c r="L712" s="39"/>
      <c r="M712" s="196"/>
      <c r="N712" s="197"/>
      <c r="O712" s="77"/>
      <c r="P712" s="77"/>
      <c r="Q712" s="77"/>
      <c r="R712" s="77"/>
      <c r="S712" s="77"/>
      <c r="T712" s="7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T712" s="19" t="s">
        <v>169</v>
      </c>
      <c r="AU712" s="19" t="s">
        <v>84</v>
      </c>
    </row>
    <row r="713" s="2" customFormat="1">
      <c r="A713" s="38"/>
      <c r="B713" s="39"/>
      <c r="C713" s="38"/>
      <c r="D713" s="198" t="s">
        <v>171</v>
      </c>
      <c r="E713" s="38"/>
      <c r="F713" s="199" t="s">
        <v>1053</v>
      </c>
      <c r="G713" s="38"/>
      <c r="H713" s="38"/>
      <c r="I713" s="195"/>
      <c r="J713" s="38"/>
      <c r="K713" s="38"/>
      <c r="L713" s="39"/>
      <c r="M713" s="196"/>
      <c r="N713" s="197"/>
      <c r="O713" s="77"/>
      <c r="P713" s="77"/>
      <c r="Q713" s="77"/>
      <c r="R713" s="77"/>
      <c r="S713" s="77"/>
      <c r="T713" s="7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T713" s="19" t="s">
        <v>171</v>
      </c>
      <c r="AU713" s="19" t="s">
        <v>84</v>
      </c>
    </row>
    <row r="714" s="2" customFormat="1" ht="16.5" customHeight="1">
      <c r="A714" s="38"/>
      <c r="B714" s="179"/>
      <c r="C714" s="217" t="s">
        <v>1054</v>
      </c>
      <c r="D714" s="217" t="s">
        <v>341</v>
      </c>
      <c r="E714" s="218" t="s">
        <v>1055</v>
      </c>
      <c r="F714" s="219" t="s">
        <v>1056</v>
      </c>
      <c r="G714" s="220" t="s">
        <v>390</v>
      </c>
      <c r="H714" s="221">
        <v>6</v>
      </c>
      <c r="I714" s="222"/>
      <c r="J714" s="223">
        <f>ROUND(I714*H714,2)</f>
        <v>0</v>
      </c>
      <c r="K714" s="219" t="s">
        <v>166</v>
      </c>
      <c r="L714" s="224"/>
      <c r="M714" s="225" t="s">
        <v>1</v>
      </c>
      <c r="N714" s="226" t="s">
        <v>40</v>
      </c>
      <c r="O714" s="77"/>
      <c r="P714" s="189">
        <f>O714*H714</f>
        <v>0</v>
      </c>
      <c r="Q714" s="189">
        <v>0.092999999999999999</v>
      </c>
      <c r="R714" s="189">
        <f>Q714*H714</f>
        <v>0.55800000000000005</v>
      </c>
      <c r="S714" s="189">
        <v>0</v>
      </c>
      <c r="T714" s="190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191" t="s">
        <v>216</v>
      </c>
      <c r="AT714" s="191" t="s">
        <v>341</v>
      </c>
      <c r="AU714" s="191" t="s">
        <v>84</v>
      </c>
      <c r="AY714" s="19" t="s">
        <v>160</v>
      </c>
      <c r="BE714" s="192">
        <f>IF(N714="základní",J714,0)</f>
        <v>0</v>
      </c>
      <c r="BF714" s="192">
        <f>IF(N714="snížená",J714,0)</f>
        <v>0</v>
      </c>
      <c r="BG714" s="192">
        <f>IF(N714="zákl. přenesená",J714,0)</f>
        <v>0</v>
      </c>
      <c r="BH714" s="192">
        <f>IF(N714="sníž. přenesená",J714,0)</f>
        <v>0</v>
      </c>
      <c r="BI714" s="192">
        <f>IF(N714="nulová",J714,0)</f>
        <v>0</v>
      </c>
      <c r="BJ714" s="19" t="s">
        <v>82</v>
      </c>
      <c r="BK714" s="192">
        <f>ROUND(I714*H714,2)</f>
        <v>0</v>
      </c>
      <c r="BL714" s="19" t="s">
        <v>167</v>
      </c>
      <c r="BM714" s="191" t="s">
        <v>1057</v>
      </c>
    </row>
    <row r="715" s="2" customFormat="1">
      <c r="A715" s="38"/>
      <c r="B715" s="39"/>
      <c r="C715" s="38"/>
      <c r="D715" s="193" t="s">
        <v>169</v>
      </c>
      <c r="E715" s="38"/>
      <c r="F715" s="194" t="s">
        <v>1056</v>
      </c>
      <c r="G715" s="38"/>
      <c r="H715" s="38"/>
      <c r="I715" s="195"/>
      <c r="J715" s="38"/>
      <c r="K715" s="38"/>
      <c r="L715" s="39"/>
      <c r="M715" s="196"/>
      <c r="N715" s="197"/>
      <c r="O715" s="77"/>
      <c r="P715" s="77"/>
      <c r="Q715" s="77"/>
      <c r="R715" s="77"/>
      <c r="S715" s="77"/>
      <c r="T715" s="7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T715" s="19" t="s">
        <v>169</v>
      </c>
      <c r="AU715" s="19" t="s">
        <v>84</v>
      </c>
    </row>
    <row r="716" s="2" customFormat="1" ht="16.5" customHeight="1">
      <c r="A716" s="38"/>
      <c r="B716" s="179"/>
      <c r="C716" s="180" t="s">
        <v>1058</v>
      </c>
      <c r="D716" s="180" t="s">
        <v>162</v>
      </c>
      <c r="E716" s="181" t="s">
        <v>1059</v>
      </c>
      <c r="F716" s="182" t="s">
        <v>1060</v>
      </c>
      <c r="G716" s="183" t="s">
        <v>390</v>
      </c>
      <c r="H716" s="184">
        <v>9</v>
      </c>
      <c r="I716" s="185"/>
      <c r="J716" s="186">
        <f>ROUND(I716*H716,2)</f>
        <v>0</v>
      </c>
      <c r="K716" s="182" t="s">
        <v>166</v>
      </c>
      <c r="L716" s="39"/>
      <c r="M716" s="187" t="s">
        <v>1</v>
      </c>
      <c r="N716" s="188" t="s">
        <v>40</v>
      </c>
      <c r="O716" s="77"/>
      <c r="P716" s="189">
        <f>O716*H716</f>
        <v>0</v>
      </c>
      <c r="Q716" s="189">
        <v>0</v>
      </c>
      <c r="R716" s="189">
        <f>Q716*H716</f>
        <v>0</v>
      </c>
      <c r="S716" s="189">
        <v>0.082000000000000003</v>
      </c>
      <c r="T716" s="190">
        <f>S716*H716</f>
        <v>0.73799999999999999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191" t="s">
        <v>167</v>
      </c>
      <c r="AT716" s="191" t="s">
        <v>162</v>
      </c>
      <c r="AU716" s="191" t="s">
        <v>84</v>
      </c>
      <c r="AY716" s="19" t="s">
        <v>160</v>
      </c>
      <c r="BE716" s="192">
        <f>IF(N716="základní",J716,0)</f>
        <v>0</v>
      </c>
      <c r="BF716" s="192">
        <f>IF(N716="snížená",J716,0)</f>
        <v>0</v>
      </c>
      <c r="BG716" s="192">
        <f>IF(N716="zákl. přenesená",J716,0)</f>
        <v>0</v>
      </c>
      <c r="BH716" s="192">
        <f>IF(N716="sníž. přenesená",J716,0)</f>
        <v>0</v>
      </c>
      <c r="BI716" s="192">
        <f>IF(N716="nulová",J716,0)</f>
        <v>0</v>
      </c>
      <c r="BJ716" s="19" t="s">
        <v>82</v>
      </c>
      <c r="BK716" s="192">
        <f>ROUND(I716*H716,2)</f>
        <v>0</v>
      </c>
      <c r="BL716" s="19" t="s">
        <v>167</v>
      </c>
      <c r="BM716" s="191" t="s">
        <v>1061</v>
      </c>
    </row>
    <row r="717" s="2" customFormat="1">
      <c r="A717" s="38"/>
      <c r="B717" s="39"/>
      <c r="C717" s="38"/>
      <c r="D717" s="193" t="s">
        <v>169</v>
      </c>
      <c r="E717" s="38"/>
      <c r="F717" s="194" t="s">
        <v>1062</v>
      </c>
      <c r="G717" s="38"/>
      <c r="H717" s="38"/>
      <c r="I717" s="195"/>
      <c r="J717" s="38"/>
      <c r="K717" s="38"/>
      <c r="L717" s="39"/>
      <c r="M717" s="196"/>
      <c r="N717" s="197"/>
      <c r="O717" s="77"/>
      <c r="P717" s="77"/>
      <c r="Q717" s="77"/>
      <c r="R717" s="77"/>
      <c r="S717" s="77"/>
      <c r="T717" s="7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T717" s="19" t="s">
        <v>169</v>
      </c>
      <c r="AU717" s="19" t="s">
        <v>84</v>
      </c>
    </row>
    <row r="718" s="2" customFormat="1">
      <c r="A718" s="38"/>
      <c r="B718" s="39"/>
      <c r="C718" s="38"/>
      <c r="D718" s="198" t="s">
        <v>171</v>
      </c>
      <c r="E718" s="38"/>
      <c r="F718" s="199" t="s">
        <v>1063</v>
      </c>
      <c r="G718" s="38"/>
      <c r="H718" s="38"/>
      <c r="I718" s="195"/>
      <c r="J718" s="38"/>
      <c r="K718" s="38"/>
      <c r="L718" s="39"/>
      <c r="M718" s="196"/>
      <c r="N718" s="197"/>
      <c r="O718" s="77"/>
      <c r="P718" s="77"/>
      <c r="Q718" s="77"/>
      <c r="R718" s="77"/>
      <c r="S718" s="77"/>
      <c r="T718" s="7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T718" s="19" t="s">
        <v>171</v>
      </c>
      <c r="AU718" s="19" t="s">
        <v>84</v>
      </c>
    </row>
    <row r="719" s="13" customFormat="1">
      <c r="A719" s="13"/>
      <c r="B719" s="201"/>
      <c r="C719" s="13"/>
      <c r="D719" s="193" t="s">
        <v>175</v>
      </c>
      <c r="E719" s="202" t="s">
        <v>1</v>
      </c>
      <c r="F719" s="203" t="s">
        <v>1064</v>
      </c>
      <c r="G719" s="13"/>
      <c r="H719" s="204">
        <v>9</v>
      </c>
      <c r="I719" s="205"/>
      <c r="J719" s="13"/>
      <c r="K719" s="13"/>
      <c r="L719" s="201"/>
      <c r="M719" s="206"/>
      <c r="N719" s="207"/>
      <c r="O719" s="207"/>
      <c r="P719" s="207"/>
      <c r="Q719" s="207"/>
      <c r="R719" s="207"/>
      <c r="S719" s="207"/>
      <c r="T719" s="208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02" t="s">
        <v>175</v>
      </c>
      <c r="AU719" s="202" t="s">
        <v>84</v>
      </c>
      <c r="AV719" s="13" t="s">
        <v>84</v>
      </c>
      <c r="AW719" s="13" t="s">
        <v>32</v>
      </c>
      <c r="AX719" s="13" t="s">
        <v>82</v>
      </c>
      <c r="AY719" s="202" t="s">
        <v>160</v>
      </c>
    </row>
    <row r="720" s="2" customFormat="1" ht="16.5" customHeight="1">
      <c r="A720" s="38"/>
      <c r="B720" s="179"/>
      <c r="C720" s="180" t="s">
        <v>1065</v>
      </c>
      <c r="D720" s="180" t="s">
        <v>162</v>
      </c>
      <c r="E720" s="181" t="s">
        <v>1066</v>
      </c>
      <c r="F720" s="182" t="s">
        <v>1067</v>
      </c>
      <c r="G720" s="183" t="s">
        <v>390</v>
      </c>
      <c r="H720" s="184">
        <v>13</v>
      </c>
      <c r="I720" s="185"/>
      <c r="J720" s="186">
        <f>ROUND(I720*H720,2)</f>
        <v>0</v>
      </c>
      <c r="K720" s="182" t="s">
        <v>166</v>
      </c>
      <c r="L720" s="39"/>
      <c r="M720" s="187" t="s">
        <v>1</v>
      </c>
      <c r="N720" s="188" t="s">
        <v>40</v>
      </c>
      <c r="O720" s="77"/>
      <c r="P720" s="189">
        <f>O720*H720</f>
        <v>0</v>
      </c>
      <c r="Q720" s="189">
        <v>0</v>
      </c>
      <c r="R720" s="189">
        <f>Q720*H720</f>
        <v>0</v>
      </c>
      <c r="S720" s="189">
        <v>0.0040000000000000001</v>
      </c>
      <c r="T720" s="190">
        <f>S720*H720</f>
        <v>0.052000000000000005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191" t="s">
        <v>167</v>
      </c>
      <c r="AT720" s="191" t="s">
        <v>162</v>
      </c>
      <c r="AU720" s="191" t="s">
        <v>84</v>
      </c>
      <c r="AY720" s="19" t="s">
        <v>160</v>
      </c>
      <c r="BE720" s="192">
        <f>IF(N720="základní",J720,0)</f>
        <v>0</v>
      </c>
      <c r="BF720" s="192">
        <f>IF(N720="snížená",J720,0)</f>
        <v>0</v>
      </c>
      <c r="BG720" s="192">
        <f>IF(N720="zákl. přenesená",J720,0)</f>
        <v>0</v>
      </c>
      <c r="BH720" s="192">
        <f>IF(N720="sníž. přenesená",J720,0)</f>
        <v>0</v>
      </c>
      <c r="BI720" s="192">
        <f>IF(N720="nulová",J720,0)</f>
        <v>0</v>
      </c>
      <c r="BJ720" s="19" t="s">
        <v>82</v>
      </c>
      <c r="BK720" s="192">
        <f>ROUND(I720*H720,2)</f>
        <v>0</v>
      </c>
      <c r="BL720" s="19" t="s">
        <v>167</v>
      </c>
      <c r="BM720" s="191" t="s">
        <v>1068</v>
      </c>
    </row>
    <row r="721" s="2" customFormat="1">
      <c r="A721" s="38"/>
      <c r="B721" s="39"/>
      <c r="C721" s="38"/>
      <c r="D721" s="193" t="s">
        <v>169</v>
      </c>
      <c r="E721" s="38"/>
      <c r="F721" s="194" t="s">
        <v>1069</v>
      </c>
      <c r="G721" s="38"/>
      <c r="H721" s="38"/>
      <c r="I721" s="195"/>
      <c r="J721" s="38"/>
      <c r="K721" s="38"/>
      <c r="L721" s="39"/>
      <c r="M721" s="196"/>
      <c r="N721" s="197"/>
      <c r="O721" s="77"/>
      <c r="P721" s="77"/>
      <c r="Q721" s="77"/>
      <c r="R721" s="77"/>
      <c r="S721" s="77"/>
      <c r="T721" s="7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19" t="s">
        <v>169</v>
      </c>
      <c r="AU721" s="19" t="s">
        <v>84</v>
      </c>
    </row>
    <row r="722" s="2" customFormat="1">
      <c r="A722" s="38"/>
      <c r="B722" s="39"/>
      <c r="C722" s="38"/>
      <c r="D722" s="198" t="s">
        <v>171</v>
      </c>
      <c r="E722" s="38"/>
      <c r="F722" s="199" t="s">
        <v>1070</v>
      </c>
      <c r="G722" s="38"/>
      <c r="H722" s="38"/>
      <c r="I722" s="195"/>
      <c r="J722" s="38"/>
      <c r="K722" s="38"/>
      <c r="L722" s="39"/>
      <c r="M722" s="196"/>
      <c r="N722" s="197"/>
      <c r="O722" s="77"/>
      <c r="P722" s="77"/>
      <c r="Q722" s="77"/>
      <c r="R722" s="77"/>
      <c r="S722" s="77"/>
      <c r="T722" s="7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9" t="s">
        <v>171</v>
      </c>
      <c r="AU722" s="19" t="s">
        <v>84</v>
      </c>
    </row>
    <row r="723" s="13" customFormat="1">
      <c r="A723" s="13"/>
      <c r="B723" s="201"/>
      <c r="C723" s="13"/>
      <c r="D723" s="193" t="s">
        <v>175</v>
      </c>
      <c r="E723" s="202" t="s">
        <v>1</v>
      </c>
      <c r="F723" s="203" t="s">
        <v>1071</v>
      </c>
      <c r="G723" s="13"/>
      <c r="H723" s="204">
        <v>13</v>
      </c>
      <c r="I723" s="205"/>
      <c r="J723" s="13"/>
      <c r="K723" s="13"/>
      <c r="L723" s="201"/>
      <c r="M723" s="206"/>
      <c r="N723" s="207"/>
      <c r="O723" s="207"/>
      <c r="P723" s="207"/>
      <c r="Q723" s="207"/>
      <c r="R723" s="207"/>
      <c r="S723" s="207"/>
      <c r="T723" s="208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02" t="s">
        <v>175</v>
      </c>
      <c r="AU723" s="202" t="s">
        <v>84</v>
      </c>
      <c r="AV723" s="13" t="s">
        <v>84</v>
      </c>
      <c r="AW723" s="13" t="s">
        <v>32</v>
      </c>
      <c r="AX723" s="13" t="s">
        <v>82</v>
      </c>
      <c r="AY723" s="202" t="s">
        <v>160</v>
      </c>
    </row>
    <row r="724" s="2" customFormat="1" ht="16.5" customHeight="1">
      <c r="A724" s="38"/>
      <c r="B724" s="179"/>
      <c r="C724" s="180" t="s">
        <v>1072</v>
      </c>
      <c r="D724" s="180" t="s">
        <v>162</v>
      </c>
      <c r="E724" s="181" t="s">
        <v>1073</v>
      </c>
      <c r="F724" s="182" t="s">
        <v>1074</v>
      </c>
      <c r="G724" s="183" t="s">
        <v>219</v>
      </c>
      <c r="H724" s="184">
        <v>330</v>
      </c>
      <c r="I724" s="185"/>
      <c r="J724" s="186">
        <f>ROUND(I724*H724,2)</f>
        <v>0</v>
      </c>
      <c r="K724" s="182" t="s">
        <v>166</v>
      </c>
      <c r="L724" s="39"/>
      <c r="M724" s="187" t="s">
        <v>1</v>
      </c>
      <c r="N724" s="188" t="s">
        <v>40</v>
      </c>
      <c r="O724" s="77"/>
      <c r="P724" s="189">
        <f>O724*H724</f>
        <v>0</v>
      </c>
      <c r="Q724" s="189">
        <v>0</v>
      </c>
      <c r="R724" s="189">
        <f>Q724*H724</f>
        <v>0</v>
      </c>
      <c r="S724" s="189">
        <v>0</v>
      </c>
      <c r="T724" s="190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191" t="s">
        <v>167</v>
      </c>
      <c r="AT724" s="191" t="s">
        <v>162</v>
      </c>
      <c r="AU724" s="191" t="s">
        <v>84</v>
      </c>
      <c r="AY724" s="19" t="s">
        <v>160</v>
      </c>
      <c r="BE724" s="192">
        <f>IF(N724="základní",J724,0)</f>
        <v>0</v>
      </c>
      <c r="BF724" s="192">
        <f>IF(N724="snížená",J724,0)</f>
        <v>0</v>
      </c>
      <c r="BG724" s="192">
        <f>IF(N724="zákl. přenesená",J724,0)</f>
        <v>0</v>
      </c>
      <c r="BH724" s="192">
        <f>IF(N724="sníž. přenesená",J724,0)</f>
        <v>0</v>
      </c>
      <c r="BI724" s="192">
        <f>IF(N724="nulová",J724,0)</f>
        <v>0</v>
      </c>
      <c r="BJ724" s="19" t="s">
        <v>82</v>
      </c>
      <c r="BK724" s="192">
        <f>ROUND(I724*H724,2)</f>
        <v>0</v>
      </c>
      <c r="BL724" s="19" t="s">
        <v>167</v>
      </c>
      <c r="BM724" s="191" t="s">
        <v>1075</v>
      </c>
    </row>
    <row r="725" s="2" customFormat="1">
      <c r="A725" s="38"/>
      <c r="B725" s="39"/>
      <c r="C725" s="38"/>
      <c r="D725" s="193" t="s">
        <v>169</v>
      </c>
      <c r="E725" s="38"/>
      <c r="F725" s="194" t="s">
        <v>1076</v>
      </c>
      <c r="G725" s="38"/>
      <c r="H725" s="38"/>
      <c r="I725" s="195"/>
      <c r="J725" s="38"/>
      <c r="K725" s="38"/>
      <c r="L725" s="39"/>
      <c r="M725" s="196"/>
      <c r="N725" s="197"/>
      <c r="O725" s="77"/>
      <c r="P725" s="77"/>
      <c r="Q725" s="77"/>
      <c r="R725" s="77"/>
      <c r="S725" s="77"/>
      <c r="T725" s="7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T725" s="19" t="s">
        <v>169</v>
      </c>
      <c r="AU725" s="19" t="s">
        <v>84</v>
      </c>
    </row>
    <row r="726" s="2" customFormat="1">
      <c r="A726" s="38"/>
      <c r="B726" s="39"/>
      <c r="C726" s="38"/>
      <c r="D726" s="198" t="s">
        <v>171</v>
      </c>
      <c r="E726" s="38"/>
      <c r="F726" s="199" t="s">
        <v>1077</v>
      </c>
      <c r="G726" s="38"/>
      <c r="H726" s="38"/>
      <c r="I726" s="195"/>
      <c r="J726" s="38"/>
      <c r="K726" s="38"/>
      <c r="L726" s="39"/>
      <c r="M726" s="196"/>
      <c r="N726" s="197"/>
      <c r="O726" s="77"/>
      <c r="P726" s="77"/>
      <c r="Q726" s="77"/>
      <c r="R726" s="77"/>
      <c r="S726" s="77"/>
      <c r="T726" s="7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T726" s="19" t="s">
        <v>171</v>
      </c>
      <c r="AU726" s="19" t="s">
        <v>84</v>
      </c>
    </row>
    <row r="727" s="12" customFormat="1" ht="22.8" customHeight="1">
      <c r="A727" s="12"/>
      <c r="B727" s="166"/>
      <c r="C727" s="12"/>
      <c r="D727" s="167" t="s">
        <v>74</v>
      </c>
      <c r="E727" s="177" t="s">
        <v>1078</v>
      </c>
      <c r="F727" s="177" t="s">
        <v>1079</v>
      </c>
      <c r="G727" s="12"/>
      <c r="H727" s="12"/>
      <c r="I727" s="169"/>
      <c r="J727" s="178">
        <f>BK727</f>
        <v>0</v>
      </c>
      <c r="K727" s="12"/>
      <c r="L727" s="166"/>
      <c r="M727" s="171"/>
      <c r="N727" s="172"/>
      <c r="O727" s="172"/>
      <c r="P727" s="173">
        <f>SUM(P728:P752)</f>
        <v>0</v>
      </c>
      <c r="Q727" s="172"/>
      <c r="R727" s="173">
        <f>SUM(R728:R752)</f>
        <v>0</v>
      </c>
      <c r="S727" s="172"/>
      <c r="T727" s="174">
        <f>SUM(T728:T752)</f>
        <v>0</v>
      </c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R727" s="167" t="s">
        <v>82</v>
      </c>
      <c r="AT727" s="175" t="s">
        <v>74</v>
      </c>
      <c r="AU727" s="175" t="s">
        <v>82</v>
      </c>
      <c r="AY727" s="167" t="s">
        <v>160</v>
      </c>
      <c r="BK727" s="176">
        <f>SUM(BK728:BK752)</f>
        <v>0</v>
      </c>
    </row>
    <row r="728" s="2" customFormat="1" ht="16.5" customHeight="1">
      <c r="A728" s="38"/>
      <c r="B728" s="179"/>
      <c r="C728" s="180" t="s">
        <v>1080</v>
      </c>
      <c r="D728" s="180" t="s">
        <v>162</v>
      </c>
      <c r="E728" s="181" t="s">
        <v>1081</v>
      </c>
      <c r="F728" s="182" t="s">
        <v>1082</v>
      </c>
      <c r="G728" s="183" t="s">
        <v>344</v>
      </c>
      <c r="H728" s="184">
        <v>306</v>
      </c>
      <c r="I728" s="185"/>
      <c r="J728" s="186">
        <f>ROUND(I728*H728,2)</f>
        <v>0</v>
      </c>
      <c r="K728" s="182" t="s">
        <v>166</v>
      </c>
      <c r="L728" s="39"/>
      <c r="M728" s="187" t="s">
        <v>1</v>
      </c>
      <c r="N728" s="188" t="s">
        <v>40</v>
      </c>
      <c r="O728" s="77"/>
      <c r="P728" s="189">
        <f>O728*H728</f>
        <v>0</v>
      </c>
      <c r="Q728" s="189">
        <v>0</v>
      </c>
      <c r="R728" s="189">
        <f>Q728*H728</f>
        <v>0</v>
      </c>
      <c r="S728" s="189">
        <v>0</v>
      </c>
      <c r="T728" s="190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191" t="s">
        <v>167</v>
      </c>
      <c r="AT728" s="191" t="s">
        <v>162</v>
      </c>
      <c r="AU728" s="191" t="s">
        <v>84</v>
      </c>
      <c r="AY728" s="19" t="s">
        <v>160</v>
      </c>
      <c r="BE728" s="192">
        <f>IF(N728="základní",J728,0)</f>
        <v>0</v>
      </c>
      <c r="BF728" s="192">
        <f>IF(N728="snížená",J728,0)</f>
        <v>0</v>
      </c>
      <c r="BG728" s="192">
        <f>IF(N728="zákl. přenesená",J728,0)</f>
        <v>0</v>
      </c>
      <c r="BH728" s="192">
        <f>IF(N728="sníž. přenesená",J728,0)</f>
        <v>0</v>
      </c>
      <c r="BI728" s="192">
        <f>IF(N728="nulová",J728,0)</f>
        <v>0</v>
      </c>
      <c r="BJ728" s="19" t="s">
        <v>82</v>
      </c>
      <c r="BK728" s="192">
        <f>ROUND(I728*H728,2)</f>
        <v>0</v>
      </c>
      <c r="BL728" s="19" t="s">
        <v>167</v>
      </c>
      <c r="BM728" s="191" t="s">
        <v>1083</v>
      </c>
    </row>
    <row r="729" s="2" customFormat="1">
      <c r="A729" s="38"/>
      <c r="B729" s="39"/>
      <c r="C729" s="38"/>
      <c r="D729" s="193" t="s">
        <v>169</v>
      </c>
      <c r="E729" s="38"/>
      <c r="F729" s="194" t="s">
        <v>1084</v>
      </c>
      <c r="G729" s="38"/>
      <c r="H729" s="38"/>
      <c r="I729" s="195"/>
      <c r="J729" s="38"/>
      <c r="K729" s="38"/>
      <c r="L729" s="39"/>
      <c r="M729" s="196"/>
      <c r="N729" s="197"/>
      <c r="O729" s="77"/>
      <c r="P729" s="77"/>
      <c r="Q729" s="77"/>
      <c r="R729" s="77"/>
      <c r="S729" s="77"/>
      <c r="T729" s="7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T729" s="19" t="s">
        <v>169</v>
      </c>
      <c r="AU729" s="19" t="s">
        <v>84</v>
      </c>
    </row>
    <row r="730" s="2" customFormat="1">
      <c r="A730" s="38"/>
      <c r="B730" s="39"/>
      <c r="C730" s="38"/>
      <c r="D730" s="198" t="s">
        <v>171</v>
      </c>
      <c r="E730" s="38"/>
      <c r="F730" s="199" t="s">
        <v>1085</v>
      </c>
      <c r="G730" s="38"/>
      <c r="H730" s="38"/>
      <c r="I730" s="195"/>
      <c r="J730" s="38"/>
      <c r="K730" s="38"/>
      <c r="L730" s="39"/>
      <c r="M730" s="196"/>
      <c r="N730" s="197"/>
      <c r="O730" s="77"/>
      <c r="P730" s="77"/>
      <c r="Q730" s="77"/>
      <c r="R730" s="77"/>
      <c r="S730" s="77"/>
      <c r="T730" s="7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9" t="s">
        <v>171</v>
      </c>
      <c r="AU730" s="19" t="s">
        <v>84</v>
      </c>
    </row>
    <row r="731" s="2" customFormat="1" ht="16.5" customHeight="1">
      <c r="A731" s="38"/>
      <c r="B731" s="179"/>
      <c r="C731" s="180" t="s">
        <v>1086</v>
      </c>
      <c r="D731" s="180" t="s">
        <v>162</v>
      </c>
      <c r="E731" s="181" t="s">
        <v>1087</v>
      </c>
      <c r="F731" s="182" t="s">
        <v>1088</v>
      </c>
      <c r="G731" s="183" t="s">
        <v>344</v>
      </c>
      <c r="H731" s="184">
        <v>1530</v>
      </c>
      <c r="I731" s="185"/>
      <c r="J731" s="186">
        <f>ROUND(I731*H731,2)</f>
        <v>0</v>
      </c>
      <c r="K731" s="182" t="s">
        <v>166</v>
      </c>
      <c r="L731" s="39"/>
      <c r="M731" s="187" t="s">
        <v>1</v>
      </c>
      <c r="N731" s="188" t="s">
        <v>40</v>
      </c>
      <c r="O731" s="77"/>
      <c r="P731" s="189">
        <f>O731*H731</f>
        <v>0</v>
      </c>
      <c r="Q731" s="189">
        <v>0</v>
      </c>
      <c r="R731" s="189">
        <f>Q731*H731</f>
        <v>0</v>
      </c>
      <c r="S731" s="189">
        <v>0</v>
      </c>
      <c r="T731" s="190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191" t="s">
        <v>167</v>
      </c>
      <c r="AT731" s="191" t="s">
        <v>162</v>
      </c>
      <c r="AU731" s="191" t="s">
        <v>84</v>
      </c>
      <c r="AY731" s="19" t="s">
        <v>160</v>
      </c>
      <c r="BE731" s="192">
        <f>IF(N731="základní",J731,0)</f>
        <v>0</v>
      </c>
      <c r="BF731" s="192">
        <f>IF(N731="snížená",J731,0)</f>
        <v>0</v>
      </c>
      <c r="BG731" s="192">
        <f>IF(N731="zákl. přenesená",J731,0)</f>
        <v>0</v>
      </c>
      <c r="BH731" s="192">
        <f>IF(N731="sníž. přenesená",J731,0)</f>
        <v>0</v>
      </c>
      <c r="BI731" s="192">
        <f>IF(N731="nulová",J731,0)</f>
        <v>0</v>
      </c>
      <c r="BJ731" s="19" t="s">
        <v>82</v>
      </c>
      <c r="BK731" s="192">
        <f>ROUND(I731*H731,2)</f>
        <v>0</v>
      </c>
      <c r="BL731" s="19" t="s">
        <v>167</v>
      </c>
      <c r="BM731" s="191" t="s">
        <v>1089</v>
      </c>
    </row>
    <row r="732" s="2" customFormat="1">
      <c r="A732" s="38"/>
      <c r="B732" s="39"/>
      <c r="C732" s="38"/>
      <c r="D732" s="193" t="s">
        <v>169</v>
      </c>
      <c r="E732" s="38"/>
      <c r="F732" s="194" t="s">
        <v>1090</v>
      </c>
      <c r="G732" s="38"/>
      <c r="H732" s="38"/>
      <c r="I732" s="195"/>
      <c r="J732" s="38"/>
      <c r="K732" s="38"/>
      <c r="L732" s="39"/>
      <c r="M732" s="196"/>
      <c r="N732" s="197"/>
      <c r="O732" s="77"/>
      <c r="P732" s="77"/>
      <c r="Q732" s="77"/>
      <c r="R732" s="77"/>
      <c r="S732" s="77"/>
      <c r="T732" s="7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T732" s="19" t="s">
        <v>169</v>
      </c>
      <c r="AU732" s="19" t="s">
        <v>84</v>
      </c>
    </row>
    <row r="733" s="2" customFormat="1">
      <c r="A733" s="38"/>
      <c r="B733" s="39"/>
      <c r="C733" s="38"/>
      <c r="D733" s="198" t="s">
        <v>171</v>
      </c>
      <c r="E733" s="38"/>
      <c r="F733" s="199" t="s">
        <v>1091</v>
      </c>
      <c r="G733" s="38"/>
      <c r="H733" s="38"/>
      <c r="I733" s="195"/>
      <c r="J733" s="38"/>
      <c r="K733" s="38"/>
      <c r="L733" s="39"/>
      <c r="M733" s="196"/>
      <c r="N733" s="197"/>
      <c r="O733" s="77"/>
      <c r="P733" s="77"/>
      <c r="Q733" s="77"/>
      <c r="R733" s="77"/>
      <c r="S733" s="77"/>
      <c r="T733" s="7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T733" s="19" t="s">
        <v>171</v>
      </c>
      <c r="AU733" s="19" t="s">
        <v>84</v>
      </c>
    </row>
    <row r="734" s="2" customFormat="1">
      <c r="A734" s="38"/>
      <c r="B734" s="39"/>
      <c r="C734" s="38"/>
      <c r="D734" s="193" t="s">
        <v>173</v>
      </c>
      <c r="E734" s="38"/>
      <c r="F734" s="200" t="s">
        <v>1092</v>
      </c>
      <c r="G734" s="38"/>
      <c r="H734" s="38"/>
      <c r="I734" s="195"/>
      <c r="J734" s="38"/>
      <c r="K734" s="38"/>
      <c r="L734" s="39"/>
      <c r="M734" s="196"/>
      <c r="N734" s="197"/>
      <c r="O734" s="77"/>
      <c r="P734" s="77"/>
      <c r="Q734" s="77"/>
      <c r="R734" s="77"/>
      <c r="S734" s="77"/>
      <c r="T734" s="7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T734" s="19" t="s">
        <v>173</v>
      </c>
      <c r="AU734" s="19" t="s">
        <v>84</v>
      </c>
    </row>
    <row r="735" s="13" customFormat="1">
      <c r="A735" s="13"/>
      <c r="B735" s="201"/>
      <c r="C735" s="13"/>
      <c r="D735" s="193" t="s">
        <v>175</v>
      </c>
      <c r="E735" s="202" t="s">
        <v>1</v>
      </c>
      <c r="F735" s="203" t="s">
        <v>1093</v>
      </c>
      <c r="G735" s="13"/>
      <c r="H735" s="204">
        <v>1530</v>
      </c>
      <c r="I735" s="205"/>
      <c r="J735" s="13"/>
      <c r="K735" s="13"/>
      <c r="L735" s="201"/>
      <c r="M735" s="206"/>
      <c r="N735" s="207"/>
      <c r="O735" s="207"/>
      <c r="P735" s="207"/>
      <c r="Q735" s="207"/>
      <c r="R735" s="207"/>
      <c r="S735" s="207"/>
      <c r="T735" s="208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02" t="s">
        <v>175</v>
      </c>
      <c r="AU735" s="202" t="s">
        <v>84</v>
      </c>
      <c r="AV735" s="13" t="s">
        <v>84</v>
      </c>
      <c r="AW735" s="13" t="s">
        <v>32</v>
      </c>
      <c r="AX735" s="13" t="s">
        <v>82</v>
      </c>
      <c r="AY735" s="202" t="s">
        <v>160</v>
      </c>
    </row>
    <row r="736" s="2" customFormat="1" ht="16.5" customHeight="1">
      <c r="A736" s="38"/>
      <c r="B736" s="179"/>
      <c r="C736" s="180" t="s">
        <v>1094</v>
      </c>
      <c r="D736" s="180" t="s">
        <v>162</v>
      </c>
      <c r="E736" s="181" t="s">
        <v>1095</v>
      </c>
      <c r="F736" s="182" t="s">
        <v>1096</v>
      </c>
      <c r="G736" s="183" t="s">
        <v>344</v>
      </c>
      <c r="H736" s="184">
        <v>280</v>
      </c>
      <c r="I736" s="185"/>
      <c r="J736" s="186">
        <f>ROUND(I736*H736,2)</f>
        <v>0</v>
      </c>
      <c r="K736" s="182" t="s">
        <v>166</v>
      </c>
      <c r="L736" s="39"/>
      <c r="M736" s="187" t="s">
        <v>1</v>
      </c>
      <c r="N736" s="188" t="s">
        <v>40</v>
      </c>
      <c r="O736" s="77"/>
      <c r="P736" s="189">
        <f>O736*H736</f>
        <v>0</v>
      </c>
      <c r="Q736" s="189">
        <v>0</v>
      </c>
      <c r="R736" s="189">
        <f>Q736*H736</f>
        <v>0</v>
      </c>
      <c r="S736" s="189">
        <v>0</v>
      </c>
      <c r="T736" s="190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1" t="s">
        <v>167</v>
      </c>
      <c r="AT736" s="191" t="s">
        <v>162</v>
      </c>
      <c r="AU736" s="191" t="s">
        <v>84</v>
      </c>
      <c r="AY736" s="19" t="s">
        <v>160</v>
      </c>
      <c r="BE736" s="192">
        <f>IF(N736="základní",J736,0)</f>
        <v>0</v>
      </c>
      <c r="BF736" s="192">
        <f>IF(N736="snížená",J736,0)</f>
        <v>0</v>
      </c>
      <c r="BG736" s="192">
        <f>IF(N736="zákl. přenesená",J736,0)</f>
        <v>0</v>
      </c>
      <c r="BH736" s="192">
        <f>IF(N736="sníž. přenesená",J736,0)</f>
        <v>0</v>
      </c>
      <c r="BI736" s="192">
        <f>IF(N736="nulová",J736,0)</f>
        <v>0</v>
      </c>
      <c r="BJ736" s="19" t="s">
        <v>82</v>
      </c>
      <c r="BK736" s="192">
        <f>ROUND(I736*H736,2)</f>
        <v>0</v>
      </c>
      <c r="BL736" s="19" t="s">
        <v>167</v>
      </c>
      <c r="BM736" s="191" t="s">
        <v>1097</v>
      </c>
    </row>
    <row r="737" s="2" customFormat="1">
      <c r="A737" s="38"/>
      <c r="B737" s="39"/>
      <c r="C737" s="38"/>
      <c r="D737" s="193" t="s">
        <v>169</v>
      </c>
      <c r="E737" s="38"/>
      <c r="F737" s="194" t="s">
        <v>1098</v>
      </c>
      <c r="G737" s="38"/>
      <c r="H737" s="38"/>
      <c r="I737" s="195"/>
      <c r="J737" s="38"/>
      <c r="K737" s="38"/>
      <c r="L737" s="39"/>
      <c r="M737" s="196"/>
      <c r="N737" s="197"/>
      <c r="O737" s="77"/>
      <c r="P737" s="77"/>
      <c r="Q737" s="77"/>
      <c r="R737" s="77"/>
      <c r="S737" s="77"/>
      <c r="T737" s="7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19" t="s">
        <v>169</v>
      </c>
      <c r="AU737" s="19" t="s">
        <v>84</v>
      </c>
    </row>
    <row r="738" s="2" customFormat="1">
      <c r="A738" s="38"/>
      <c r="B738" s="39"/>
      <c r="C738" s="38"/>
      <c r="D738" s="198" t="s">
        <v>171</v>
      </c>
      <c r="E738" s="38"/>
      <c r="F738" s="199" t="s">
        <v>1099</v>
      </c>
      <c r="G738" s="38"/>
      <c r="H738" s="38"/>
      <c r="I738" s="195"/>
      <c r="J738" s="38"/>
      <c r="K738" s="38"/>
      <c r="L738" s="39"/>
      <c r="M738" s="196"/>
      <c r="N738" s="197"/>
      <c r="O738" s="77"/>
      <c r="P738" s="77"/>
      <c r="Q738" s="77"/>
      <c r="R738" s="77"/>
      <c r="S738" s="77"/>
      <c r="T738" s="7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T738" s="19" t="s">
        <v>171</v>
      </c>
      <c r="AU738" s="19" t="s">
        <v>84</v>
      </c>
    </row>
    <row r="739" s="2" customFormat="1" ht="16.5" customHeight="1">
      <c r="A739" s="38"/>
      <c r="B739" s="179"/>
      <c r="C739" s="180" t="s">
        <v>1100</v>
      </c>
      <c r="D739" s="180" t="s">
        <v>162</v>
      </c>
      <c r="E739" s="181" t="s">
        <v>1101</v>
      </c>
      <c r="F739" s="182" t="s">
        <v>1102</v>
      </c>
      <c r="G739" s="183" t="s">
        <v>344</v>
      </c>
      <c r="H739" s="184">
        <v>1400</v>
      </c>
      <c r="I739" s="185"/>
      <c r="J739" s="186">
        <f>ROUND(I739*H739,2)</f>
        <v>0</v>
      </c>
      <c r="K739" s="182" t="s">
        <v>166</v>
      </c>
      <c r="L739" s="39"/>
      <c r="M739" s="187" t="s">
        <v>1</v>
      </c>
      <c r="N739" s="188" t="s">
        <v>40</v>
      </c>
      <c r="O739" s="77"/>
      <c r="P739" s="189">
        <f>O739*H739</f>
        <v>0</v>
      </c>
      <c r="Q739" s="189">
        <v>0</v>
      </c>
      <c r="R739" s="189">
        <f>Q739*H739</f>
        <v>0</v>
      </c>
      <c r="S739" s="189">
        <v>0</v>
      </c>
      <c r="T739" s="190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191" t="s">
        <v>167</v>
      </c>
      <c r="AT739" s="191" t="s">
        <v>162</v>
      </c>
      <c r="AU739" s="191" t="s">
        <v>84</v>
      </c>
      <c r="AY739" s="19" t="s">
        <v>160</v>
      </c>
      <c r="BE739" s="192">
        <f>IF(N739="základní",J739,0)</f>
        <v>0</v>
      </c>
      <c r="BF739" s="192">
        <f>IF(N739="snížená",J739,0)</f>
        <v>0</v>
      </c>
      <c r="BG739" s="192">
        <f>IF(N739="zákl. přenesená",J739,0)</f>
        <v>0</v>
      </c>
      <c r="BH739" s="192">
        <f>IF(N739="sníž. přenesená",J739,0)</f>
        <v>0</v>
      </c>
      <c r="BI739" s="192">
        <f>IF(N739="nulová",J739,0)</f>
        <v>0</v>
      </c>
      <c r="BJ739" s="19" t="s">
        <v>82</v>
      </c>
      <c r="BK739" s="192">
        <f>ROUND(I739*H739,2)</f>
        <v>0</v>
      </c>
      <c r="BL739" s="19" t="s">
        <v>167</v>
      </c>
      <c r="BM739" s="191" t="s">
        <v>1103</v>
      </c>
    </row>
    <row r="740" s="2" customFormat="1">
      <c r="A740" s="38"/>
      <c r="B740" s="39"/>
      <c r="C740" s="38"/>
      <c r="D740" s="193" t="s">
        <v>169</v>
      </c>
      <c r="E740" s="38"/>
      <c r="F740" s="194" t="s">
        <v>1104</v>
      </c>
      <c r="G740" s="38"/>
      <c r="H740" s="38"/>
      <c r="I740" s="195"/>
      <c r="J740" s="38"/>
      <c r="K740" s="38"/>
      <c r="L740" s="39"/>
      <c r="M740" s="196"/>
      <c r="N740" s="197"/>
      <c r="O740" s="77"/>
      <c r="P740" s="77"/>
      <c r="Q740" s="77"/>
      <c r="R740" s="77"/>
      <c r="S740" s="77"/>
      <c r="T740" s="7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T740" s="19" t="s">
        <v>169</v>
      </c>
      <c r="AU740" s="19" t="s">
        <v>84</v>
      </c>
    </row>
    <row r="741" s="2" customFormat="1">
      <c r="A741" s="38"/>
      <c r="B741" s="39"/>
      <c r="C741" s="38"/>
      <c r="D741" s="198" t="s">
        <v>171</v>
      </c>
      <c r="E741" s="38"/>
      <c r="F741" s="199" t="s">
        <v>1105</v>
      </c>
      <c r="G741" s="38"/>
      <c r="H741" s="38"/>
      <c r="I741" s="195"/>
      <c r="J741" s="38"/>
      <c r="K741" s="38"/>
      <c r="L741" s="39"/>
      <c r="M741" s="196"/>
      <c r="N741" s="197"/>
      <c r="O741" s="77"/>
      <c r="P741" s="77"/>
      <c r="Q741" s="77"/>
      <c r="R741" s="77"/>
      <c r="S741" s="77"/>
      <c r="T741" s="7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T741" s="19" t="s">
        <v>171</v>
      </c>
      <c r="AU741" s="19" t="s">
        <v>84</v>
      </c>
    </row>
    <row r="742" s="2" customFormat="1">
      <c r="A742" s="38"/>
      <c r="B742" s="39"/>
      <c r="C742" s="38"/>
      <c r="D742" s="193" t="s">
        <v>173</v>
      </c>
      <c r="E742" s="38"/>
      <c r="F742" s="200" t="s">
        <v>1092</v>
      </c>
      <c r="G742" s="38"/>
      <c r="H742" s="38"/>
      <c r="I742" s="195"/>
      <c r="J742" s="38"/>
      <c r="K742" s="38"/>
      <c r="L742" s="39"/>
      <c r="M742" s="196"/>
      <c r="N742" s="197"/>
      <c r="O742" s="77"/>
      <c r="P742" s="77"/>
      <c r="Q742" s="77"/>
      <c r="R742" s="77"/>
      <c r="S742" s="77"/>
      <c r="T742" s="7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T742" s="19" t="s">
        <v>173</v>
      </c>
      <c r="AU742" s="19" t="s">
        <v>84</v>
      </c>
    </row>
    <row r="743" s="13" customFormat="1">
      <c r="A743" s="13"/>
      <c r="B743" s="201"/>
      <c r="C743" s="13"/>
      <c r="D743" s="193" t="s">
        <v>175</v>
      </c>
      <c r="E743" s="202" t="s">
        <v>1</v>
      </c>
      <c r="F743" s="203" t="s">
        <v>1106</v>
      </c>
      <c r="G743" s="13"/>
      <c r="H743" s="204">
        <v>1400</v>
      </c>
      <c r="I743" s="205"/>
      <c r="J743" s="13"/>
      <c r="K743" s="13"/>
      <c r="L743" s="201"/>
      <c r="M743" s="206"/>
      <c r="N743" s="207"/>
      <c r="O743" s="207"/>
      <c r="P743" s="207"/>
      <c r="Q743" s="207"/>
      <c r="R743" s="207"/>
      <c r="S743" s="207"/>
      <c r="T743" s="20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02" t="s">
        <v>175</v>
      </c>
      <c r="AU743" s="202" t="s">
        <v>84</v>
      </c>
      <c r="AV743" s="13" t="s">
        <v>84</v>
      </c>
      <c r="AW743" s="13" t="s">
        <v>32</v>
      </c>
      <c r="AX743" s="13" t="s">
        <v>82</v>
      </c>
      <c r="AY743" s="202" t="s">
        <v>160</v>
      </c>
    </row>
    <row r="744" s="2" customFormat="1" ht="24.15" customHeight="1">
      <c r="A744" s="38"/>
      <c r="B744" s="179"/>
      <c r="C744" s="180" t="s">
        <v>1107</v>
      </c>
      <c r="D744" s="180" t="s">
        <v>162</v>
      </c>
      <c r="E744" s="181" t="s">
        <v>1108</v>
      </c>
      <c r="F744" s="182" t="s">
        <v>1109</v>
      </c>
      <c r="G744" s="183" t="s">
        <v>344</v>
      </c>
      <c r="H744" s="184">
        <v>190</v>
      </c>
      <c r="I744" s="185"/>
      <c r="J744" s="186">
        <f>ROUND(I744*H744,2)</f>
        <v>0</v>
      </c>
      <c r="K744" s="182" t="s">
        <v>166</v>
      </c>
      <c r="L744" s="39"/>
      <c r="M744" s="187" t="s">
        <v>1</v>
      </c>
      <c r="N744" s="188" t="s">
        <v>40</v>
      </c>
      <c r="O744" s="77"/>
      <c r="P744" s="189">
        <f>O744*H744</f>
        <v>0</v>
      </c>
      <c r="Q744" s="189">
        <v>0</v>
      </c>
      <c r="R744" s="189">
        <f>Q744*H744</f>
        <v>0</v>
      </c>
      <c r="S744" s="189">
        <v>0</v>
      </c>
      <c r="T744" s="190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191" t="s">
        <v>167</v>
      </c>
      <c r="AT744" s="191" t="s">
        <v>162</v>
      </c>
      <c r="AU744" s="191" t="s">
        <v>84</v>
      </c>
      <c r="AY744" s="19" t="s">
        <v>160</v>
      </c>
      <c r="BE744" s="192">
        <f>IF(N744="základní",J744,0)</f>
        <v>0</v>
      </c>
      <c r="BF744" s="192">
        <f>IF(N744="snížená",J744,0)</f>
        <v>0</v>
      </c>
      <c r="BG744" s="192">
        <f>IF(N744="zákl. přenesená",J744,0)</f>
        <v>0</v>
      </c>
      <c r="BH744" s="192">
        <f>IF(N744="sníž. přenesená",J744,0)</f>
        <v>0</v>
      </c>
      <c r="BI744" s="192">
        <f>IF(N744="nulová",J744,0)</f>
        <v>0</v>
      </c>
      <c r="BJ744" s="19" t="s">
        <v>82</v>
      </c>
      <c r="BK744" s="192">
        <f>ROUND(I744*H744,2)</f>
        <v>0</v>
      </c>
      <c r="BL744" s="19" t="s">
        <v>167</v>
      </c>
      <c r="BM744" s="191" t="s">
        <v>1110</v>
      </c>
    </row>
    <row r="745" s="2" customFormat="1">
      <c r="A745" s="38"/>
      <c r="B745" s="39"/>
      <c r="C745" s="38"/>
      <c r="D745" s="193" t="s">
        <v>169</v>
      </c>
      <c r="E745" s="38"/>
      <c r="F745" s="194" t="s">
        <v>1111</v>
      </c>
      <c r="G745" s="38"/>
      <c r="H745" s="38"/>
      <c r="I745" s="195"/>
      <c r="J745" s="38"/>
      <c r="K745" s="38"/>
      <c r="L745" s="39"/>
      <c r="M745" s="196"/>
      <c r="N745" s="197"/>
      <c r="O745" s="77"/>
      <c r="P745" s="77"/>
      <c r="Q745" s="77"/>
      <c r="R745" s="77"/>
      <c r="S745" s="77"/>
      <c r="T745" s="7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9" t="s">
        <v>169</v>
      </c>
      <c r="AU745" s="19" t="s">
        <v>84</v>
      </c>
    </row>
    <row r="746" s="2" customFormat="1">
      <c r="A746" s="38"/>
      <c r="B746" s="39"/>
      <c r="C746" s="38"/>
      <c r="D746" s="198" t="s">
        <v>171</v>
      </c>
      <c r="E746" s="38"/>
      <c r="F746" s="199" t="s">
        <v>1112</v>
      </c>
      <c r="G746" s="38"/>
      <c r="H746" s="38"/>
      <c r="I746" s="195"/>
      <c r="J746" s="38"/>
      <c r="K746" s="38"/>
      <c r="L746" s="39"/>
      <c r="M746" s="196"/>
      <c r="N746" s="197"/>
      <c r="O746" s="77"/>
      <c r="P746" s="77"/>
      <c r="Q746" s="77"/>
      <c r="R746" s="77"/>
      <c r="S746" s="77"/>
      <c r="T746" s="7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T746" s="19" t="s">
        <v>171</v>
      </c>
      <c r="AU746" s="19" t="s">
        <v>84</v>
      </c>
    </row>
    <row r="747" s="2" customFormat="1" ht="24.15" customHeight="1">
      <c r="A747" s="38"/>
      <c r="B747" s="179"/>
      <c r="C747" s="180" t="s">
        <v>1113</v>
      </c>
      <c r="D747" s="180" t="s">
        <v>162</v>
      </c>
      <c r="E747" s="181" t="s">
        <v>1114</v>
      </c>
      <c r="F747" s="182" t="s">
        <v>1115</v>
      </c>
      <c r="G747" s="183" t="s">
        <v>344</v>
      </c>
      <c r="H747" s="184">
        <v>83</v>
      </c>
      <c r="I747" s="185"/>
      <c r="J747" s="186">
        <f>ROUND(I747*H747,2)</f>
        <v>0</v>
      </c>
      <c r="K747" s="182" t="s">
        <v>166</v>
      </c>
      <c r="L747" s="39"/>
      <c r="M747" s="187" t="s">
        <v>1</v>
      </c>
      <c r="N747" s="188" t="s">
        <v>40</v>
      </c>
      <c r="O747" s="77"/>
      <c r="P747" s="189">
        <f>O747*H747</f>
        <v>0</v>
      </c>
      <c r="Q747" s="189">
        <v>0</v>
      </c>
      <c r="R747" s="189">
        <f>Q747*H747</f>
        <v>0</v>
      </c>
      <c r="S747" s="189">
        <v>0</v>
      </c>
      <c r="T747" s="190">
        <f>S747*H747</f>
        <v>0</v>
      </c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R747" s="191" t="s">
        <v>167</v>
      </c>
      <c r="AT747" s="191" t="s">
        <v>162</v>
      </c>
      <c r="AU747" s="191" t="s">
        <v>84</v>
      </c>
      <c r="AY747" s="19" t="s">
        <v>160</v>
      </c>
      <c r="BE747" s="192">
        <f>IF(N747="základní",J747,0)</f>
        <v>0</v>
      </c>
      <c r="BF747" s="192">
        <f>IF(N747="snížená",J747,0)</f>
        <v>0</v>
      </c>
      <c r="BG747" s="192">
        <f>IF(N747="zákl. přenesená",J747,0)</f>
        <v>0</v>
      </c>
      <c r="BH747" s="192">
        <f>IF(N747="sníž. přenesená",J747,0)</f>
        <v>0</v>
      </c>
      <c r="BI747" s="192">
        <f>IF(N747="nulová",J747,0)</f>
        <v>0</v>
      </c>
      <c r="BJ747" s="19" t="s">
        <v>82</v>
      </c>
      <c r="BK747" s="192">
        <f>ROUND(I747*H747,2)</f>
        <v>0</v>
      </c>
      <c r="BL747" s="19" t="s">
        <v>167</v>
      </c>
      <c r="BM747" s="191" t="s">
        <v>1116</v>
      </c>
    </row>
    <row r="748" s="2" customFormat="1">
      <c r="A748" s="38"/>
      <c r="B748" s="39"/>
      <c r="C748" s="38"/>
      <c r="D748" s="193" t="s">
        <v>169</v>
      </c>
      <c r="E748" s="38"/>
      <c r="F748" s="194" t="s">
        <v>1117</v>
      </c>
      <c r="G748" s="38"/>
      <c r="H748" s="38"/>
      <c r="I748" s="195"/>
      <c r="J748" s="38"/>
      <c r="K748" s="38"/>
      <c r="L748" s="39"/>
      <c r="M748" s="196"/>
      <c r="N748" s="197"/>
      <c r="O748" s="77"/>
      <c r="P748" s="77"/>
      <c r="Q748" s="77"/>
      <c r="R748" s="77"/>
      <c r="S748" s="77"/>
      <c r="T748" s="7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T748" s="19" t="s">
        <v>169</v>
      </c>
      <c r="AU748" s="19" t="s">
        <v>84</v>
      </c>
    </row>
    <row r="749" s="2" customFormat="1">
      <c r="A749" s="38"/>
      <c r="B749" s="39"/>
      <c r="C749" s="38"/>
      <c r="D749" s="198" t="s">
        <v>171</v>
      </c>
      <c r="E749" s="38"/>
      <c r="F749" s="199" t="s">
        <v>1118</v>
      </c>
      <c r="G749" s="38"/>
      <c r="H749" s="38"/>
      <c r="I749" s="195"/>
      <c r="J749" s="38"/>
      <c r="K749" s="38"/>
      <c r="L749" s="39"/>
      <c r="M749" s="196"/>
      <c r="N749" s="197"/>
      <c r="O749" s="77"/>
      <c r="P749" s="77"/>
      <c r="Q749" s="77"/>
      <c r="R749" s="77"/>
      <c r="S749" s="77"/>
      <c r="T749" s="7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T749" s="19" t="s">
        <v>171</v>
      </c>
      <c r="AU749" s="19" t="s">
        <v>84</v>
      </c>
    </row>
    <row r="750" s="2" customFormat="1" ht="24.15" customHeight="1">
      <c r="A750" s="38"/>
      <c r="B750" s="179"/>
      <c r="C750" s="180" t="s">
        <v>1119</v>
      </c>
      <c r="D750" s="180" t="s">
        <v>162</v>
      </c>
      <c r="E750" s="181" t="s">
        <v>1120</v>
      </c>
      <c r="F750" s="182" t="s">
        <v>1121</v>
      </c>
      <c r="G750" s="183" t="s">
        <v>344</v>
      </c>
      <c r="H750" s="184">
        <v>392</v>
      </c>
      <c r="I750" s="185"/>
      <c r="J750" s="186">
        <f>ROUND(I750*H750,2)</f>
        <v>0</v>
      </c>
      <c r="K750" s="182" t="s">
        <v>166</v>
      </c>
      <c r="L750" s="39"/>
      <c r="M750" s="187" t="s">
        <v>1</v>
      </c>
      <c r="N750" s="188" t="s">
        <v>40</v>
      </c>
      <c r="O750" s="77"/>
      <c r="P750" s="189">
        <f>O750*H750</f>
        <v>0</v>
      </c>
      <c r="Q750" s="189">
        <v>0</v>
      </c>
      <c r="R750" s="189">
        <f>Q750*H750</f>
        <v>0</v>
      </c>
      <c r="S750" s="189">
        <v>0</v>
      </c>
      <c r="T750" s="190">
        <f>S750*H750</f>
        <v>0</v>
      </c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R750" s="191" t="s">
        <v>167</v>
      </c>
      <c r="AT750" s="191" t="s">
        <v>162</v>
      </c>
      <c r="AU750" s="191" t="s">
        <v>84</v>
      </c>
      <c r="AY750" s="19" t="s">
        <v>160</v>
      </c>
      <c r="BE750" s="192">
        <f>IF(N750="základní",J750,0)</f>
        <v>0</v>
      </c>
      <c r="BF750" s="192">
        <f>IF(N750="snížená",J750,0)</f>
        <v>0</v>
      </c>
      <c r="BG750" s="192">
        <f>IF(N750="zákl. přenesená",J750,0)</f>
        <v>0</v>
      </c>
      <c r="BH750" s="192">
        <f>IF(N750="sníž. přenesená",J750,0)</f>
        <v>0</v>
      </c>
      <c r="BI750" s="192">
        <f>IF(N750="nulová",J750,0)</f>
        <v>0</v>
      </c>
      <c r="BJ750" s="19" t="s">
        <v>82</v>
      </c>
      <c r="BK750" s="192">
        <f>ROUND(I750*H750,2)</f>
        <v>0</v>
      </c>
      <c r="BL750" s="19" t="s">
        <v>167</v>
      </c>
      <c r="BM750" s="191" t="s">
        <v>1122</v>
      </c>
    </row>
    <row r="751" s="2" customFormat="1">
      <c r="A751" s="38"/>
      <c r="B751" s="39"/>
      <c r="C751" s="38"/>
      <c r="D751" s="193" t="s">
        <v>169</v>
      </c>
      <c r="E751" s="38"/>
      <c r="F751" s="194" t="s">
        <v>1123</v>
      </c>
      <c r="G751" s="38"/>
      <c r="H751" s="38"/>
      <c r="I751" s="195"/>
      <c r="J751" s="38"/>
      <c r="K751" s="38"/>
      <c r="L751" s="39"/>
      <c r="M751" s="196"/>
      <c r="N751" s="197"/>
      <c r="O751" s="77"/>
      <c r="P751" s="77"/>
      <c r="Q751" s="77"/>
      <c r="R751" s="77"/>
      <c r="S751" s="77"/>
      <c r="T751" s="7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T751" s="19" t="s">
        <v>169</v>
      </c>
      <c r="AU751" s="19" t="s">
        <v>84</v>
      </c>
    </row>
    <row r="752" s="2" customFormat="1">
      <c r="A752" s="38"/>
      <c r="B752" s="39"/>
      <c r="C752" s="38"/>
      <c r="D752" s="198" t="s">
        <v>171</v>
      </c>
      <c r="E752" s="38"/>
      <c r="F752" s="199" t="s">
        <v>1124</v>
      </c>
      <c r="G752" s="38"/>
      <c r="H752" s="38"/>
      <c r="I752" s="195"/>
      <c r="J752" s="38"/>
      <c r="K752" s="38"/>
      <c r="L752" s="39"/>
      <c r="M752" s="196"/>
      <c r="N752" s="197"/>
      <c r="O752" s="77"/>
      <c r="P752" s="77"/>
      <c r="Q752" s="77"/>
      <c r="R752" s="77"/>
      <c r="S752" s="77"/>
      <c r="T752" s="7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T752" s="19" t="s">
        <v>171</v>
      </c>
      <c r="AU752" s="19" t="s">
        <v>84</v>
      </c>
    </row>
    <row r="753" s="12" customFormat="1" ht="22.8" customHeight="1">
      <c r="A753" s="12"/>
      <c r="B753" s="166"/>
      <c r="C753" s="12"/>
      <c r="D753" s="167" t="s">
        <v>74</v>
      </c>
      <c r="E753" s="177" t="s">
        <v>1125</v>
      </c>
      <c r="F753" s="177" t="s">
        <v>1126</v>
      </c>
      <c r="G753" s="12"/>
      <c r="H753" s="12"/>
      <c r="I753" s="169"/>
      <c r="J753" s="178">
        <f>BK753</f>
        <v>0</v>
      </c>
      <c r="K753" s="12"/>
      <c r="L753" s="166"/>
      <c r="M753" s="171"/>
      <c r="N753" s="172"/>
      <c r="O753" s="172"/>
      <c r="P753" s="173">
        <f>SUM(P754:P756)</f>
        <v>0</v>
      </c>
      <c r="Q753" s="172"/>
      <c r="R753" s="173">
        <f>SUM(R754:R756)</f>
        <v>0</v>
      </c>
      <c r="S753" s="172"/>
      <c r="T753" s="174">
        <f>SUM(T754:T756)</f>
        <v>0</v>
      </c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R753" s="167" t="s">
        <v>82</v>
      </c>
      <c r="AT753" s="175" t="s">
        <v>74</v>
      </c>
      <c r="AU753" s="175" t="s">
        <v>82</v>
      </c>
      <c r="AY753" s="167" t="s">
        <v>160</v>
      </c>
      <c r="BK753" s="176">
        <f>SUM(BK754:BK756)</f>
        <v>0</v>
      </c>
    </row>
    <row r="754" s="2" customFormat="1" ht="21.75" customHeight="1">
      <c r="A754" s="38"/>
      <c r="B754" s="179"/>
      <c r="C754" s="180" t="s">
        <v>1127</v>
      </c>
      <c r="D754" s="180" t="s">
        <v>162</v>
      </c>
      <c r="E754" s="181" t="s">
        <v>1128</v>
      </c>
      <c r="F754" s="182" t="s">
        <v>1129</v>
      </c>
      <c r="G754" s="183" t="s">
        <v>344</v>
      </c>
      <c r="H754" s="184">
        <v>677.91899999999998</v>
      </c>
      <c r="I754" s="185"/>
      <c r="J754" s="186">
        <f>ROUND(I754*H754,2)</f>
        <v>0</v>
      </c>
      <c r="K754" s="182" t="s">
        <v>166</v>
      </c>
      <c r="L754" s="39"/>
      <c r="M754" s="187" t="s">
        <v>1</v>
      </c>
      <c r="N754" s="188" t="s">
        <v>40</v>
      </c>
      <c r="O754" s="77"/>
      <c r="P754" s="189">
        <f>O754*H754</f>
        <v>0</v>
      </c>
      <c r="Q754" s="189">
        <v>0</v>
      </c>
      <c r="R754" s="189">
        <f>Q754*H754</f>
        <v>0</v>
      </c>
      <c r="S754" s="189">
        <v>0</v>
      </c>
      <c r="T754" s="190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191" t="s">
        <v>167</v>
      </c>
      <c r="AT754" s="191" t="s">
        <v>162</v>
      </c>
      <c r="AU754" s="191" t="s">
        <v>84</v>
      </c>
      <c r="AY754" s="19" t="s">
        <v>160</v>
      </c>
      <c r="BE754" s="192">
        <f>IF(N754="základní",J754,0)</f>
        <v>0</v>
      </c>
      <c r="BF754" s="192">
        <f>IF(N754="snížená",J754,0)</f>
        <v>0</v>
      </c>
      <c r="BG754" s="192">
        <f>IF(N754="zákl. přenesená",J754,0)</f>
        <v>0</v>
      </c>
      <c r="BH754" s="192">
        <f>IF(N754="sníž. přenesená",J754,0)</f>
        <v>0</v>
      </c>
      <c r="BI754" s="192">
        <f>IF(N754="nulová",J754,0)</f>
        <v>0</v>
      </c>
      <c r="BJ754" s="19" t="s">
        <v>82</v>
      </c>
      <c r="BK754" s="192">
        <f>ROUND(I754*H754,2)</f>
        <v>0</v>
      </c>
      <c r="BL754" s="19" t="s">
        <v>167</v>
      </c>
      <c r="BM754" s="191" t="s">
        <v>1130</v>
      </c>
    </row>
    <row r="755" s="2" customFormat="1">
      <c r="A755" s="38"/>
      <c r="B755" s="39"/>
      <c r="C755" s="38"/>
      <c r="D755" s="193" t="s">
        <v>169</v>
      </c>
      <c r="E755" s="38"/>
      <c r="F755" s="194" t="s">
        <v>1131</v>
      </c>
      <c r="G755" s="38"/>
      <c r="H755" s="38"/>
      <c r="I755" s="195"/>
      <c r="J755" s="38"/>
      <c r="K755" s="38"/>
      <c r="L755" s="39"/>
      <c r="M755" s="196"/>
      <c r="N755" s="197"/>
      <c r="O755" s="77"/>
      <c r="P755" s="77"/>
      <c r="Q755" s="77"/>
      <c r="R755" s="77"/>
      <c r="S755" s="77"/>
      <c r="T755" s="7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T755" s="19" t="s">
        <v>169</v>
      </c>
      <c r="AU755" s="19" t="s">
        <v>84</v>
      </c>
    </row>
    <row r="756" s="2" customFormat="1">
      <c r="A756" s="38"/>
      <c r="B756" s="39"/>
      <c r="C756" s="38"/>
      <c r="D756" s="198" t="s">
        <v>171</v>
      </c>
      <c r="E756" s="38"/>
      <c r="F756" s="199" t="s">
        <v>1132</v>
      </c>
      <c r="G756" s="38"/>
      <c r="H756" s="38"/>
      <c r="I756" s="195"/>
      <c r="J756" s="38"/>
      <c r="K756" s="38"/>
      <c r="L756" s="39"/>
      <c r="M756" s="196"/>
      <c r="N756" s="197"/>
      <c r="O756" s="77"/>
      <c r="P756" s="77"/>
      <c r="Q756" s="77"/>
      <c r="R756" s="77"/>
      <c r="S756" s="77"/>
      <c r="T756" s="7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T756" s="19" t="s">
        <v>171</v>
      </c>
      <c r="AU756" s="19" t="s">
        <v>84</v>
      </c>
    </row>
    <row r="757" s="12" customFormat="1" ht="25.92" customHeight="1">
      <c r="A757" s="12"/>
      <c r="B757" s="166"/>
      <c r="C757" s="12"/>
      <c r="D757" s="167" t="s">
        <v>74</v>
      </c>
      <c r="E757" s="168" t="s">
        <v>1133</v>
      </c>
      <c r="F757" s="168" t="s">
        <v>1134</v>
      </c>
      <c r="G757" s="12"/>
      <c r="H757" s="12"/>
      <c r="I757" s="169"/>
      <c r="J757" s="170">
        <f>BK757</f>
        <v>0</v>
      </c>
      <c r="K757" s="12"/>
      <c r="L757" s="166"/>
      <c r="M757" s="171"/>
      <c r="N757" s="172"/>
      <c r="O757" s="172"/>
      <c r="P757" s="173">
        <f>P758</f>
        <v>0</v>
      </c>
      <c r="Q757" s="172"/>
      <c r="R757" s="173">
        <f>R758</f>
        <v>0.025032199999999998</v>
      </c>
      <c r="S757" s="172"/>
      <c r="T757" s="174">
        <f>T758</f>
        <v>0</v>
      </c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R757" s="167" t="s">
        <v>84</v>
      </c>
      <c r="AT757" s="175" t="s">
        <v>74</v>
      </c>
      <c r="AU757" s="175" t="s">
        <v>75</v>
      </c>
      <c r="AY757" s="167" t="s">
        <v>160</v>
      </c>
      <c r="BK757" s="176">
        <f>BK758</f>
        <v>0</v>
      </c>
    </row>
    <row r="758" s="12" customFormat="1" ht="22.8" customHeight="1">
      <c r="A758" s="12"/>
      <c r="B758" s="166"/>
      <c r="C758" s="12"/>
      <c r="D758" s="167" t="s">
        <v>74</v>
      </c>
      <c r="E758" s="177" t="s">
        <v>1135</v>
      </c>
      <c r="F758" s="177" t="s">
        <v>1136</v>
      </c>
      <c r="G758" s="12"/>
      <c r="H758" s="12"/>
      <c r="I758" s="169"/>
      <c r="J758" s="178">
        <f>BK758</f>
        <v>0</v>
      </c>
      <c r="K758" s="12"/>
      <c r="L758" s="166"/>
      <c r="M758" s="171"/>
      <c r="N758" s="172"/>
      <c r="O758" s="172"/>
      <c r="P758" s="173">
        <f>SUM(P759:P765)</f>
        <v>0</v>
      </c>
      <c r="Q758" s="172"/>
      <c r="R758" s="173">
        <f>SUM(R759:R765)</f>
        <v>0.025032199999999998</v>
      </c>
      <c r="S758" s="172"/>
      <c r="T758" s="174">
        <f>SUM(T759:T765)</f>
        <v>0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R758" s="167" t="s">
        <v>84</v>
      </c>
      <c r="AT758" s="175" t="s">
        <v>74</v>
      </c>
      <c r="AU758" s="175" t="s">
        <v>82</v>
      </c>
      <c r="AY758" s="167" t="s">
        <v>160</v>
      </c>
      <c r="BK758" s="176">
        <f>SUM(BK759:BK765)</f>
        <v>0</v>
      </c>
    </row>
    <row r="759" s="2" customFormat="1" ht="16.5" customHeight="1">
      <c r="A759" s="38"/>
      <c r="B759" s="179"/>
      <c r="C759" s="180" t="s">
        <v>1137</v>
      </c>
      <c r="D759" s="180" t="s">
        <v>162</v>
      </c>
      <c r="E759" s="181" t="s">
        <v>1138</v>
      </c>
      <c r="F759" s="182" t="s">
        <v>1139</v>
      </c>
      <c r="G759" s="183" t="s">
        <v>165</v>
      </c>
      <c r="H759" s="184">
        <v>60.130000000000003</v>
      </c>
      <c r="I759" s="185"/>
      <c r="J759" s="186">
        <f>ROUND(I759*H759,2)</f>
        <v>0</v>
      </c>
      <c r="K759" s="182" t="s">
        <v>166</v>
      </c>
      <c r="L759" s="39"/>
      <c r="M759" s="187" t="s">
        <v>1</v>
      </c>
      <c r="N759" s="188" t="s">
        <v>40</v>
      </c>
      <c r="O759" s="77"/>
      <c r="P759" s="189">
        <f>O759*H759</f>
        <v>0</v>
      </c>
      <c r="Q759" s="189">
        <v>5.0000000000000002E-05</v>
      </c>
      <c r="R759" s="189">
        <f>Q759*H759</f>
        <v>0.0030065000000000001</v>
      </c>
      <c r="S759" s="189">
        <v>0</v>
      </c>
      <c r="T759" s="190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191" t="s">
        <v>276</v>
      </c>
      <c r="AT759" s="191" t="s">
        <v>162</v>
      </c>
      <c r="AU759" s="191" t="s">
        <v>84</v>
      </c>
      <c r="AY759" s="19" t="s">
        <v>160</v>
      </c>
      <c r="BE759" s="192">
        <f>IF(N759="základní",J759,0)</f>
        <v>0</v>
      </c>
      <c r="BF759" s="192">
        <f>IF(N759="snížená",J759,0)</f>
        <v>0</v>
      </c>
      <c r="BG759" s="192">
        <f>IF(N759="zákl. přenesená",J759,0)</f>
        <v>0</v>
      </c>
      <c r="BH759" s="192">
        <f>IF(N759="sníž. přenesená",J759,0)</f>
        <v>0</v>
      </c>
      <c r="BI759" s="192">
        <f>IF(N759="nulová",J759,0)</f>
        <v>0</v>
      </c>
      <c r="BJ759" s="19" t="s">
        <v>82</v>
      </c>
      <c r="BK759" s="192">
        <f>ROUND(I759*H759,2)</f>
        <v>0</v>
      </c>
      <c r="BL759" s="19" t="s">
        <v>276</v>
      </c>
      <c r="BM759" s="191" t="s">
        <v>1140</v>
      </c>
    </row>
    <row r="760" s="2" customFormat="1">
      <c r="A760" s="38"/>
      <c r="B760" s="39"/>
      <c r="C760" s="38"/>
      <c r="D760" s="193" t="s">
        <v>169</v>
      </c>
      <c r="E760" s="38"/>
      <c r="F760" s="194" t="s">
        <v>1141</v>
      </c>
      <c r="G760" s="38"/>
      <c r="H760" s="38"/>
      <c r="I760" s="195"/>
      <c r="J760" s="38"/>
      <c r="K760" s="38"/>
      <c r="L760" s="39"/>
      <c r="M760" s="196"/>
      <c r="N760" s="197"/>
      <c r="O760" s="77"/>
      <c r="P760" s="77"/>
      <c r="Q760" s="77"/>
      <c r="R760" s="77"/>
      <c r="S760" s="77"/>
      <c r="T760" s="7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T760" s="19" t="s">
        <v>169</v>
      </c>
      <c r="AU760" s="19" t="s">
        <v>84</v>
      </c>
    </row>
    <row r="761" s="2" customFormat="1">
      <c r="A761" s="38"/>
      <c r="B761" s="39"/>
      <c r="C761" s="38"/>
      <c r="D761" s="198" t="s">
        <v>171</v>
      </c>
      <c r="E761" s="38"/>
      <c r="F761" s="199" t="s">
        <v>1142</v>
      </c>
      <c r="G761" s="38"/>
      <c r="H761" s="38"/>
      <c r="I761" s="195"/>
      <c r="J761" s="38"/>
      <c r="K761" s="38"/>
      <c r="L761" s="39"/>
      <c r="M761" s="196"/>
      <c r="N761" s="197"/>
      <c r="O761" s="77"/>
      <c r="P761" s="77"/>
      <c r="Q761" s="77"/>
      <c r="R761" s="77"/>
      <c r="S761" s="77"/>
      <c r="T761" s="7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T761" s="19" t="s">
        <v>171</v>
      </c>
      <c r="AU761" s="19" t="s">
        <v>84</v>
      </c>
    </row>
    <row r="762" s="13" customFormat="1">
      <c r="A762" s="13"/>
      <c r="B762" s="201"/>
      <c r="C762" s="13"/>
      <c r="D762" s="193" t="s">
        <v>175</v>
      </c>
      <c r="E762" s="202" t="s">
        <v>1</v>
      </c>
      <c r="F762" s="203" t="s">
        <v>1143</v>
      </c>
      <c r="G762" s="13"/>
      <c r="H762" s="204">
        <v>60.130000000000003</v>
      </c>
      <c r="I762" s="205"/>
      <c r="J762" s="13"/>
      <c r="K762" s="13"/>
      <c r="L762" s="201"/>
      <c r="M762" s="206"/>
      <c r="N762" s="207"/>
      <c r="O762" s="207"/>
      <c r="P762" s="207"/>
      <c r="Q762" s="207"/>
      <c r="R762" s="207"/>
      <c r="S762" s="207"/>
      <c r="T762" s="208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02" t="s">
        <v>175</v>
      </c>
      <c r="AU762" s="202" t="s">
        <v>84</v>
      </c>
      <c r="AV762" s="13" t="s">
        <v>84</v>
      </c>
      <c r="AW762" s="13" t="s">
        <v>32</v>
      </c>
      <c r="AX762" s="13" t="s">
        <v>82</v>
      </c>
      <c r="AY762" s="202" t="s">
        <v>160</v>
      </c>
    </row>
    <row r="763" s="2" customFormat="1" ht="16.5" customHeight="1">
      <c r="A763" s="38"/>
      <c r="B763" s="179"/>
      <c r="C763" s="217" t="s">
        <v>1144</v>
      </c>
      <c r="D763" s="217" t="s">
        <v>341</v>
      </c>
      <c r="E763" s="218" t="s">
        <v>1145</v>
      </c>
      <c r="F763" s="219" t="s">
        <v>1146</v>
      </c>
      <c r="G763" s="220" t="s">
        <v>165</v>
      </c>
      <c r="H763" s="221">
        <v>73.418999999999997</v>
      </c>
      <c r="I763" s="222"/>
      <c r="J763" s="223">
        <f>ROUND(I763*H763,2)</f>
        <v>0</v>
      </c>
      <c r="K763" s="219" t="s">
        <v>166</v>
      </c>
      <c r="L763" s="224"/>
      <c r="M763" s="225" t="s">
        <v>1</v>
      </c>
      <c r="N763" s="226" t="s">
        <v>40</v>
      </c>
      <c r="O763" s="77"/>
      <c r="P763" s="189">
        <f>O763*H763</f>
        <v>0</v>
      </c>
      <c r="Q763" s="189">
        <v>0.00029999999999999997</v>
      </c>
      <c r="R763" s="189">
        <f>Q763*H763</f>
        <v>0.022025699999999999</v>
      </c>
      <c r="S763" s="189">
        <v>0</v>
      </c>
      <c r="T763" s="190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191" t="s">
        <v>387</v>
      </c>
      <c r="AT763" s="191" t="s">
        <v>341</v>
      </c>
      <c r="AU763" s="191" t="s">
        <v>84</v>
      </c>
      <c r="AY763" s="19" t="s">
        <v>160</v>
      </c>
      <c r="BE763" s="192">
        <f>IF(N763="základní",J763,0)</f>
        <v>0</v>
      </c>
      <c r="BF763" s="192">
        <f>IF(N763="snížená",J763,0)</f>
        <v>0</v>
      </c>
      <c r="BG763" s="192">
        <f>IF(N763="zákl. přenesená",J763,0)</f>
        <v>0</v>
      </c>
      <c r="BH763" s="192">
        <f>IF(N763="sníž. přenesená",J763,0)</f>
        <v>0</v>
      </c>
      <c r="BI763" s="192">
        <f>IF(N763="nulová",J763,0)</f>
        <v>0</v>
      </c>
      <c r="BJ763" s="19" t="s">
        <v>82</v>
      </c>
      <c r="BK763" s="192">
        <f>ROUND(I763*H763,2)</f>
        <v>0</v>
      </c>
      <c r="BL763" s="19" t="s">
        <v>276</v>
      </c>
      <c r="BM763" s="191" t="s">
        <v>1147</v>
      </c>
    </row>
    <row r="764" s="2" customFormat="1">
      <c r="A764" s="38"/>
      <c r="B764" s="39"/>
      <c r="C764" s="38"/>
      <c r="D764" s="193" t="s">
        <v>169</v>
      </c>
      <c r="E764" s="38"/>
      <c r="F764" s="194" t="s">
        <v>1146</v>
      </c>
      <c r="G764" s="38"/>
      <c r="H764" s="38"/>
      <c r="I764" s="195"/>
      <c r="J764" s="38"/>
      <c r="K764" s="38"/>
      <c r="L764" s="39"/>
      <c r="M764" s="196"/>
      <c r="N764" s="197"/>
      <c r="O764" s="77"/>
      <c r="P764" s="77"/>
      <c r="Q764" s="77"/>
      <c r="R764" s="77"/>
      <c r="S764" s="77"/>
      <c r="T764" s="7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T764" s="19" t="s">
        <v>169</v>
      </c>
      <c r="AU764" s="19" t="s">
        <v>84</v>
      </c>
    </row>
    <row r="765" s="13" customFormat="1">
      <c r="A765" s="13"/>
      <c r="B765" s="201"/>
      <c r="C765" s="13"/>
      <c r="D765" s="193" t="s">
        <v>175</v>
      </c>
      <c r="E765" s="13"/>
      <c r="F765" s="203" t="s">
        <v>1148</v>
      </c>
      <c r="G765" s="13"/>
      <c r="H765" s="204">
        <v>73.418999999999997</v>
      </c>
      <c r="I765" s="205"/>
      <c r="J765" s="13"/>
      <c r="K765" s="13"/>
      <c r="L765" s="201"/>
      <c r="M765" s="206"/>
      <c r="N765" s="207"/>
      <c r="O765" s="207"/>
      <c r="P765" s="207"/>
      <c r="Q765" s="207"/>
      <c r="R765" s="207"/>
      <c r="S765" s="207"/>
      <c r="T765" s="208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02" t="s">
        <v>175</v>
      </c>
      <c r="AU765" s="202" t="s">
        <v>84</v>
      </c>
      <c r="AV765" s="13" t="s">
        <v>84</v>
      </c>
      <c r="AW765" s="13" t="s">
        <v>3</v>
      </c>
      <c r="AX765" s="13" t="s">
        <v>82</v>
      </c>
      <c r="AY765" s="202" t="s">
        <v>160</v>
      </c>
    </row>
    <row r="766" s="12" customFormat="1" ht="25.92" customHeight="1">
      <c r="A766" s="12"/>
      <c r="B766" s="166"/>
      <c r="C766" s="12"/>
      <c r="D766" s="167" t="s">
        <v>74</v>
      </c>
      <c r="E766" s="168" t="s">
        <v>341</v>
      </c>
      <c r="F766" s="168" t="s">
        <v>1149</v>
      </c>
      <c r="G766" s="12"/>
      <c r="H766" s="12"/>
      <c r="I766" s="169"/>
      <c r="J766" s="170">
        <f>BK766</f>
        <v>0</v>
      </c>
      <c r="K766" s="12"/>
      <c r="L766" s="166"/>
      <c r="M766" s="171"/>
      <c r="N766" s="172"/>
      <c r="O766" s="172"/>
      <c r="P766" s="173">
        <f>P767+P774</f>
        <v>0</v>
      </c>
      <c r="Q766" s="172"/>
      <c r="R766" s="173">
        <f>R767+R774</f>
        <v>0.069599999999999995</v>
      </c>
      <c r="S766" s="172"/>
      <c r="T766" s="174">
        <f>T767+T774</f>
        <v>0</v>
      </c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R766" s="167" t="s">
        <v>184</v>
      </c>
      <c r="AT766" s="175" t="s">
        <v>74</v>
      </c>
      <c r="AU766" s="175" t="s">
        <v>75</v>
      </c>
      <c r="AY766" s="167" t="s">
        <v>160</v>
      </c>
      <c r="BK766" s="176">
        <f>BK767+BK774</f>
        <v>0</v>
      </c>
    </row>
    <row r="767" s="12" customFormat="1" ht="22.8" customHeight="1">
      <c r="A767" s="12"/>
      <c r="B767" s="166"/>
      <c r="C767" s="12"/>
      <c r="D767" s="167" t="s">
        <v>74</v>
      </c>
      <c r="E767" s="177" t="s">
        <v>1150</v>
      </c>
      <c r="F767" s="177" t="s">
        <v>1151</v>
      </c>
      <c r="G767" s="12"/>
      <c r="H767" s="12"/>
      <c r="I767" s="169"/>
      <c r="J767" s="178">
        <f>BK767</f>
        <v>0</v>
      </c>
      <c r="K767" s="12"/>
      <c r="L767" s="166"/>
      <c r="M767" s="171"/>
      <c r="N767" s="172"/>
      <c r="O767" s="172"/>
      <c r="P767" s="173">
        <f>SUM(P768:P773)</f>
        <v>0</v>
      </c>
      <c r="Q767" s="172"/>
      <c r="R767" s="173">
        <f>SUM(R768:R773)</f>
        <v>0.062399999999999997</v>
      </c>
      <c r="S767" s="172"/>
      <c r="T767" s="174">
        <f>SUM(T768:T773)</f>
        <v>0</v>
      </c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R767" s="167" t="s">
        <v>184</v>
      </c>
      <c r="AT767" s="175" t="s">
        <v>74</v>
      </c>
      <c r="AU767" s="175" t="s">
        <v>82</v>
      </c>
      <c r="AY767" s="167" t="s">
        <v>160</v>
      </c>
      <c r="BK767" s="176">
        <f>SUM(BK768:BK773)</f>
        <v>0</v>
      </c>
    </row>
    <row r="768" s="2" customFormat="1" ht="16.5" customHeight="1">
      <c r="A768" s="38"/>
      <c r="B768" s="179"/>
      <c r="C768" s="180" t="s">
        <v>1152</v>
      </c>
      <c r="D768" s="180" t="s">
        <v>162</v>
      </c>
      <c r="E768" s="181" t="s">
        <v>1153</v>
      </c>
      <c r="F768" s="182" t="s">
        <v>1154</v>
      </c>
      <c r="G768" s="183" t="s">
        <v>219</v>
      </c>
      <c r="H768" s="184">
        <v>80</v>
      </c>
      <c r="I768" s="185"/>
      <c r="J768" s="186">
        <f>ROUND(I768*H768,2)</f>
        <v>0</v>
      </c>
      <c r="K768" s="182" t="s">
        <v>166</v>
      </c>
      <c r="L768" s="39"/>
      <c r="M768" s="187" t="s">
        <v>1</v>
      </c>
      <c r="N768" s="188" t="s">
        <v>40</v>
      </c>
      <c r="O768" s="77"/>
      <c r="P768" s="189">
        <f>O768*H768</f>
        <v>0</v>
      </c>
      <c r="Q768" s="189">
        <v>0</v>
      </c>
      <c r="R768" s="189">
        <f>Q768*H768</f>
        <v>0</v>
      </c>
      <c r="S768" s="189">
        <v>0</v>
      </c>
      <c r="T768" s="190">
        <f>S768*H768</f>
        <v>0</v>
      </c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R768" s="191" t="s">
        <v>595</v>
      </c>
      <c r="AT768" s="191" t="s">
        <v>162</v>
      </c>
      <c r="AU768" s="191" t="s">
        <v>84</v>
      </c>
      <c r="AY768" s="19" t="s">
        <v>160</v>
      </c>
      <c r="BE768" s="192">
        <f>IF(N768="základní",J768,0)</f>
        <v>0</v>
      </c>
      <c r="BF768" s="192">
        <f>IF(N768="snížená",J768,0)</f>
        <v>0</v>
      </c>
      <c r="BG768" s="192">
        <f>IF(N768="zákl. přenesená",J768,0)</f>
        <v>0</v>
      </c>
      <c r="BH768" s="192">
        <f>IF(N768="sníž. přenesená",J768,0)</f>
        <v>0</v>
      </c>
      <c r="BI768" s="192">
        <f>IF(N768="nulová",J768,0)</f>
        <v>0</v>
      </c>
      <c r="BJ768" s="19" t="s">
        <v>82</v>
      </c>
      <c r="BK768" s="192">
        <f>ROUND(I768*H768,2)</f>
        <v>0</v>
      </c>
      <c r="BL768" s="19" t="s">
        <v>595</v>
      </c>
      <c r="BM768" s="191" t="s">
        <v>1155</v>
      </c>
    </row>
    <row r="769" s="2" customFormat="1">
      <c r="A769" s="38"/>
      <c r="B769" s="39"/>
      <c r="C769" s="38"/>
      <c r="D769" s="193" t="s">
        <v>169</v>
      </c>
      <c r="E769" s="38"/>
      <c r="F769" s="194" t="s">
        <v>1154</v>
      </c>
      <c r="G769" s="38"/>
      <c r="H769" s="38"/>
      <c r="I769" s="195"/>
      <c r="J769" s="38"/>
      <c r="K769" s="38"/>
      <c r="L769" s="39"/>
      <c r="M769" s="196"/>
      <c r="N769" s="197"/>
      <c r="O769" s="77"/>
      <c r="P769" s="77"/>
      <c r="Q769" s="77"/>
      <c r="R769" s="77"/>
      <c r="S769" s="77"/>
      <c r="T769" s="7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T769" s="19" t="s">
        <v>169</v>
      </c>
      <c r="AU769" s="19" t="s">
        <v>84</v>
      </c>
    </row>
    <row r="770" s="2" customFormat="1">
      <c r="A770" s="38"/>
      <c r="B770" s="39"/>
      <c r="C770" s="38"/>
      <c r="D770" s="198" t="s">
        <v>171</v>
      </c>
      <c r="E770" s="38"/>
      <c r="F770" s="199" t="s">
        <v>1156</v>
      </c>
      <c r="G770" s="38"/>
      <c r="H770" s="38"/>
      <c r="I770" s="195"/>
      <c r="J770" s="38"/>
      <c r="K770" s="38"/>
      <c r="L770" s="39"/>
      <c r="M770" s="196"/>
      <c r="N770" s="197"/>
      <c r="O770" s="77"/>
      <c r="P770" s="77"/>
      <c r="Q770" s="77"/>
      <c r="R770" s="77"/>
      <c r="S770" s="77"/>
      <c r="T770" s="7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T770" s="19" t="s">
        <v>171</v>
      </c>
      <c r="AU770" s="19" t="s">
        <v>84</v>
      </c>
    </row>
    <row r="771" s="13" customFormat="1">
      <c r="A771" s="13"/>
      <c r="B771" s="201"/>
      <c r="C771" s="13"/>
      <c r="D771" s="193" t="s">
        <v>175</v>
      </c>
      <c r="E771" s="202" t="s">
        <v>1</v>
      </c>
      <c r="F771" s="203" t="s">
        <v>1157</v>
      </c>
      <c r="G771" s="13"/>
      <c r="H771" s="204">
        <v>80</v>
      </c>
      <c r="I771" s="205"/>
      <c r="J771" s="13"/>
      <c r="K771" s="13"/>
      <c r="L771" s="201"/>
      <c r="M771" s="206"/>
      <c r="N771" s="207"/>
      <c r="O771" s="207"/>
      <c r="P771" s="207"/>
      <c r="Q771" s="207"/>
      <c r="R771" s="207"/>
      <c r="S771" s="207"/>
      <c r="T771" s="208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02" t="s">
        <v>175</v>
      </c>
      <c r="AU771" s="202" t="s">
        <v>84</v>
      </c>
      <c r="AV771" s="13" t="s">
        <v>84</v>
      </c>
      <c r="AW771" s="13" t="s">
        <v>32</v>
      </c>
      <c r="AX771" s="13" t="s">
        <v>82</v>
      </c>
      <c r="AY771" s="202" t="s">
        <v>160</v>
      </c>
    </row>
    <row r="772" s="2" customFormat="1" ht="16.5" customHeight="1">
      <c r="A772" s="38"/>
      <c r="B772" s="179"/>
      <c r="C772" s="217" t="s">
        <v>1158</v>
      </c>
      <c r="D772" s="217" t="s">
        <v>341</v>
      </c>
      <c r="E772" s="218" t="s">
        <v>1159</v>
      </c>
      <c r="F772" s="219" t="s">
        <v>1160</v>
      </c>
      <c r="G772" s="220" t="s">
        <v>219</v>
      </c>
      <c r="H772" s="221">
        <v>80</v>
      </c>
      <c r="I772" s="222"/>
      <c r="J772" s="223">
        <f>ROUND(I772*H772,2)</f>
        <v>0</v>
      </c>
      <c r="K772" s="219" t="s">
        <v>166</v>
      </c>
      <c r="L772" s="224"/>
      <c r="M772" s="225" t="s">
        <v>1</v>
      </c>
      <c r="N772" s="226" t="s">
        <v>40</v>
      </c>
      <c r="O772" s="77"/>
      <c r="P772" s="189">
        <f>O772*H772</f>
        <v>0</v>
      </c>
      <c r="Q772" s="189">
        <v>0.00077999999999999999</v>
      </c>
      <c r="R772" s="189">
        <f>Q772*H772</f>
        <v>0.062399999999999997</v>
      </c>
      <c r="S772" s="189">
        <v>0</v>
      </c>
      <c r="T772" s="190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191" t="s">
        <v>1000</v>
      </c>
      <c r="AT772" s="191" t="s">
        <v>341</v>
      </c>
      <c r="AU772" s="191" t="s">
        <v>84</v>
      </c>
      <c r="AY772" s="19" t="s">
        <v>160</v>
      </c>
      <c r="BE772" s="192">
        <f>IF(N772="základní",J772,0)</f>
        <v>0</v>
      </c>
      <c r="BF772" s="192">
        <f>IF(N772="snížená",J772,0)</f>
        <v>0</v>
      </c>
      <c r="BG772" s="192">
        <f>IF(N772="zákl. přenesená",J772,0)</f>
        <v>0</v>
      </c>
      <c r="BH772" s="192">
        <f>IF(N772="sníž. přenesená",J772,0)</f>
        <v>0</v>
      </c>
      <c r="BI772" s="192">
        <f>IF(N772="nulová",J772,0)</f>
        <v>0</v>
      </c>
      <c r="BJ772" s="19" t="s">
        <v>82</v>
      </c>
      <c r="BK772" s="192">
        <f>ROUND(I772*H772,2)</f>
        <v>0</v>
      </c>
      <c r="BL772" s="19" t="s">
        <v>1000</v>
      </c>
      <c r="BM772" s="191" t="s">
        <v>1161</v>
      </c>
    </row>
    <row r="773" s="2" customFormat="1">
      <c r="A773" s="38"/>
      <c r="B773" s="39"/>
      <c r="C773" s="38"/>
      <c r="D773" s="193" t="s">
        <v>169</v>
      </c>
      <c r="E773" s="38"/>
      <c r="F773" s="194" t="s">
        <v>1160</v>
      </c>
      <c r="G773" s="38"/>
      <c r="H773" s="38"/>
      <c r="I773" s="195"/>
      <c r="J773" s="38"/>
      <c r="K773" s="38"/>
      <c r="L773" s="39"/>
      <c r="M773" s="196"/>
      <c r="N773" s="197"/>
      <c r="O773" s="77"/>
      <c r="P773" s="77"/>
      <c r="Q773" s="77"/>
      <c r="R773" s="77"/>
      <c r="S773" s="77"/>
      <c r="T773" s="7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T773" s="19" t="s">
        <v>169</v>
      </c>
      <c r="AU773" s="19" t="s">
        <v>84</v>
      </c>
    </row>
    <row r="774" s="12" customFormat="1" ht="22.8" customHeight="1">
      <c r="A774" s="12"/>
      <c r="B774" s="166"/>
      <c r="C774" s="12"/>
      <c r="D774" s="167" t="s">
        <v>74</v>
      </c>
      <c r="E774" s="177" t="s">
        <v>1162</v>
      </c>
      <c r="F774" s="177" t="s">
        <v>1163</v>
      </c>
      <c r="G774" s="12"/>
      <c r="H774" s="12"/>
      <c r="I774" s="169"/>
      <c r="J774" s="178">
        <f>BK774</f>
        <v>0</v>
      </c>
      <c r="K774" s="12"/>
      <c r="L774" s="166"/>
      <c r="M774" s="171"/>
      <c r="N774" s="172"/>
      <c r="O774" s="172"/>
      <c r="P774" s="173">
        <f>SUM(P775:P778)</f>
        <v>0</v>
      </c>
      <c r="Q774" s="172"/>
      <c r="R774" s="173">
        <f>SUM(R775:R778)</f>
        <v>0.0072000000000000007</v>
      </c>
      <c r="S774" s="172"/>
      <c r="T774" s="174">
        <f>SUM(T775:T778)</f>
        <v>0</v>
      </c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R774" s="167" t="s">
        <v>184</v>
      </c>
      <c r="AT774" s="175" t="s">
        <v>74</v>
      </c>
      <c r="AU774" s="175" t="s">
        <v>82</v>
      </c>
      <c r="AY774" s="167" t="s">
        <v>160</v>
      </c>
      <c r="BK774" s="176">
        <f>SUM(BK775:BK778)</f>
        <v>0</v>
      </c>
    </row>
    <row r="775" s="2" customFormat="1" ht="16.5" customHeight="1">
      <c r="A775" s="38"/>
      <c r="B775" s="179"/>
      <c r="C775" s="180" t="s">
        <v>1164</v>
      </c>
      <c r="D775" s="180" t="s">
        <v>162</v>
      </c>
      <c r="E775" s="181" t="s">
        <v>1165</v>
      </c>
      <c r="F775" s="182" t="s">
        <v>1166</v>
      </c>
      <c r="G775" s="183" t="s">
        <v>219</v>
      </c>
      <c r="H775" s="184">
        <v>80</v>
      </c>
      <c r="I775" s="185"/>
      <c r="J775" s="186">
        <f>ROUND(I775*H775,2)</f>
        <v>0</v>
      </c>
      <c r="K775" s="182" t="s">
        <v>166</v>
      </c>
      <c r="L775" s="39"/>
      <c r="M775" s="187" t="s">
        <v>1</v>
      </c>
      <c r="N775" s="188" t="s">
        <v>40</v>
      </c>
      <c r="O775" s="77"/>
      <c r="P775" s="189">
        <f>O775*H775</f>
        <v>0</v>
      </c>
      <c r="Q775" s="189">
        <v>9.0000000000000006E-05</v>
      </c>
      <c r="R775" s="189">
        <f>Q775*H775</f>
        <v>0.0072000000000000007</v>
      </c>
      <c r="S775" s="189">
        <v>0</v>
      </c>
      <c r="T775" s="190">
        <f>S775*H775</f>
        <v>0</v>
      </c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R775" s="191" t="s">
        <v>595</v>
      </c>
      <c r="AT775" s="191" t="s">
        <v>162</v>
      </c>
      <c r="AU775" s="191" t="s">
        <v>84</v>
      </c>
      <c r="AY775" s="19" t="s">
        <v>160</v>
      </c>
      <c r="BE775" s="192">
        <f>IF(N775="základní",J775,0)</f>
        <v>0</v>
      </c>
      <c r="BF775" s="192">
        <f>IF(N775="snížená",J775,0)</f>
        <v>0</v>
      </c>
      <c r="BG775" s="192">
        <f>IF(N775="zákl. přenesená",J775,0)</f>
        <v>0</v>
      </c>
      <c r="BH775" s="192">
        <f>IF(N775="sníž. přenesená",J775,0)</f>
        <v>0</v>
      </c>
      <c r="BI775" s="192">
        <f>IF(N775="nulová",J775,0)</f>
        <v>0</v>
      </c>
      <c r="BJ775" s="19" t="s">
        <v>82</v>
      </c>
      <c r="BK775" s="192">
        <f>ROUND(I775*H775,2)</f>
        <v>0</v>
      </c>
      <c r="BL775" s="19" t="s">
        <v>595</v>
      </c>
      <c r="BM775" s="191" t="s">
        <v>1167</v>
      </c>
    </row>
    <row r="776" s="2" customFormat="1">
      <c r="A776" s="38"/>
      <c r="B776" s="39"/>
      <c r="C776" s="38"/>
      <c r="D776" s="193" t="s">
        <v>169</v>
      </c>
      <c r="E776" s="38"/>
      <c r="F776" s="194" t="s">
        <v>1168</v>
      </c>
      <c r="G776" s="38"/>
      <c r="H776" s="38"/>
      <c r="I776" s="195"/>
      <c r="J776" s="38"/>
      <c r="K776" s="38"/>
      <c r="L776" s="39"/>
      <c r="M776" s="196"/>
      <c r="N776" s="197"/>
      <c r="O776" s="77"/>
      <c r="P776" s="77"/>
      <c r="Q776" s="77"/>
      <c r="R776" s="77"/>
      <c r="S776" s="77"/>
      <c r="T776" s="7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T776" s="19" t="s">
        <v>169</v>
      </c>
      <c r="AU776" s="19" t="s">
        <v>84</v>
      </c>
    </row>
    <row r="777" s="2" customFormat="1">
      <c r="A777" s="38"/>
      <c r="B777" s="39"/>
      <c r="C777" s="38"/>
      <c r="D777" s="198" t="s">
        <v>171</v>
      </c>
      <c r="E777" s="38"/>
      <c r="F777" s="199" t="s">
        <v>1169</v>
      </c>
      <c r="G777" s="38"/>
      <c r="H777" s="38"/>
      <c r="I777" s="195"/>
      <c r="J777" s="38"/>
      <c r="K777" s="38"/>
      <c r="L777" s="39"/>
      <c r="M777" s="196"/>
      <c r="N777" s="197"/>
      <c r="O777" s="77"/>
      <c r="P777" s="77"/>
      <c r="Q777" s="77"/>
      <c r="R777" s="77"/>
      <c r="S777" s="77"/>
      <c r="T777" s="7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T777" s="19" t="s">
        <v>171</v>
      </c>
      <c r="AU777" s="19" t="s">
        <v>84</v>
      </c>
    </row>
    <row r="778" s="13" customFormat="1">
      <c r="A778" s="13"/>
      <c r="B778" s="201"/>
      <c r="C778" s="13"/>
      <c r="D778" s="193" t="s">
        <v>175</v>
      </c>
      <c r="E778" s="202" t="s">
        <v>1</v>
      </c>
      <c r="F778" s="203" t="s">
        <v>701</v>
      </c>
      <c r="G778" s="13"/>
      <c r="H778" s="204">
        <v>80</v>
      </c>
      <c r="I778" s="205"/>
      <c r="J778" s="13"/>
      <c r="K778" s="13"/>
      <c r="L778" s="201"/>
      <c r="M778" s="242"/>
      <c r="N778" s="243"/>
      <c r="O778" s="243"/>
      <c r="P778" s="243"/>
      <c r="Q778" s="243"/>
      <c r="R778" s="243"/>
      <c r="S778" s="243"/>
      <c r="T778" s="24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02" t="s">
        <v>175</v>
      </c>
      <c r="AU778" s="202" t="s">
        <v>84</v>
      </c>
      <c r="AV778" s="13" t="s">
        <v>84</v>
      </c>
      <c r="AW778" s="13" t="s">
        <v>32</v>
      </c>
      <c r="AX778" s="13" t="s">
        <v>82</v>
      </c>
      <c r="AY778" s="202" t="s">
        <v>160</v>
      </c>
    </row>
    <row r="779" s="2" customFormat="1" ht="6.96" customHeight="1">
      <c r="A779" s="38"/>
      <c r="B779" s="60"/>
      <c r="C779" s="61"/>
      <c r="D779" s="61"/>
      <c r="E779" s="61"/>
      <c r="F779" s="61"/>
      <c r="G779" s="61"/>
      <c r="H779" s="61"/>
      <c r="I779" s="61"/>
      <c r="J779" s="61"/>
      <c r="K779" s="61"/>
      <c r="L779" s="39"/>
      <c r="M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</row>
  </sheetData>
  <autoFilter ref="C134:K77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hyperlinks>
    <hyperlink ref="F140" r:id="rId1" display="https://podminky.urs.cz/item/CS_URS_2025_02/111301111"/>
    <hyperlink ref="F145" r:id="rId2" display="https://podminky.urs.cz/item/CS_URS_2025_02/113106123"/>
    <hyperlink ref="F150" r:id="rId3" display="https://podminky.urs.cz/item/CS_URS_2025_02/113107330"/>
    <hyperlink ref="F154" r:id="rId4" display="https://podminky.urs.cz/item/CS_URS_2025_02/113107342"/>
    <hyperlink ref="F158" r:id="rId5" display="https://podminky.urs.cz/item/CS_URS_2025_02/113154542"/>
    <hyperlink ref="F161" r:id="rId6" display="https://podminky.urs.cz/item/CS_URS_2025_02/113154545"/>
    <hyperlink ref="F164" r:id="rId7" display="https://podminky.urs.cz/item/CS_URS_2025_02/113154548"/>
    <hyperlink ref="F168" r:id="rId8" display="https://podminky.urs.cz/item/CS_URS_2025_02/113201112"/>
    <hyperlink ref="F173" r:id="rId9" display="https://podminky.urs.cz/item/CS_URS_2025_02/113202111"/>
    <hyperlink ref="F176" r:id="rId10" display="https://podminky.urs.cz/item/CS_URS_2025_02/113203111"/>
    <hyperlink ref="F180" r:id="rId11" display="https://podminky.urs.cz/item/CS_URS_2025_02/113204111"/>
    <hyperlink ref="F184" r:id="rId12" display="https://podminky.urs.cz/item/CS_URS_2025_02/122251106"/>
    <hyperlink ref="F188" r:id="rId13" display="https://podminky.urs.cz/item/CS_URS_2025_02/129001101"/>
    <hyperlink ref="F192" r:id="rId14" display="https://podminky.urs.cz/item/CS_URS_2025_02/131251102"/>
    <hyperlink ref="F199" r:id="rId15" display="https://podminky.urs.cz/item/CS_URS_2025_02/132251101"/>
    <hyperlink ref="F203" r:id="rId16" display="https://podminky.urs.cz/item/CS_URS_2025_02/132254202"/>
    <hyperlink ref="F210" r:id="rId17" display="https://podminky.urs.cz/item/CS_URS_2025_02/151101101"/>
    <hyperlink ref="F214" r:id="rId18" display="https://podminky.urs.cz/item/CS_URS_2025_02/151101111"/>
    <hyperlink ref="F218" r:id="rId19" display="https://podminky.urs.cz/item/CS_URS_2025_02/151811131"/>
    <hyperlink ref="F222" r:id="rId20" display="https://podminky.urs.cz/item/CS_URS_2025_02/151811231"/>
    <hyperlink ref="F226" r:id="rId21" display="https://podminky.urs.cz/item/CS_URS_2025_02/162751117"/>
    <hyperlink ref="F229" r:id="rId22" display="https://podminky.urs.cz/item/CS_URS_2025_02/162751119"/>
    <hyperlink ref="F233" r:id="rId23" display="https://podminky.urs.cz/item/CS_URS_2025_02/171251201"/>
    <hyperlink ref="F236" r:id="rId24" display="https://podminky.urs.cz/item/CS_URS_2025_02/174151101"/>
    <hyperlink ref="F248" r:id="rId25" display="https://podminky.urs.cz/item/CS_URS_2025_02/175151101"/>
    <hyperlink ref="F260" r:id="rId26" display="https://podminky.urs.cz/item/CS_URS_2025_02/211971121"/>
    <hyperlink ref="F267" r:id="rId27" display="https://podminky.urs.cz/item/CS_URS_2025_02/212751106"/>
    <hyperlink ref="F278" r:id="rId28" display="https://podminky.urs.cz/item/CS_URS_2025_02/451317777"/>
    <hyperlink ref="F282" r:id="rId29" display="https://podminky.urs.cz/item/CS_URS_2025_02/451572111"/>
    <hyperlink ref="F288" r:id="rId30" display="https://podminky.urs.cz/item/CS_URS_2025_02/452112112"/>
    <hyperlink ref="F295" r:id="rId31" display="https://podminky.urs.cz/item/CS_URS_2025_02/564730001"/>
    <hyperlink ref="F298" r:id="rId32" display="https://podminky.urs.cz/item/CS_URS_2025_02/564811013"/>
    <hyperlink ref="F302" r:id="rId33" display="https://podminky.urs.cz/item/CS_URS_2025_02/564831011"/>
    <hyperlink ref="F305" r:id="rId34" display="https://podminky.urs.cz/item/CS_URS_2025_02/564841112"/>
    <hyperlink ref="F309" r:id="rId35" display="https://podminky.urs.cz/item/CS_URS_2025_02/564851111"/>
    <hyperlink ref="F313" r:id="rId36" display="https://podminky.urs.cz/item/CS_URS_2025_02/564861111"/>
    <hyperlink ref="F317" r:id="rId37" display="https://podminky.urs.cz/item/CS_URS_2025_02/564861114"/>
    <hyperlink ref="F321" r:id="rId38" display="https://podminky.urs.cz/item/CS_URS_2025_02/564871111"/>
    <hyperlink ref="F327" r:id="rId39" display="https://podminky.urs.cz/item/CS_URS_2025_02/565155021"/>
    <hyperlink ref="F331" r:id="rId40" display="https://podminky.urs.cz/item/CS_URS_2025_02/565231112"/>
    <hyperlink ref="F335" r:id="rId41" display="https://podminky.urs.cz/item/CS_URS_2025_02/567122114"/>
    <hyperlink ref="F340" r:id="rId42" display="https://podminky.urs.cz/item/CS_URS_2025_02/571907118"/>
    <hyperlink ref="F343" r:id="rId43" display="https://podminky.urs.cz/item/CS_URS_2025_02/573191111"/>
    <hyperlink ref="F347" r:id="rId44" display="https://podminky.urs.cz/item/CS_URS_2025_02/573231106"/>
    <hyperlink ref="F352" r:id="rId45" display="https://podminky.urs.cz/item/CS_URS_2025_02/576133221"/>
    <hyperlink ref="F356" r:id="rId46" display="https://podminky.urs.cz/item/CS_URS_2025_02/581141212"/>
    <hyperlink ref="F362" r:id="rId47" display="https://podminky.urs.cz/item/CS_URS_2025_02/591241111"/>
    <hyperlink ref="F371" r:id="rId48" display="https://podminky.urs.cz/item/CS_URS_2025_02/591412111"/>
    <hyperlink ref="F382" r:id="rId49" display="https://podminky.urs.cz/item/CS_URS_2025_02/596211111"/>
    <hyperlink ref="F399" r:id="rId50" display="https://podminky.urs.cz/item/CS_URS_2025_02/596412113"/>
    <hyperlink ref="F413" r:id="rId51" display="https://podminky.urs.cz/item/CS_URS_2025_02/596811223"/>
    <hyperlink ref="F435" r:id="rId52" display="https://podminky.urs.cz/item/CS_URS_2025_02/631311122"/>
    <hyperlink ref="F441" r:id="rId53" display="https://podminky.urs.cz/item/CS_URS_2025_02/871310320"/>
    <hyperlink ref="F451" r:id="rId54" display="https://podminky.urs.cz/item/CS_URS_2025_02/877310310"/>
    <hyperlink ref="F462" r:id="rId55" display="https://podminky.urs.cz/item/CS_URS_2025_02/890411851"/>
    <hyperlink ref="F467" r:id="rId56" display="https://podminky.urs.cz/item/CS_URS_2025_02/895270101"/>
    <hyperlink ref="F472" r:id="rId57" display="https://podminky.urs.cz/item/CS_URS_2025_02/895270131"/>
    <hyperlink ref="F476" r:id="rId58" display="https://podminky.urs.cz/item/CS_URS_2025_02/895270135"/>
    <hyperlink ref="F480" r:id="rId59" display="https://podminky.urs.cz/item/CS_URS_2025_02/895270151"/>
    <hyperlink ref="F484" r:id="rId60" display="https://podminky.urs.cz/item/CS_URS_2025_02/895270222"/>
    <hyperlink ref="F488" r:id="rId61" display="https://podminky.urs.cz/item/CS_URS_2025_02/895941342"/>
    <hyperlink ref="F494" r:id="rId62" display="https://podminky.urs.cz/item/CS_URS_2025_02/895941351"/>
    <hyperlink ref="F500" r:id="rId63" display="https://podminky.urs.cz/item/CS_URS_2025_02/895941362"/>
    <hyperlink ref="F507" r:id="rId64" display="https://podminky.urs.cz/item/CS_URS_2025_02/895941367"/>
    <hyperlink ref="F513" r:id="rId65" display="https://podminky.urs.cz/item/CS_URS_2025_02/899132212"/>
    <hyperlink ref="F518" r:id="rId66" display="https://podminky.urs.cz/item/CS_URS_2025_02/899133111"/>
    <hyperlink ref="F523" r:id="rId67" display="https://podminky.urs.cz/item/CS_URS_2025_02/899202211"/>
    <hyperlink ref="F528" r:id="rId68" display="https://podminky.urs.cz/item/CS_URS_2025_02/899204112"/>
    <hyperlink ref="F536" r:id="rId69" display="https://podminky.urs.cz/item/CS_URS_2025_02/914111111"/>
    <hyperlink ref="F567" r:id="rId70" display="https://podminky.urs.cz/item/CS_URS_2025_02/914511112"/>
    <hyperlink ref="F573" r:id="rId71" display="https://podminky.urs.cz/item/CS_URS_2025_02/915131111"/>
    <hyperlink ref="F577" r:id="rId72" display="https://podminky.urs.cz/item/CS_URS_2025_02/915211111"/>
    <hyperlink ref="F582" r:id="rId73" display="https://podminky.urs.cz/item/CS_URS_2025_02/915231111"/>
    <hyperlink ref="F587" r:id="rId74" display="https://podminky.urs.cz/item/CS_URS_2025_02/915611111"/>
    <hyperlink ref="F592" r:id="rId75" display="https://podminky.urs.cz/item/CS_URS_2025_02/915621111"/>
    <hyperlink ref="F597" r:id="rId76" display="https://podminky.urs.cz/item/CS_URS_2025_02/916132113"/>
    <hyperlink ref="F603" r:id="rId77" display="https://podminky.urs.cz/item/CS_URS_2025_02/916241113"/>
    <hyperlink ref="F612" r:id="rId78" display="https://podminky.urs.cz/item/CS_URS_2025_02/916241213"/>
    <hyperlink ref="F621" r:id="rId79" display="https://podminky.urs.cz/item/CS_URS_2025_01/916371215"/>
    <hyperlink ref="F634" r:id="rId80" display="https://podminky.urs.cz/item/CS_URS_2025_02/916431112"/>
    <hyperlink ref="F648" r:id="rId81" display="https://podminky.urs.cz/item/CS_URS_2025_02/919111113"/>
    <hyperlink ref="F658" r:id="rId82" display="https://podminky.urs.cz/item/CS_URS_2025_02/919111213"/>
    <hyperlink ref="F664" r:id="rId83" display="https://podminky.urs.cz/item/CS_URS_2025_02/919122112"/>
    <hyperlink ref="F670" r:id="rId84" display="https://podminky.urs.cz/item/CS_URS_2025_02/919131111"/>
    <hyperlink ref="F676" r:id="rId85" display="https://podminky.urs.cz/item/CS_URS_2025_02/919716111"/>
    <hyperlink ref="F686" r:id="rId86" display="https://podminky.urs.cz/item/CS_URS_2025_02/919732211"/>
    <hyperlink ref="F693" r:id="rId87" display="https://podminky.urs.cz/item/CS_URS_2025_02/935114211"/>
    <hyperlink ref="F698" r:id="rId88" display="https://podminky.urs.cz/item/CS_URS_2025_02/935114212"/>
    <hyperlink ref="F703" r:id="rId89" display="https://podminky.urs.cz/item/CS_URS_2025_02/935114213"/>
    <hyperlink ref="F708" r:id="rId90" display="https://podminky.urs.cz/item/CS_URS_2025_02/935114214"/>
    <hyperlink ref="F713" r:id="rId91" display="https://podminky.urs.cz/item/CS_URS_2025_02/935114215"/>
    <hyperlink ref="F718" r:id="rId92" display="https://podminky.urs.cz/item/CS_URS_2025_02/966006132"/>
    <hyperlink ref="F722" r:id="rId93" display="https://podminky.urs.cz/item/CS_URS_2025_02/966006211"/>
    <hyperlink ref="F726" r:id="rId94" display="https://podminky.urs.cz/item/CS_URS_2025_02/979024443"/>
    <hyperlink ref="F730" r:id="rId95" display="https://podminky.urs.cz/item/CS_URS_2025_02/997221551"/>
    <hyperlink ref="F733" r:id="rId96" display="https://podminky.urs.cz/item/CS_URS_2025_02/997221559"/>
    <hyperlink ref="F738" r:id="rId97" display="https://podminky.urs.cz/item/CS_URS_2025_02/997221561"/>
    <hyperlink ref="F741" r:id="rId98" display="https://podminky.urs.cz/item/CS_URS_2025_02/997221569"/>
    <hyperlink ref="F746" r:id="rId99" display="https://podminky.urs.cz/item/CS_URS_2025_02/997221861"/>
    <hyperlink ref="F749" r:id="rId100" display="https://podminky.urs.cz/item/CS_URS_2025_02/997221873"/>
    <hyperlink ref="F752" r:id="rId101" display="https://podminky.urs.cz/item/CS_URS_2025_02/997221875"/>
    <hyperlink ref="F756" r:id="rId102" display="https://podminky.urs.cz/item/CS_URS_2025_02/998225111"/>
    <hyperlink ref="F761" r:id="rId103" display="https://podminky.urs.cz/item/CS_URS_2025_02/711161274"/>
    <hyperlink ref="F770" r:id="rId104" display="https://podminky.urs.cz/item/CS_URS_2025_02/220060423"/>
    <hyperlink ref="F777" r:id="rId105" display="https://podminky.urs.cz/item/CS_URS_2025_02/4606711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120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1170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ROUND(J126,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ROUND((SUM(BE126:BE226)),  2)</f>
        <v>0</v>
      </c>
      <c r="G35" s="38"/>
      <c r="H35" s="38"/>
      <c r="I35" s="136">
        <v>0.20999999999999999</v>
      </c>
      <c r="J35" s="135">
        <f>ROUND(((SUM(BE126:BE226))*I35),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ROUND((SUM(BF126:BF226)),  2)</f>
        <v>0</v>
      </c>
      <c r="G36" s="38"/>
      <c r="H36" s="38"/>
      <c r="I36" s="136">
        <v>0.12</v>
      </c>
      <c r="J36" s="135">
        <f>ROUND(((SUM(BF126:BF226))*I36),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ROUND((SUM(BG126:BG226)),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ROUND((SUM(BH126:BH226)),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ROUND((SUM(BI126:BI226)),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120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102 - Úprava nábřeží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J126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130</v>
      </c>
      <c r="E99" s="150"/>
      <c r="F99" s="150"/>
      <c r="G99" s="150"/>
      <c r="H99" s="150"/>
      <c r="I99" s="150"/>
      <c r="J99" s="151">
        <f>J127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131</v>
      </c>
      <c r="E100" s="154"/>
      <c r="F100" s="154"/>
      <c r="G100" s="154"/>
      <c r="H100" s="154"/>
      <c r="I100" s="154"/>
      <c r="J100" s="155">
        <f>J128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134</v>
      </c>
      <c r="E101" s="154"/>
      <c r="F101" s="154"/>
      <c r="G101" s="154"/>
      <c r="H101" s="154"/>
      <c r="I101" s="154"/>
      <c r="J101" s="155">
        <f>J172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137</v>
      </c>
      <c r="E102" s="154"/>
      <c r="F102" s="154"/>
      <c r="G102" s="154"/>
      <c r="H102" s="154"/>
      <c r="I102" s="154"/>
      <c r="J102" s="155">
        <f>J182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8"/>
      <c r="C103" s="9"/>
      <c r="D103" s="149" t="s">
        <v>140</v>
      </c>
      <c r="E103" s="150"/>
      <c r="F103" s="150"/>
      <c r="G103" s="150"/>
      <c r="H103" s="150"/>
      <c r="I103" s="150"/>
      <c r="J103" s="151">
        <f>J206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2"/>
      <c r="C104" s="10"/>
      <c r="D104" s="153" t="s">
        <v>1171</v>
      </c>
      <c r="E104" s="154"/>
      <c r="F104" s="154"/>
      <c r="G104" s="154"/>
      <c r="H104" s="154"/>
      <c r="I104" s="154"/>
      <c r="J104" s="155">
        <f>J207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145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9" t="str">
        <f>E7</f>
        <v>Revitalizace aut. nádraží Choceň - Herzánka (Stavba)</v>
      </c>
      <c r="F114" s="32"/>
      <c r="G114" s="32"/>
      <c r="H114" s="32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2"/>
      <c r="C115" s="32" t="s">
        <v>119</v>
      </c>
      <c r="L115" s="22"/>
    </row>
    <row r="116" s="2" customFormat="1" ht="16.5" customHeight="1">
      <c r="A116" s="38"/>
      <c r="B116" s="39"/>
      <c r="C116" s="38"/>
      <c r="D116" s="38"/>
      <c r="E116" s="129" t="s">
        <v>120</v>
      </c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121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67" t="str">
        <f>E11</f>
        <v>SO 102 - Úprava nábřeží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38"/>
      <c r="E120" s="38"/>
      <c r="F120" s="27" t="str">
        <f>F14</f>
        <v>Choceň</v>
      </c>
      <c r="G120" s="38"/>
      <c r="H120" s="38"/>
      <c r="I120" s="32" t="s">
        <v>22</v>
      </c>
      <c r="J120" s="69" t="str">
        <f>IF(J14="","",J14)</f>
        <v>25. 8. 2025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38"/>
      <c r="E122" s="38"/>
      <c r="F122" s="27" t="str">
        <f>E17</f>
        <v>Město Choceň</v>
      </c>
      <c r="G122" s="38"/>
      <c r="H122" s="38"/>
      <c r="I122" s="32" t="s">
        <v>30</v>
      </c>
      <c r="J122" s="36" t="str">
        <f>E23</f>
        <v>Laboro ateliér s.r.o.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38"/>
      <c r="E123" s="38"/>
      <c r="F123" s="27" t="str">
        <f>IF(E20="","",E20)</f>
        <v>Vyplň údaj</v>
      </c>
      <c r="G123" s="38"/>
      <c r="H123" s="38"/>
      <c r="I123" s="32" t="s">
        <v>33</v>
      </c>
      <c r="J123" s="36" t="str">
        <f>E26</f>
        <v>Laboro ateliér s.r.o.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56"/>
      <c r="B125" s="157"/>
      <c r="C125" s="158" t="s">
        <v>146</v>
      </c>
      <c r="D125" s="159" t="s">
        <v>60</v>
      </c>
      <c r="E125" s="159" t="s">
        <v>56</v>
      </c>
      <c r="F125" s="159" t="s">
        <v>57</v>
      </c>
      <c r="G125" s="159" t="s">
        <v>147</v>
      </c>
      <c r="H125" s="159" t="s">
        <v>148</v>
      </c>
      <c r="I125" s="159" t="s">
        <v>149</v>
      </c>
      <c r="J125" s="159" t="s">
        <v>127</v>
      </c>
      <c r="K125" s="160" t="s">
        <v>150</v>
      </c>
      <c r="L125" s="161"/>
      <c r="M125" s="86" t="s">
        <v>1</v>
      </c>
      <c r="N125" s="87" t="s">
        <v>39</v>
      </c>
      <c r="O125" s="87" t="s">
        <v>151</v>
      </c>
      <c r="P125" s="87" t="s">
        <v>152</v>
      </c>
      <c r="Q125" s="87" t="s">
        <v>153</v>
      </c>
      <c r="R125" s="87" t="s">
        <v>154</v>
      </c>
      <c r="S125" s="87" t="s">
        <v>155</v>
      </c>
      <c r="T125" s="88" t="s">
        <v>156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="2" customFormat="1" ht="22.8" customHeight="1">
      <c r="A126" s="38"/>
      <c r="B126" s="39"/>
      <c r="C126" s="93" t="s">
        <v>157</v>
      </c>
      <c r="D126" s="38"/>
      <c r="E126" s="38"/>
      <c r="F126" s="38"/>
      <c r="G126" s="38"/>
      <c r="H126" s="38"/>
      <c r="I126" s="38"/>
      <c r="J126" s="162">
        <f>BK126</f>
        <v>0</v>
      </c>
      <c r="K126" s="38"/>
      <c r="L126" s="39"/>
      <c r="M126" s="89"/>
      <c r="N126" s="73"/>
      <c r="O126" s="90"/>
      <c r="P126" s="163">
        <f>P127+P206</f>
        <v>0</v>
      </c>
      <c r="Q126" s="90"/>
      <c r="R126" s="163">
        <f>R127+R206</f>
        <v>13.039012</v>
      </c>
      <c r="S126" s="90"/>
      <c r="T126" s="164">
        <f>T127+T206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74</v>
      </c>
      <c r="AU126" s="19" t="s">
        <v>129</v>
      </c>
      <c r="BK126" s="165">
        <f>BK127+BK206</f>
        <v>0</v>
      </c>
    </row>
    <row r="127" s="12" customFormat="1" ht="25.92" customHeight="1">
      <c r="A127" s="12"/>
      <c r="B127" s="166"/>
      <c r="C127" s="12"/>
      <c r="D127" s="167" t="s">
        <v>74</v>
      </c>
      <c r="E127" s="168" t="s">
        <v>158</v>
      </c>
      <c r="F127" s="168" t="s">
        <v>159</v>
      </c>
      <c r="G127" s="12"/>
      <c r="H127" s="12"/>
      <c r="I127" s="169"/>
      <c r="J127" s="170">
        <f>BK127</f>
        <v>0</v>
      </c>
      <c r="K127" s="12"/>
      <c r="L127" s="166"/>
      <c r="M127" s="171"/>
      <c r="N127" s="172"/>
      <c r="O127" s="172"/>
      <c r="P127" s="173">
        <f>P128+P172+P182</f>
        <v>0</v>
      </c>
      <c r="Q127" s="172"/>
      <c r="R127" s="173">
        <f>R128+R172+R182</f>
        <v>12.99212</v>
      </c>
      <c r="S127" s="172"/>
      <c r="T127" s="174">
        <f>T128+T172+T182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82</v>
      </c>
      <c r="AT127" s="175" t="s">
        <v>74</v>
      </c>
      <c r="AU127" s="175" t="s">
        <v>75</v>
      </c>
      <c r="AY127" s="167" t="s">
        <v>160</v>
      </c>
      <c r="BK127" s="176">
        <f>BK128+BK172+BK182</f>
        <v>0</v>
      </c>
    </row>
    <row r="128" s="12" customFormat="1" ht="22.8" customHeight="1">
      <c r="A128" s="12"/>
      <c r="B128" s="166"/>
      <c r="C128" s="12"/>
      <c r="D128" s="167" t="s">
        <v>74</v>
      </c>
      <c r="E128" s="177" t="s">
        <v>82</v>
      </c>
      <c r="F128" s="177" t="s">
        <v>161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SUM(P129:P171)</f>
        <v>0</v>
      </c>
      <c r="Q128" s="172"/>
      <c r="R128" s="173">
        <f>SUM(R129:R171)</f>
        <v>7.8531199999999997</v>
      </c>
      <c r="S128" s="172"/>
      <c r="T128" s="174">
        <f>SUM(T129:T171)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82</v>
      </c>
      <c r="AT128" s="175" t="s">
        <v>74</v>
      </c>
      <c r="AU128" s="175" t="s">
        <v>82</v>
      </c>
      <c r="AY128" s="167" t="s">
        <v>160</v>
      </c>
      <c r="BK128" s="176">
        <f>SUM(BK129:BK171)</f>
        <v>0</v>
      </c>
    </row>
    <row r="129" s="2" customFormat="1" ht="16.5" customHeight="1">
      <c r="A129" s="38"/>
      <c r="B129" s="179"/>
      <c r="C129" s="180" t="s">
        <v>82</v>
      </c>
      <c r="D129" s="180" t="s">
        <v>162</v>
      </c>
      <c r="E129" s="181" t="s">
        <v>163</v>
      </c>
      <c r="F129" s="182" t="s">
        <v>164</v>
      </c>
      <c r="G129" s="183" t="s">
        <v>165</v>
      </c>
      <c r="H129" s="184">
        <v>160</v>
      </c>
      <c r="I129" s="185"/>
      <c r="J129" s="186">
        <f>ROUND(I129*H129,2)</f>
        <v>0</v>
      </c>
      <c r="K129" s="182" t="s">
        <v>166</v>
      </c>
      <c r="L129" s="39"/>
      <c r="M129" s="187" t="s">
        <v>1</v>
      </c>
      <c r="N129" s="188" t="s">
        <v>40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167</v>
      </c>
      <c r="AT129" s="191" t="s">
        <v>162</v>
      </c>
      <c r="AU129" s="191" t="s">
        <v>84</v>
      </c>
      <c r="AY129" s="19" t="s">
        <v>160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167</v>
      </c>
      <c r="BM129" s="191" t="s">
        <v>1172</v>
      </c>
    </row>
    <row r="130" s="2" customFormat="1">
      <c r="A130" s="38"/>
      <c r="B130" s="39"/>
      <c r="C130" s="38"/>
      <c r="D130" s="193" t="s">
        <v>169</v>
      </c>
      <c r="E130" s="38"/>
      <c r="F130" s="194" t="s">
        <v>170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169</v>
      </c>
      <c r="AU130" s="19" t="s">
        <v>84</v>
      </c>
    </row>
    <row r="131" s="2" customFormat="1">
      <c r="A131" s="38"/>
      <c r="B131" s="39"/>
      <c r="C131" s="38"/>
      <c r="D131" s="198" t="s">
        <v>171</v>
      </c>
      <c r="E131" s="38"/>
      <c r="F131" s="199" t="s">
        <v>172</v>
      </c>
      <c r="G131" s="38"/>
      <c r="H131" s="38"/>
      <c r="I131" s="195"/>
      <c r="J131" s="38"/>
      <c r="K131" s="38"/>
      <c r="L131" s="39"/>
      <c r="M131" s="196"/>
      <c r="N131" s="197"/>
      <c r="O131" s="77"/>
      <c r="P131" s="77"/>
      <c r="Q131" s="77"/>
      <c r="R131" s="77"/>
      <c r="S131" s="77"/>
      <c r="T131" s="7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171</v>
      </c>
      <c r="AU131" s="19" t="s">
        <v>84</v>
      </c>
    </row>
    <row r="132" s="2" customFormat="1">
      <c r="A132" s="38"/>
      <c r="B132" s="39"/>
      <c r="C132" s="38"/>
      <c r="D132" s="193" t="s">
        <v>173</v>
      </c>
      <c r="E132" s="38"/>
      <c r="F132" s="200" t="s">
        <v>174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173</v>
      </c>
      <c r="AU132" s="19" t="s">
        <v>84</v>
      </c>
    </row>
    <row r="133" s="2" customFormat="1" ht="16.5" customHeight="1">
      <c r="A133" s="38"/>
      <c r="B133" s="179"/>
      <c r="C133" s="180" t="s">
        <v>84</v>
      </c>
      <c r="D133" s="180" t="s">
        <v>162</v>
      </c>
      <c r="E133" s="181" t="s">
        <v>1173</v>
      </c>
      <c r="F133" s="182" t="s">
        <v>1174</v>
      </c>
      <c r="G133" s="183" t="s">
        <v>165</v>
      </c>
      <c r="H133" s="184">
        <v>253.80000000000001</v>
      </c>
      <c r="I133" s="185"/>
      <c r="J133" s="186">
        <f>ROUND(I133*H133,2)</f>
        <v>0</v>
      </c>
      <c r="K133" s="182" t="s">
        <v>166</v>
      </c>
      <c r="L133" s="39"/>
      <c r="M133" s="187" t="s">
        <v>1</v>
      </c>
      <c r="N133" s="188" t="s">
        <v>40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167</v>
      </c>
      <c r="AT133" s="191" t="s">
        <v>162</v>
      </c>
      <c r="AU133" s="191" t="s">
        <v>84</v>
      </c>
      <c r="AY133" s="19" t="s">
        <v>160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82</v>
      </c>
      <c r="BK133" s="192">
        <f>ROUND(I133*H133,2)</f>
        <v>0</v>
      </c>
      <c r="BL133" s="19" t="s">
        <v>167</v>
      </c>
      <c r="BM133" s="191" t="s">
        <v>1175</v>
      </c>
    </row>
    <row r="134" s="2" customFormat="1">
      <c r="A134" s="38"/>
      <c r="B134" s="39"/>
      <c r="C134" s="38"/>
      <c r="D134" s="193" t="s">
        <v>169</v>
      </c>
      <c r="E134" s="38"/>
      <c r="F134" s="194" t="s">
        <v>1176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169</v>
      </c>
      <c r="AU134" s="19" t="s">
        <v>84</v>
      </c>
    </row>
    <row r="135" s="2" customFormat="1">
      <c r="A135" s="38"/>
      <c r="B135" s="39"/>
      <c r="C135" s="38"/>
      <c r="D135" s="198" t="s">
        <v>171</v>
      </c>
      <c r="E135" s="38"/>
      <c r="F135" s="199" t="s">
        <v>1177</v>
      </c>
      <c r="G135" s="38"/>
      <c r="H135" s="38"/>
      <c r="I135" s="195"/>
      <c r="J135" s="38"/>
      <c r="K135" s="38"/>
      <c r="L135" s="39"/>
      <c r="M135" s="196"/>
      <c r="N135" s="197"/>
      <c r="O135" s="77"/>
      <c r="P135" s="77"/>
      <c r="Q135" s="77"/>
      <c r="R135" s="77"/>
      <c r="S135" s="77"/>
      <c r="T135" s="7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171</v>
      </c>
      <c r="AU135" s="19" t="s">
        <v>84</v>
      </c>
    </row>
    <row r="136" s="2" customFormat="1" ht="16.5" customHeight="1">
      <c r="A136" s="38"/>
      <c r="B136" s="179"/>
      <c r="C136" s="180" t="s">
        <v>184</v>
      </c>
      <c r="D136" s="180" t="s">
        <v>162</v>
      </c>
      <c r="E136" s="181" t="s">
        <v>1178</v>
      </c>
      <c r="F136" s="182" t="s">
        <v>1179</v>
      </c>
      <c r="G136" s="183" t="s">
        <v>165</v>
      </c>
      <c r="H136" s="184">
        <v>253.80000000000001</v>
      </c>
      <c r="I136" s="185"/>
      <c r="J136" s="186">
        <f>ROUND(I136*H136,2)</f>
        <v>0</v>
      </c>
      <c r="K136" s="182" t="s">
        <v>166</v>
      </c>
      <c r="L136" s="39"/>
      <c r="M136" s="187" t="s">
        <v>1</v>
      </c>
      <c r="N136" s="188" t="s">
        <v>40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167</v>
      </c>
      <c r="AT136" s="191" t="s">
        <v>162</v>
      </c>
      <c r="AU136" s="191" t="s">
        <v>84</v>
      </c>
      <c r="AY136" s="19" t="s">
        <v>160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82</v>
      </c>
      <c r="BK136" s="192">
        <f>ROUND(I136*H136,2)</f>
        <v>0</v>
      </c>
      <c r="BL136" s="19" t="s">
        <v>167</v>
      </c>
      <c r="BM136" s="191" t="s">
        <v>1180</v>
      </c>
    </row>
    <row r="137" s="2" customFormat="1">
      <c r="A137" s="38"/>
      <c r="B137" s="39"/>
      <c r="C137" s="38"/>
      <c r="D137" s="193" t="s">
        <v>169</v>
      </c>
      <c r="E137" s="38"/>
      <c r="F137" s="194" t="s">
        <v>1181</v>
      </c>
      <c r="G137" s="38"/>
      <c r="H137" s="38"/>
      <c r="I137" s="195"/>
      <c r="J137" s="38"/>
      <c r="K137" s="38"/>
      <c r="L137" s="39"/>
      <c r="M137" s="196"/>
      <c r="N137" s="197"/>
      <c r="O137" s="77"/>
      <c r="P137" s="77"/>
      <c r="Q137" s="77"/>
      <c r="R137" s="77"/>
      <c r="S137" s="77"/>
      <c r="T137" s="7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169</v>
      </c>
      <c r="AU137" s="19" t="s">
        <v>84</v>
      </c>
    </row>
    <row r="138" s="2" customFormat="1">
      <c r="A138" s="38"/>
      <c r="B138" s="39"/>
      <c r="C138" s="38"/>
      <c r="D138" s="198" t="s">
        <v>171</v>
      </c>
      <c r="E138" s="38"/>
      <c r="F138" s="199" t="s">
        <v>1182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171</v>
      </c>
      <c r="AU138" s="19" t="s">
        <v>84</v>
      </c>
    </row>
    <row r="139" s="2" customFormat="1" ht="16.5" customHeight="1">
      <c r="A139" s="38"/>
      <c r="B139" s="179"/>
      <c r="C139" s="180" t="s">
        <v>167</v>
      </c>
      <c r="D139" s="180" t="s">
        <v>162</v>
      </c>
      <c r="E139" s="181" t="s">
        <v>1183</v>
      </c>
      <c r="F139" s="182" t="s">
        <v>1184</v>
      </c>
      <c r="G139" s="183" t="s">
        <v>165</v>
      </c>
      <c r="H139" s="184">
        <v>253.80000000000001</v>
      </c>
      <c r="I139" s="185"/>
      <c r="J139" s="186">
        <f>ROUND(I139*H139,2)</f>
        <v>0</v>
      </c>
      <c r="K139" s="182" t="s">
        <v>166</v>
      </c>
      <c r="L139" s="39"/>
      <c r="M139" s="187" t="s">
        <v>1</v>
      </c>
      <c r="N139" s="188" t="s">
        <v>40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167</v>
      </c>
      <c r="AT139" s="191" t="s">
        <v>162</v>
      </c>
      <c r="AU139" s="191" t="s">
        <v>84</v>
      </c>
      <c r="AY139" s="19" t="s">
        <v>160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82</v>
      </c>
      <c r="BK139" s="192">
        <f>ROUND(I139*H139,2)</f>
        <v>0</v>
      </c>
      <c r="BL139" s="19" t="s">
        <v>167</v>
      </c>
      <c r="BM139" s="191" t="s">
        <v>1185</v>
      </c>
    </row>
    <row r="140" s="2" customFormat="1">
      <c r="A140" s="38"/>
      <c r="B140" s="39"/>
      <c r="C140" s="38"/>
      <c r="D140" s="193" t="s">
        <v>169</v>
      </c>
      <c r="E140" s="38"/>
      <c r="F140" s="194" t="s">
        <v>1186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169</v>
      </c>
      <c r="AU140" s="19" t="s">
        <v>84</v>
      </c>
    </row>
    <row r="141" s="2" customFormat="1">
      <c r="A141" s="38"/>
      <c r="B141" s="39"/>
      <c r="C141" s="38"/>
      <c r="D141" s="198" t="s">
        <v>171</v>
      </c>
      <c r="E141" s="38"/>
      <c r="F141" s="199" t="s">
        <v>1187</v>
      </c>
      <c r="G141" s="38"/>
      <c r="H141" s="38"/>
      <c r="I141" s="195"/>
      <c r="J141" s="38"/>
      <c r="K141" s="38"/>
      <c r="L141" s="39"/>
      <c r="M141" s="196"/>
      <c r="N141" s="197"/>
      <c r="O141" s="77"/>
      <c r="P141" s="77"/>
      <c r="Q141" s="77"/>
      <c r="R141" s="77"/>
      <c r="S141" s="77"/>
      <c r="T141" s="7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171</v>
      </c>
      <c r="AU141" s="19" t="s">
        <v>84</v>
      </c>
    </row>
    <row r="142" s="2" customFormat="1" ht="16.5" customHeight="1">
      <c r="A142" s="38"/>
      <c r="B142" s="179"/>
      <c r="C142" s="217" t="s">
        <v>197</v>
      </c>
      <c r="D142" s="217" t="s">
        <v>341</v>
      </c>
      <c r="E142" s="218" t="s">
        <v>1188</v>
      </c>
      <c r="F142" s="219" t="s">
        <v>1189</v>
      </c>
      <c r="G142" s="220" t="s">
        <v>344</v>
      </c>
      <c r="H142" s="221">
        <v>7.6139999999999999</v>
      </c>
      <c r="I142" s="222"/>
      <c r="J142" s="223">
        <f>ROUND(I142*H142,2)</f>
        <v>0</v>
      </c>
      <c r="K142" s="219" t="s">
        <v>166</v>
      </c>
      <c r="L142" s="224"/>
      <c r="M142" s="225" t="s">
        <v>1</v>
      </c>
      <c r="N142" s="226" t="s">
        <v>40</v>
      </c>
      <c r="O142" s="77"/>
      <c r="P142" s="189">
        <f>O142*H142</f>
        <v>0</v>
      </c>
      <c r="Q142" s="189">
        <v>1</v>
      </c>
      <c r="R142" s="189">
        <f>Q142*H142</f>
        <v>7.6139999999999999</v>
      </c>
      <c r="S142" s="189">
        <v>0</v>
      </c>
      <c r="T142" s="19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216</v>
      </c>
      <c r="AT142" s="191" t="s">
        <v>341</v>
      </c>
      <c r="AU142" s="191" t="s">
        <v>84</v>
      </c>
      <c r="AY142" s="19" t="s">
        <v>160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82</v>
      </c>
      <c r="BK142" s="192">
        <f>ROUND(I142*H142,2)</f>
        <v>0</v>
      </c>
      <c r="BL142" s="19" t="s">
        <v>167</v>
      </c>
      <c r="BM142" s="191" t="s">
        <v>1190</v>
      </c>
    </row>
    <row r="143" s="2" customFormat="1">
      <c r="A143" s="38"/>
      <c r="B143" s="39"/>
      <c r="C143" s="38"/>
      <c r="D143" s="193" t="s">
        <v>169</v>
      </c>
      <c r="E143" s="38"/>
      <c r="F143" s="194" t="s">
        <v>1189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169</v>
      </c>
      <c r="AU143" s="19" t="s">
        <v>84</v>
      </c>
    </row>
    <row r="144" s="13" customFormat="1">
      <c r="A144" s="13"/>
      <c r="B144" s="201"/>
      <c r="C144" s="13"/>
      <c r="D144" s="193" t="s">
        <v>175</v>
      </c>
      <c r="E144" s="202" t="s">
        <v>1</v>
      </c>
      <c r="F144" s="203" t="s">
        <v>1191</v>
      </c>
      <c r="G144" s="13"/>
      <c r="H144" s="204">
        <v>7.6139999999999999</v>
      </c>
      <c r="I144" s="205"/>
      <c r="J144" s="13"/>
      <c r="K144" s="13"/>
      <c r="L144" s="201"/>
      <c r="M144" s="206"/>
      <c r="N144" s="207"/>
      <c r="O144" s="207"/>
      <c r="P144" s="207"/>
      <c r="Q144" s="207"/>
      <c r="R144" s="207"/>
      <c r="S144" s="207"/>
      <c r="T144" s="20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02" t="s">
        <v>175</v>
      </c>
      <c r="AU144" s="202" t="s">
        <v>84</v>
      </c>
      <c r="AV144" s="13" t="s">
        <v>84</v>
      </c>
      <c r="AW144" s="13" t="s">
        <v>32</v>
      </c>
      <c r="AX144" s="13" t="s">
        <v>82</v>
      </c>
      <c r="AY144" s="202" t="s">
        <v>160</v>
      </c>
    </row>
    <row r="145" s="2" customFormat="1" ht="16.5" customHeight="1">
      <c r="A145" s="38"/>
      <c r="B145" s="179"/>
      <c r="C145" s="180" t="s">
        <v>203</v>
      </c>
      <c r="D145" s="180" t="s">
        <v>162</v>
      </c>
      <c r="E145" s="181" t="s">
        <v>1192</v>
      </c>
      <c r="F145" s="182" t="s">
        <v>1193</v>
      </c>
      <c r="G145" s="183" t="s">
        <v>390</v>
      </c>
      <c r="H145" s="184">
        <v>8</v>
      </c>
      <c r="I145" s="185"/>
      <c r="J145" s="186">
        <f>ROUND(I145*H145,2)</f>
        <v>0</v>
      </c>
      <c r="K145" s="182" t="s">
        <v>166</v>
      </c>
      <c r="L145" s="39"/>
      <c r="M145" s="187" t="s">
        <v>1</v>
      </c>
      <c r="N145" s="188" t="s">
        <v>40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167</v>
      </c>
      <c r="AT145" s="191" t="s">
        <v>162</v>
      </c>
      <c r="AU145" s="191" t="s">
        <v>84</v>
      </c>
      <c r="AY145" s="19" t="s">
        <v>160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82</v>
      </c>
      <c r="BK145" s="192">
        <f>ROUND(I145*H145,2)</f>
        <v>0</v>
      </c>
      <c r="BL145" s="19" t="s">
        <v>167</v>
      </c>
      <c r="BM145" s="191" t="s">
        <v>1194</v>
      </c>
    </row>
    <row r="146" s="2" customFormat="1">
      <c r="A146" s="38"/>
      <c r="B146" s="39"/>
      <c r="C146" s="38"/>
      <c r="D146" s="193" t="s">
        <v>169</v>
      </c>
      <c r="E146" s="38"/>
      <c r="F146" s="194" t="s">
        <v>1195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169</v>
      </c>
      <c r="AU146" s="19" t="s">
        <v>84</v>
      </c>
    </row>
    <row r="147" s="2" customFormat="1">
      <c r="A147" s="38"/>
      <c r="B147" s="39"/>
      <c r="C147" s="38"/>
      <c r="D147" s="198" t="s">
        <v>171</v>
      </c>
      <c r="E147" s="38"/>
      <c r="F147" s="199" t="s">
        <v>1196</v>
      </c>
      <c r="G147" s="38"/>
      <c r="H147" s="38"/>
      <c r="I147" s="195"/>
      <c r="J147" s="38"/>
      <c r="K147" s="38"/>
      <c r="L147" s="39"/>
      <c r="M147" s="196"/>
      <c r="N147" s="197"/>
      <c r="O147" s="77"/>
      <c r="P147" s="77"/>
      <c r="Q147" s="77"/>
      <c r="R147" s="77"/>
      <c r="S147" s="77"/>
      <c r="T147" s="7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171</v>
      </c>
      <c r="AU147" s="19" t="s">
        <v>84</v>
      </c>
    </row>
    <row r="148" s="2" customFormat="1" ht="16.5" customHeight="1">
      <c r="A148" s="38"/>
      <c r="B148" s="179"/>
      <c r="C148" s="180" t="s">
        <v>209</v>
      </c>
      <c r="D148" s="180" t="s">
        <v>162</v>
      </c>
      <c r="E148" s="181" t="s">
        <v>1197</v>
      </c>
      <c r="F148" s="182" t="s">
        <v>1198</v>
      </c>
      <c r="G148" s="183" t="s">
        <v>390</v>
      </c>
      <c r="H148" s="184">
        <v>1</v>
      </c>
      <c r="I148" s="185"/>
      <c r="J148" s="186">
        <f>ROUND(I148*H148,2)</f>
        <v>0</v>
      </c>
      <c r="K148" s="182" t="s">
        <v>166</v>
      </c>
      <c r="L148" s="39"/>
      <c r="M148" s="187" t="s">
        <v>1</v>
      </c>
      <c r="N148" s="188" t="s">
        <v>40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167</v>
      </c>
      <c r="AT148" s="191" t="s">
        <v>162</v>
      </c>
      <c r="AU148" s="191" t="s">
        <v>84</v>
      </c>
      <c r="AY148" s="19" t="s">
        <v>160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82</v>
      </c>
      <c r="BK148" s="192">
        <f>ROUND(I148*H148,2)</f>
        <v>0</v>
      </c>
      <c r="BL148" s="19" t="s">
        <v>167</v>
      </c>
      <c r="BM148" s="191" t="s">
        <v>1199</v>
      </c>
    </row>
    <row r="149" s="2" customFormat="1">
      <c r="A149" s="38"/>
      <c r="B149" s="39"/>
      <c r="C149" s="38"/>
      <c r="D149" s="193" t="s">
        <v>169</v>
      </c>
      <c r="E149" s="38"/>
      <c r="F149" s="194" t="s">
        <v>1200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169</v>
      </c>
      <c r="AU149" s="19" t="s">
        <v>84</v>
      </c>
    </row>
    <row r="150" s="2" customFormat="1">
      <c r="A150" s="38"/>
      <c r="B150" s="39"/>
      <c r="C150" s="38"/>
      <c r="D150" s="198" t="s">
        <v>171</v>
      </c>
      <c r="E150" s="38"/>
      <c r="F150" s="199" t="s">
        <v>1201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171</v>
      </c>
      <c r="AU150" s="19" t="s">
        <v>84</v>
      </c>
    </row>
    <row r="151" s="2" customFormat="1" ht="16.5" customHeight="1">
      <c r="A151" s="38"/>
      <c r="B151" s="179"/>
      <c r="C151" s="180" t="s">
        <v>216</v>
      </c>
      <c r="D151" s="180" t="s">
        <v>162</v>
      </c>
      <c r="E151" s="181" t="s">
        <v>1202</v>
      </c>
      <c r="F151" s="182" t="s">
        <v>1203</v>
      </c>
      <c r="G151" s="183" t="s">
        <v>390</v>
      </c>
      <c r="H151" s="184">
        <v>2</v>
      </c>
      <c r="I151" s="185"/>
      <c r="J151" s="186">
        <f>ROUND(I151*H151,2)</f>
        <v>0</v>
      </c>
      <c r="K151" s="182" t="s">
        <v>166</v>
      </c>
      <c r="L151" s="39"/>
      <c r="M151" s="187" t="s">
        <v>1</v>
      </c>
      <c r="N151" s="188" t="s">
        <v>40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167</v>
      </c>
      <c r="AT151" s="191" t="s">
        <v>162</v>
      </c>
      <c r="AU151" s="191" t="s">
        <v>84</v>
      </c>
      <c r="AY151" s="19" t="s">
        <v>160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82</v>
      </c>
      <c r="BK151" s="192">
        <f>ROUND(I151*H151,2)</f>
        <v>0</v>
      </c>
      <c r="BL151" s="19" t="s">
        <v>167</v>
      </c>
      <c r="BM151" s="191" t="s">
        <v>1204</v>
      </c>
    </row>
    <row r="152" s="2" customFormat="1">
      <c r="A152" s="38"/>
      <c r="B152" s="39"/>
      <c r="C152" s="38"/>
      <c r="D152" s="193" t="s">
        <v>169</v>
      </c>
      <c r="E152" s="38"/>
      <c r="F152" s="194" t="s">
        <v>1205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169</v>
      </c>
      <c r="AU152" s="19" t="s">
        <v>84</v>
      </c>
    </row>
    <row r="153" s="2" customFormat="1">
      <c r="A153" s="38"/>
      <c r="B153" s="39"/>
      <c r="C153" s="38"/>
      <c r="D153" s="198" t="s">
        <v>171</v>
      </c>
      <c r="E153" s="38"/>
      <c r="F153" s="199" t="s">
        <v>1206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171</v>
      </c>
      <c r="AU153" s="19" t="s">
        <v>84</v>
      </c>
    </row>
    <row r="154" s="2" customFormat="1" ht="16.5" customHeight="1">
      <c r="A154" s="38"/>
      <c r="B154" s="179"/>
      <c r="C154" s="180" t="s">
        <v>225</v>
      </c>
      <c r="D154" s="180" t="s">
        <v>162</v>
      </c>
      <c r="E154" s="181" t="s">
        <v>1207</v>
      </c>
      <c r="F154" s="182" t="s">
        <v>1208</v>
      </c>
      <c r="G154" s="183" t="s">
        <v>390</v>
      </c>
      <c r="H154" s="184">
        <v>1</v>
      </c>
      <c r="I154" s="185"/>
      <c r="J154" s="186">
        <f>ROUND(I154*H154,2)</f>
        <v>0</v>
      </c>
      <c r="K154" s="182" t="s">
        <v>166</v>
      </c>
      <c r="L154" s="39"/>
      <c r="M154" s="187" t="s">
        <v>1</v>
      </c>
      <c r="N154" s="188" t="s">
        <v>40</v>
      </c>
      <c r="O154" s="77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167</v>
      </c>
      <c r="AT154" s="191" t="s">
        <v>162</v>
      </c>
      <c r="AU154" s="191" t="s">
        <v>84</v>
      </c>
      <c r="AY154" s="19" t="s">
        <v>160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82</v>
      </c>
      <c r="BK154" s="192">
        <f>ROUND(I154*H154,2)</f>
        <v>0</v>
      </c>
      <c r="BL154" s="19" t="s">
        <v>167</v>
      </c>
      <c r="BM154" s="191" t="s">
        <v>1209</v>
      </c>
    </row>
    <row r="155" s="2" customFormat="1">
      <c r="A155" s="38"/>
      <c r="B155" s="39"/>
      <c r="C155" s="38"/>
      <c r="D155" s="193" t="s">
        <v>169</v>
      </c>
      <c r="E155" s="38"/>
      <c r="F155" s="194" t="s">
        <v>1210</v>
      </c>
      <c r="G155" s="38"/>
      <c r="H155" s="38"/>
      <c r="I155" s="195"/>
      <c r="J155" s="38"/>
      <c r="K155" s="38"/>
      <c r="L155" s="39"/>
      <c r="M155" s="196"/>
      <c r="N155" s="197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169</v>
      </c>
      <c r="AU155" s="19" t="s">
        <v>84</v>
      </c>
    </row>
    <row r="156" s="2" customFormat="1">
      <c r="A156" s="38"/>
      <c r="B156" s="39"/>
      <c r="C156" s="38"/>
      <c r="D156" s="198" t="s">
        <v>171</v>
      </c>
      <c r="E156" s="38"/>
      <c r="F156" s="199" t="s">
        <v>1211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171</v>
      </c>
      <c r="AU156" s="19" t="s">
        <v>84</v>
      </c>
    </row>
    <row r="157" s="2" customFormat="1" ht="16.5" customHeight="1">
      <c r="A157" s="38"/>
      <c r="B157" s="179"/>
      <c r="C157" s="180" t="s">
        <v>231</v>
      </c>
      <c r="D157" s="180" t="s">
        <v>162</v>
      </c>
      <c r="E157" s="181" t="s">
        <v>1212</v>
      </c>
      <c r="F157" s="182" t="s">
        <v>1213</v>
      </c>
      <c r="G157" s="183" t="s">
        <v>390</v>
      </c>
      <c r="H157" s="184">
        <v>4</v>
      </c>
      <c r="I157" s="185"/>
      <c r="J157" s="186">
        <f>ROUND(I157*H157,2)</f>
        <v>0</v>
      </c>
      <c r="K157" s="182" t="s">
        <v>166</v>
      </c>
      <c r="L157" s="39"/>
      <c r="M157" s="187" t="s">
        <v>1</v>
      </c>
      <c r="N157" s="188" t="s">
        <v>40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167</v>
      </c>
      <c r="AT157" s="191" t="s">
        <v>162</v>
      </c>
      <c r="AU157" s="191" t="s">
        <v>84</v>
      </c>
      <c r="AY157" s="19" t="s">
        <v>160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82</v>
      </c>
      <c r="BK157" s="192">
        <f>ROUND(I157*H157,2)</f>
        <v>0</v>
      </c>
      <c r="BL157" s="19" t="s">
        <v>167</v>
      </c>
      <c r="BM157" s="191" t="s">
        <v>1214</v>
      </c>
    </row>
    <row r="158" s="2" customFormat="1">
      <c r="A158" s="38"/>
      <c r="B158" s="39"/>
      <c r="C158" s="38"/>
      <c r="D158" s="193" t="s">
        <v>169</v>
      </c>
      <c r="E158" s="38"/>
      <c r="F158" s="194" t="s">
        <v>1215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169</v>
      </c>
      <c r="AU158" s="19" t="s">
        <v>84</v>
      </c>
    </row>
    <row r="159" s="2" customFormat="1">
      <c r="A159" s="38"/>
      <c r="B159" s="39"/>
      <c r="C159" s="38"/>
      <c r="D159" s="198" t="s">
        <v>171</v>
      </c>
      <c r="E159" s="38"/>
      <c r="F159" s="199" t="s">
        <v>1216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171</v>
      </c>
      <c r="AU159" s="19" t="s">
        <v>84</v>
      </c>
    </row>
    <row r="160" s="2" customFormat="1" ht="16.5" customHeight="1">
      <c r="A160" s="38"/>
      <c r="B160" s="179"/>
      <c r="C160" s="180" t="s">
        <v>238</v>
      </c>
      <c r="D160" s="180" t="s">
        <v>162</v>
      </c>
      <c r="E160" s="181" t="s">
        <v>1217</v>
      </c>
      <c r="F160" s="182" t="s">
        <v>1218</v>
      </c>
      <c r="G160" s="183" t="s">
        <v>390</v>
      </c>
      <c r="H160" s="184">
        <v>8</v>
      </c>
      <c r="I160" s="185"/>
      <c r="J160" s="186">
        <f>ROUND(I160*H160,2)</f>
        <v>0</v>
      </c>
      <c r="K160" s="182" t="s">
        <v>166</v>
      </c>
      <c r="L160" s="39"/>
      <c r="M160" s="187" t="s">
        <v>1</v>
      </c>
      <c r="N160" s="188" t="s">
        <v>40</v>
      </c>
      <c r="O160" s="77"/>
      <c r="P160" s="189">
        <f>O160*H160</f>
        <v>0</v>
      </c>
      <c r="Q160" s="189">
        <v>0.02989</v>
      </c>
      <c r="R160" s="189">
        <f>Q160*H160</f>
        <v>0.23912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167</v>
      </c>
      <c r="AT160" s="191" t="s">
        <v>162</v>
      </c>
      <c r="AU160" s="191" t="s">
        <v>84</v>
      </c>
      <c r="AY160" s="19" t="s">
        <v>160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82</v>
      </c>
      <c r="BK160" s="192">
        <f>ROUND(I160*H160,2)</f>
        <v>0</v>
      </c>
      <c r="BL160" s="19" t="s">
        <v>167</v>
      </c>
      <c r="BM160" s="191" t="s">
        <v>1219</v>
      </c>
    </row>
    <row r="161" s="2" customFormat="1">
      <c r="A161" s="38"/>
      <c r="B161" s="39"/>
      <c r="C161" s="38"/>
      <c r="D161" s="193" t="s">
        <v>169</v>
      </c>
      <c r="E161" s="38"/>
      <c r="F161" s="194" t="s">
        <v>1220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169</v>
      </c>
      <c r="AU161" s="19" t="s">
        <v>84</v>
      </c>
    </row>
    <row r="162" s="2" customFormat="1">
      <c r="A162" s="38"/>
      <c r="B162" s="39"/>
      <c r="C162" s="38"/>
      <c r="D162" s="198" t="s">
        <v>171</v>
      </c>
      <c r="E162" s="38"/>
      <c r="F162" s="199" t="s">
        <v>1221</v>
      </c>
      <c r="G162" s="38"/>
      <c r="H162" s="38"/>
      <c r="I162" s="195"/>
      <c r="J162" s="38"/>
      <c r="K162" s="38"/>
      <c r="L162" s="39"/>
      <c r="M162" s="196"/>
      <c r="N162" s="197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171</v>
      </c>
      <c r="AU162" s="19" t="s">
        <v>84</v>
      </c>
    </row>
    <row r="163" s="2" customFormat="1" ht="16.5" customHeight="1">
      <c r="A163" s="38"/>
      <c r="B163" s="179"/>
      <c r="C163" s="180" t="s">
        <v>8</v>
      </c>
      <c r="D163" s="180" t="s">
        <v>162</v>
      </c>
      <c r="E163" s="181" t="s">
        <v>1222</v>
      </c>
      <c r="F163" s="182" t="s">
        <v>1223</v>
      </c>
      <c r="G163" s="183" t="s">
        <v>390</v>
      </c>
      <c r="H163" s="184">
        <v>8</v>
      </c>
      <c r="I163" s="185"/>
      <c r="J163" s="186">
        <f>ROUND(I163*H163,2)</f>
        <v>0</v>
      </c>
      <c r="K163" s="182" t="s">
        <v>166</v>
      </c>
      <c r="L163" s="39"/>
      <c r="M163" s="187" t="s">
        <v>1</v>
      </c>
      <c r="N163" s="188" t="s">
        <v>40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167</v>
      </c>
      <c r="AT163" s="191" t="s">
        <v>162</v>
      </c>
      <c r="AU163" s="191" t="s">
        <v>84</v>
      </c>
      <c r="AY163" s="19" t="s">
        <v>160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82</v>
      </c>
      <c r="BK163" s="192">
        <f>ROUND(I163*H163,2)</f>
        <v>0</v>
      </c>
      <c r="BL163" s="19" t="s">
        <v>167</v>
      </c>
      <c r="BM163" s="191" t="s">
        <v>1224</v>
      </c>
    </row>
    <row r="164" s="2" customFormat="1">
      <c r="A164" s="38"/>
      <c r="B164" s="39"/>
      <c r="C164" s="38"/>
      <c r="D164" s="193" t="s">
        <v>169</v>
      </c>
      <c r="E164" s="38"/>
      <c r="F164" s="194" t="s">
        <v>1225</v>
      </c>
      <c r="G164" s="38"/>
      <c r="H164" s="38"/>
      <c r="I164" s="195"/>
      <c r="J164" s="38"/>
      <c r="K164" s="38"/>
      <c r="L164" s="39"/>
      <c r="M164" s="196"/>
      <c r="N164" s="197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169</v>
      </c>
      <c r="AU164" s="19" t="s">
        <v>84</v>
      </c>
    </row>
    <row r="165" s="2" customFormat="1">
      <c r="A165" s="38"/>
      <c r="B165" s="39"/>
      <c r="C165" s="38"/>
      <c r="D165" s="198" t="s">
        <v>171</v>
      </c>
      <c r="E165" s="38"/>
      <c r="F165" s="199" t="s">
        <v>1226</v>
      </c>
      <c r="G165" s="38"/>
      <c r="H165" s="38"/>
      <c r="I165" s="195"/>
      <c r="J165" s="38"/>
      <c r="K165" s="38"/>
      <c r="L165" s="39"/>
      <c r="M165" s="196"/>
      <c r="N165" s="197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171</v>
      </c>
      <c r="AU165" s="19" t="s">
        <v>84</v>
      </c>
    </row>
    <row r="166" s="2" customFormat="1" ht="16.5" customHeight="1">
      <c r="A166" s="38"/>
      <c r="B166" s="179"/>
      <c r="C166" s="180" t="s">
        <v>252</v>
      </c>
      <c r="D166" s="180" t="s">
        <v>162</v>
      </c>
      <c r="E166" s="181" t="s">
        <v>1227</v>
      </c>
      <c r="F166" s="182" t="s">
        <v>1228</v>
      </c>
      <c r="G166" s="183" t="s">
        <v>165</v>
      </c>
      <c r="H166" s="184">
        <v>253.80000000000001</v>
      </c>
      <c r="I166" s="185"/>
      <c r="J166" s="186">
        <f>ROUND(I166*H166,2)</f>
        <v>0</v>
      </c>
      <c r="K166" s="182" t="s">
        <v>166</v>
      </c>
      <c r="L166" s="39"/>
      <c r="M166" s="187" t="s">
        <v>1</v>
      </c>
      <c r="N166" s="188" t="s">
        <v>40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167</v>
      </c>
      <c r="AT166" s="191" t="s">
        <v>162</v>
      </c>
      <c r="AU166" s="191" t="s">
        <v>84</v>
      </c>
      <c r="AY166" s="19" t="s">
        <v>160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82</v>
      </c>
      <c r="BK166" s="192">
        <f>ROUND(I166*H166,2)</f>
        <v>0</v>
      </c>
      <c r="BL166" s="19" t="s">
        <v>167</v>
      </c>
      <c r="BM166" s="191" t="s">
        <v>1229</v>
      </c>
    </row>
    <row r="167" s="2" customFormat="1">
      <c r="A167" s="38"/>
      <c r="B167" s="39"/>
      <c r="C167" s="38"/>
      <c r="D167" s="193" t="s">
        <v>169</v>
      </c>
      <c r="E167" s="38"/>
      <c r="F167" s="194" t="s">
        <v>1230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169</v>
      </c>
      <c r="AU167" s="19" t="s">
        <v>84</v>
      </c>
    </row>
    <row r="168" s="2" customFormat="1">
      <c r="A168" s="38"/>
      <c r="B168" s="39"/>
      <c r="C168" s="38"/>
      <c r="D168" s="198" t="s">
        <v>171</v>
      </c>
      <c r="E168" s="38"/>
      <c r="F168" s="199" t="s">
        <v>1231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171</v>
      </c>
      <c r="AU168" s="19" t="s">
        <v>84</v>
      </c>
    </row>
    <row r="169" s="2" customFormat="1" ht="16.5" customHeight="1">
      <c r="A169" s="38"/>
      <c r="B169" s="179"/>
      <c r="C169" s="180" t="s">
        <v>259</v>
      </c>
      <c r="D169" s="180" t="s">
        <v>162</v>
      </c>
      <c r="E169" s="181" t="s">
        <v>1232</v>
      </c>
      <c r="F169" s="182" t="s">
        <v>1233</v>
      </c>
      <c r="G169" s="183" t="s">
        <v>165</v>
      </c>
      <c r="H169" s="184">
        <v>253.80000000000001</v>
      </c>
      <c r="I169" s="185"/>
      <c r="J169" s="186">
        <f>ROUND(I169*H169,2)</f>
        <v>0</v>
      </c>
      <c r="K169" s="182" t="s">
        <v>166</v>
      </c>
      <c r="L169" s="39"/>
      <c r="M169" s="187" t="s">
        <v>1</v>
      </c>
      <c r="N169" s="188" t="s">
        <v>40</v>
      </c>
      <c r="O169" s="77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167</v>
      </c>
      <c r="AT169" s="191" t="s">
        <v>162</v>
      </c>
      <c r="AU169" s="191" t="s">
        <v>84</v>
      </c>
      <c r="AY169" s="19" t="s">
        <v>160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82</v>
      </c>
      <c r="BK169" s="192">
        <f>ROUND(I169*H169,2)</f>
        <v>0</v>
      </c>
      <c r="BL169" s="19" t="s">
        <v>167</v>
      </c>
      <c r="BM169" s="191" t="s">
        <v>1234</v>
      </c>
    </row>
    <row r="170" s="2" customFormat="1">
      <c r="A170" s="38"/>
      <c r="B170" s="39"/>
      <c r="C170" s="38"/>
      <c r="D170" s="193" t="s">
        <v>169</v>
      </c>
      <c r="E170" s="38"/>
      <c r="F170" s="194" t="s">
        <v>1235</v>
      </c>
      <c r="G170" s="38"/>
      <c r="H170" s="38"/>
      <c r="I170" s="195"/>
      <c r="J170" s="38"/>
      <c r="K170" s="38"/>
      <c r="L170" s="39"/>
      <c r="M170" s="196"/>
      <c r="N170" s="197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169</v>
      </c>
      <c r="AU170" s="19" t="s">
        <v>84</v>
      </c>
    </row>
    <row r="171" s="2" customFormat="1">
      <c r="A171" s="38"/>
      <c r="B171" s="39"/>
      <c r="C171" s="38"/>
      <c r="D171" s="198" t="s">
        <v>171</v>
      </c>
      <c r="E171" s="38"/>
      <c r="F171" s="199" t="s">
        <v>1236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171</v>
      </c>
      <c r="AU171" s="19" t="s">
        <v>84</v>
      </c>
    </row>
    <row r="172" s="12" customFormat="1" ht="22.8" customHeight="1">
      <c r="A172" s="12"/>
      <c r="B172" s="166"/>
      <c r="C172" s="12"/>
      <c r="D172" s="167" t="s">
        <v>74</v>
      </c>
      <c r="E172" s="177" t="s">
        <v>197</v>
      </c>
      <c r="F172" s="177" t="s">
        <v>422</v>
      </c>
      <c r="G172" s="12"/>
      <c r="H172" s="12"/>
      <c r="I172" s="169"/>
      <c r="J172" s="178">
        <f>BK172</f>
        <v>0</v>
      </c>
      <c r="K172" s="12"/>
      <c r="L172" s="166"/>
      <c r="M172" s="171"/>
      <c r="N172" s="172"/>
      <c r="O172" s="172"/>
      <c r="P172" s="173">
        <f>SUM(P173:P181)</f>
        <v>0</v>
      </c>
      <c r="Q172" s="172"/>
      <c r="R172" s="173">
        <f>SUM(R173:R181)</f>
        <v>0</v>
      </c>
      <c r="S172" s="172"/>
      <c r="T172" s="174">
        <f>SUM(T173:T181)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82</v>
      </c>
      <c r="AT172" s="175" t="s">
        <v>74</v>
      </c>
      <c r="AU172" s="175" t="s">
        <v>82</v>
      </c>
      <c r="AY172" s="167" t="s">
        <v>160</v>
      </c>
      <c r="BK172" s="176">
        <f>SUM(BK173:BK181)</f>
        <v>0</v>
      </c>
    </row>
    <row r="173" s="2" customFormat="1" ht="16.5" customHeight="1">
      <c r="A173" s="38"/>
      <c r="B173" s="179"/>
      <c r="C173" s="180" t="s">
        <v>269</v>
      </c>
      <c r="D173" s="180" t="s">
        <v>162</v>
      </c>
      <c r="E173" s="181" t="s">
        <v>424</v>
      </c>
      <c r="F173" s="182" t="s">
        <v>425</v>
      </c>
      <c r="G173" s="183" t="s">
        <v>165</v>
      </c>
      <c r="H173" s="184">
        <v>153.37000000000001</v>
      </c>
      <c r="I173" s="185"/>
      <c r="J173" s="186">
        <f>ROUND(I173*H173,2)</f>
        <v>0</v>
      </c>
      <c r="K173" s="182" t="s">
        <v>166</v>
      </c>
      <c r="L173" s="39"/>
      <c r="M173" s="187" t="s">
        <v>1</v>
      </c>
      <c r="N173" s="188" t="s">
        <v>40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167</v>
      </c>
      <c r="AT173" s="191" t="s">
        <v>162</v>
      </c>
      <c r="AU173" s="191" t="s">
        <v>84</v>
      </c>
      <c r="AY173" s="19" t="s">
        <v>160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82</v>
      </c>
      <c r="BK173" s="192">
        <f>ROUND(I173*H173,2)</f>
        <v>0</v>
      </c>
      <c r="BL173" s="19" t="s">
        <v>167</v>
      </c>
      <c r="BM173" s="191" t="s">
        <v>1237</v>
      </c>
    </row>
    <row r="174" s="2" customFormat="1">
      <c r="A174" s="38"/>
      <c r="B174" s="39"/>
      <c r="C174" s="38"/>
      <c r="D174" s="193" t="s">
        <v>169</v>
      </c>
      <c r="E174" s="38"/>
      <c r="F174" s="194" t="s">
        <v>427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169</v>
      </c>
      <c r="AU174" s="19" t="s">
        <v>84</v>
      </c>
    </row>
    <row r="175" s="2" customFormat="1">
      <c r="A175" s="38"/>
      <c r="B175" s="39"/>
      <c r="C175" s="38"/>
      <c r="D175" s="198" t="s">
        <v>171</v>
      </c>
      <c r="E175" s="38"/>
      <c r="F175" s="199" t="s">
        <v>428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171</v>
      </c>
      <c r="AU175" s="19" t="s">
        <v>84</v>
      </c>
    </row>
    <row r="176" s="2" customFormat="1" ht="16.5" customHeight="1">
      <c r="A176" s="38"/>
      <c r="B176" s="179"/>
      <c r="C176" s="180" t="s">
        <v>276</v>
      </c>
      <c r="D176" s="180" t="s">
        <v>162</v>
      </c>
      <c r="E176" s="181" t="s">
        <v>437</v>
      </c>
      <c r="F176" s="182" t="s">
        <v>438</v>
      </c>
      <c r="G176" s="183" t="s">
        <v>165</v>
      </c>
      <c r="H176" s="184">
        <v>153.37000000000001</v>
      </c>
      <c r="I176" s="185"/>
      <c r="J176" s="186">
        <f>ROUND(I176*H176,2)</f>
        <v>0</v>
      </c>
      <c r="K176" s="182" t="s">
        <v>166</v>
      </c>
      <c r="L176" s="39"/>
      <c r="M176" s="187" t="s">
        <v>1</v>
      </c>
      <c r="N176" s="188" t="s">
        <v>40</v>
      </c>
      <c r="O176" s="77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167</v>
      </c>
      <c r="AT176" s="191" t="s">
        <v>162</v>
      </c>
      <c r="AU176" s="191" t="s">
        <v>84</v>
      </c>
      <c r="AY176" s="19" t="s">
        <v>160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82</v>
      </c>
      <c r="BK176" s="192">
        <f>ROUND(I176*H176,2)</f>
        <v>0</v>
      </c>
      <c r="BL176" s="19" t="s">
        <v>167</v>
      </c>
      <c r="BM176" s="191" t="s">
        <v>1238</v>
      </c>
    </row>
    <row r="177" s="2" customFormat="1">
      <c r="A177" s="38"/>
      <c r="B177" s="39"/>
      <c r="C177" s="38"/>
      <c r="D177" s="193" t="s">
        <v>169</v>
      </c>
      <c r="E177" s="38"/>
      <c r="F177" s="194" t="s">
        <v>440</v>
      </c>
      <c r="G177" s="38"/>
      <c r="H177" s="38"/>
      <c r="I177" s="195"/>
      <c r="J177" s="38"/>
      <c r="K177" s="38"/>
      <c r="L177" s="39"/>
      <c r="M177" s="196"/>
      <c r="N177" s="197"/>
      <c r="O177" s="77"/>
      <c r="P177" s="77"/>
      <c r="Q177" s="77"/>
      <c r="R177" s="77"/>
      <c r="S177" s="77"/>
      <c r="T177" s="7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169</v>
      </c>
      <c r="AU177" s="19" t="s">
        <v>84</v>
      </c>
    </row>
    <row r="178" s="2" customFormat="1">
      <c r="A178" s="38"/>
      <c r="B178" s="39"/>
      <c r="C178" s="38"/>
      <c r="D178" s="198" t="s">
        <v>171</v>
      </c>
      <c r="E178" s="38"/>
      <c r="F178" s="199" t="s">
        <v>441</v>
      </c>
      <c r="G178" s="38"/>
      <c r="H178" s="38"/>
      <c r="I178" s="195"/>
      <c r="J178" s="38"/>
      <c r="K178" s="38"/>
      <c r="L178" s="39"/>
      <c r="M178" s="196"/>
      <c r="N178" s="197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171</v>
      </c>
      <c r="AU178" s="19" t="s">
        <v>84</v>
      </c>
    </row>
    <row r="179" s="2" customFormat="1" ht="16.5" customHeight="1">
      <c r="A179" s="38"/>
      <c r="B179" s="179"/>
      <c r="C179" s="180" t="s">
        <v>285</v>
      </c>
      <c r="D179" s="180" t="s">
        <v>162</v>
      </c>
      <c r="E179" s="181" t="s">
        <v>498</v>
      </c>
      <c r="F179" s="182" t="s">
        <v>499</v>
      </c>
      <c r="G179" s="183" t="s">
        <v>165</v>
      </c>
      <c r="H179" s="184">
        <v>153.37000000000001</v>
      </c>
      <c r="I179" s="185"/>
      <c r="J179" s="186">
        <f>ROUND(I179*H179,2)</f>
        <v>0</v>
      </c>
      <c r="K179" s="182" t="s">
        <v>166</v>
      </c>
      <c r="L179" s="39"/>
      <c r="M179" s="187" t="s">
        <v>1</v>
      </c>
      <c r="N179" s="188" t="s">
        <v>40</v>
      </c>
      <c r="O179" s="77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167</v>
      </c>
      <c r="AT179" s="191" t="s">
        <v>162</v>
      </c>
      <c r="AU179" s="191" t="s">
        <v>84</v>
      </c>
      <c r="AY179" s="19" t="s">
        <v>160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82</v>
      </c>
      <c r="BK179" s="192">
        <f>ROUND(I179*H179,2)</f>
        <v>0</v>
      </c>
      <c r="BL179" s="19" t="s">
        <v>167</v>
      </c>
      <c r="BM179" s="191" t="s">
        <v>1239</v>
      </c>
    </row>
    <row r="180" s="2" customFormat="1">
      <c r="A180" s="38"/>
      <c r="B180" s="39"/>
      <c r="C180" s="38"/>
      <c r="D180" s="193" t="s">
        <v>169</v>
      </c>
      <c r="E180" s="38"/>
      <c r="F180" s="194" t="s">
        <v>501</v>
      </c>
      <c r="G180" s="38"/>
      <c r="H180" s="38"/>
      <c r="I180" s="195"/>
      <c r="J180" s="38"/>
      <c r="K180" s="38"/>
      <c r="L180" s="39"/>
      <c r="M180" s="196"/>
      <c r="N180" s="197"/>
      <c r="O180" s="77"/>
      <c r="P180" s="77"/>
      <c r="Q180" s="77"/>
      <c r="R180" s="77"/>
      <c r="S180" s="77"/>
      <c r="T180" s="7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169</v>
      </c>
      <c r="AU180" s="19" t="s">
        <v>84</v>
      </c>
    </row>
    <row r="181" s="2" customFormat="1">
      <c r="A181" s="38"/>
      <c r="B181" s="39"/>
      <c r="C181" s="38"/>
      <c r="D181" s="198" t="s">
        <v>171</v>
      </c>
      <c r="E181" s="38"/>
      <c r="F181" s="199" t="s">
        <v>502</v>
      </c>
      <c r="G181" s="38"/>
      <c r="H181" s="38"/>
      <c r="I181" s="195"/>
      <c r="J181" s="38"/>
      <c r="K181" s="38"/>
      <c r="L181" s="39"/>
      <c r="M181" s="196"/>
      <c r="N181" s="197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171</v>
      </c>
      <c r="AU181" s="19" t="s">
        <v>84</v>
      </c>
    </row>
    <row r="182" s="12" customFormat="1" ht="22.8" customHeight="1">
      <c r="A182" s="12"/>
      <c r="B182" s="166"/>
      <c r="C182" s="12"/>
      <c r="D182" s="167" t="s">
        <v>74</v>
      </c>
      <c r="E182" s="177" t="s">
        <v>225</v>
      </c>
      <c r="F182" s="177" t="s">
        <v>792</v>
      </c>
      <c r="G182" s="12"/>
      <c r="H182" s="12"/>
      <c r="I182" s="169"/>
      <c r="J182" s="178">
        <f>BK182</f>
        <v>0</v>
      </c>
      <c r="K182" s="12"/>
      <c r="L182" s="166"/>
      <c r="M182" s="171"/>
      <c r="N182" s="172"/>
      <c r="O182" s="172"/>
      <c r="P182" s="173">
        <f>SUM(P183:P205)</f>
        <v>0</v>
      </c>
      <c r="Q182" s="172"/>
      <c r="R182" s="173">
        <f>SUM(R183:R205)</f>
        <v>5.1390000000000002</v>
      </c>
      <c r="S182" s="172"/>
      <c r="T182" s="174">
        <f>SUM(T183:T205)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7" t="s">
        <v>82</v>
      </c>
      <c r="AT182" s="175" t="s">
        <v>74</v>
      </c>
      <c r="AU182" s="175" t="s">
        <v>82</v>
      </c>
      <c r="AY182" s="167" t="s">
        <v>160</v>
      </c>
      <c r="BK182" s="176">
        <f>SUM(BK183:BK205)</f>
        <v>0</v>
      </c>
    </row>
    <row r="183" s="2" customFormat="1" ht="16.5" customHeight="1">
      <c r="A183" s="38"/>
      <c r="B183" s="179"/>
      <c r="C183" s="180" t="s">
        <v>292</v>
      </c>
      <c r="D183" s="180" t="s">
        <v>162</v>
      </c>
      <c r="E183" s="181" t="s">
        <v>918</v>
      </c>
      <c r="F183" s="182" t="s">
        <v>919</v>
      </c>
      <c r="G183" s="183" t="s">
        <v>219</v>
      </c>
      <c r="H183" s="184">
        <v>83</v>
      </c>
      <c r="I183" s="185"/>
      <c r="J183" s="186">
        <f>ROUND(I183*H183,2)</f>
        <v>0</v>
      </c>
      <c r="K183" s="182" t="s">
        <v>920</v>
      </c>
      <c r="L183" s="39"/>
      <c r="M183" s="187" t="s">
        <v>1</v>
      </c>
      <c r="N183" s="188" t="s">
        <v>40</v>
      </c>
      <c r="O183" s="77"/>
      <c r="P183" s="189">
        <f>O183*H183</f>
        <v>0</v>
      </c>
      <c r="Q183" s="189">
        <v>0</v>
      </c>
      <c r="R183" s="189">
        <f>Q183*H183</f>
        <v>0</v>
      </c>
      <c r="S183" s="189">
        <v>0</v>
      </c>
      <c r="T183" s="19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1" t="s">
        <v>167</v>
      </c>
      <c r="AT183" s="191" t="s">
        <v>162</v>
      </c>
      <c r="AU183" s="191" t="s">
        <v>84</v>
      </c>
      <c r="AY183" s="19" t="s">
        <v>160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82</v>
      </c>
      <c r="BK183" s="192">
        <f>ROUND(I183*H183,2)</f>
        <v>0</v>
      </c>
      <c r="BL183" s="19" t="s">
        <v>167</v>
      </c>
      <c r="BM183" s="191" t="s">
        <v>1240</v>
      </c>
    </row>
    <row r="184" s="2" customFormat="1">
      <c r="A184" s="38"/>
      <c r="B184" s="39"/>
      <c r="C184" s="38"/>
      <c r="D184" s="193" t="s">
        <v>169</v>
      </c>
      <c r="E184" s="38"/>
      <c r="F184" s="194" t="s">
        <v>922</v>
      </c>
      <c r="G184" s="38"/>
      <c r="H184" s="38"/>
      <c r="I184" s="195"/>
      <c r="J184" s="38"/>
      <c r="K184" s="38"/>
      <c r="L184" s="39"/>
      <c r="M184" s="196"/>
      <c r="N184" s="197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169</v>
      </c>
      <c r="AU184" s="19" t="s">
        <v>84</v>
      </c>
    </row>
    <row r="185" s="2" customFormat="1">
      <c r="A185" s="38"/>
      <c r="B185" s="39"/>
      <c r="C185" s="38"/>
      <c r="D185" s="198" t="s">
        <v>171</v>
      </c>
      <c r="E185" s="38"/>
      <c r="F185" s="199" t="s">
        <v>923</v>
      </c>
      <c r="G185" s="38"/>
      <c r="H185" s="38"/>
      <c r="I185" s="195"/>
      <c r="J185" s="38"/>
      <c r="K185" s="38"/>
      <c r="L185" s="39"/>
      <c r="M185" s="196"/>
      <c r="N185" s="197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9" t="s">
        <v>171</v>
      </c>
      <c r="AU185" s="19" t="s">
        <v>84</v>
      </c>
    </row>
    <row r="186" s="2" customFormat="1">
      <c r="A186" s="38"/>
      <c r="B186" s="39"/>
      <c r="C186" s="38"/>
      <c r="D186" s="193" t="s">
        <v>173</v>
      </c>
      <c r="E186" s="38"/>
      <c r="F186" s="200" t="s">
        <v>924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173</v>
      </c>
      <c r="AU186" s="19" t="s">
        <v>84</v>
      </c>
    </row>
    <row r="187" s="13" customFormat="1">
      <c r="A187" s="13"/>
      <c r="B187" s="201"/>
      <c r="C187" s="13"/>
      <c r="D187" s="193" t="s">
        <v>175</v>
      </c>
      <c r="E187" s="202" t="s">
        <v>1</v>
      </c>
      <c r="F187" s="203" t="s">
        <v>1241</v>
      </c>
      <c r="G187" s="13"/>
      <c r="H187" s="204">
        <v>83</v>
      </c>
      <c r="I187" s="205"/>
      <c r="J187" s="13"/>
      <c r="K187" s="13"/>
      <c r="L187" s="201"/>
      <c r="M187" s="206"/>
      <c r="N187" s="207"/>
      <c r="O187" s="207"/>
      <c r="P187" s="207"/>
      <c r="Q187" s="207"/>
      <c r="R187" s="207"/>
      <c r="S187" s="207"/>
      <c r="T187" s="20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02" t="s">
        <v>175</v>
      </c>
      <c r="AU187" s="202" t="s">
        <v>84</v>
      </c>
      <c r="AV187" s="13" t="s">
        <v>84</v>
      </c>
      <c r="AW187" s="13" t="s">
        <v>32</v>
      </c>
      <c r="AX187" s="13" t="s">
        <v>82</v>
      </c>
      <c r="AY187" s="202" t="s">
        <v>160</v>
      </c>
    </row>
    <row r="188" s="2" customFormat="1" ht="16.5" customHeight="1">
      <c r="A188" s="38"/>
      <c r="B188" s="179"/>
      <c r="C188" s="217" t="s">
        <v>298</v>
      </c>
      <c r="D188" s="217" t="s">
        <v>341</v>
      </c>
      <c r="E188" s="218" t="s">
        <v>927</v>
      </c>
      <c r="F188" s="219" t="s">
        <v>928</v>
      </c>
      <c r="G188" s="220" t="s">
        <v>344</v>
      </c>
      <c r="H188" s="221">
        <v>3.5880000000000001</v>
      </c>
      <c r="I188" s="222"/>
      <c r="J188" s="223">
        <f>ROUND(I188*H188,2)</f>
        <v>0</v>
      </c>
      <c r="K188" s="219" t="s">
        <v>920</v>
      </c>
      <c r="L188" s="224"/>
      <c r="M188" s="225" t="s">
        <v>1</v>
      </c>
      <c r="N188" s="226" t="s">
        <v>40</v>
      </c>
      <c r="O188" s="77"/>
      <c r="P188" s="189">
        <f>O188*H188</f>
        <v>0</v>
      </c>
      <c r="Q188" s="189">
        <v>1</v>
      </c>
      <c r="R188" s="189">
        <f>Q188*H188</f>
        <v>3.5880000000000001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216</v>
      </c>
      <c r="AT188" s="191" t="s">
        <v>341</v>
      </c>
      <c r="AU188" s="191" t="s">
        <v>84</v>
      </c>
      <c r="AY188" s="19" t="s">
        <v>160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82</v>
      </c>
      <c r="BK188" s="192">
        <f>ROUND(I188*H188,2)</f>
        <v>0</v>
      </c>
      <c r="BL188" s="19" t="s">
        <v>167</v>
      </c>
      <c r="BM188" s="191" t="s">
        <v>1242</v>
      </c>
    </row>
    <row r="189" s="2" customFormat="1">
      <c r="A189" s="38"/>
      <c r="B189" s="39"/>
      <c r="C189" s="38"/>
      <c r="D189" s="193" t="s">
        <v>169</v>
      </c>
      <c r="E189" s="38"/>
      <c r="F189" s="194" t="s">
        <v>928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169</v>
      </c>
      <c r="AU189" s="19" t="s">
        <v>84</v>
      </c>
    </row>
    <row r="190" s="2" customFormat="1">
      <c r="A190" s="38"/>
      <c r="B190" s="39"/>
      <c r="C190" s="38"/>
      <c r="D190" s="193" t="s">
        <v>173</v>
      </c>
      <c r="E190" s="38"/>
      <c r="F190" s="200" t="s">
        <v>930</v>
      </c>
      <c r="G190" s="38"/>
      <c r="H190" s="38"/>
      <c r="I190" s="195"/>
      <c r="J190" s="38"/>
      <c r="K190" s="38"/>
      <c r="L190" s="39"/>
      <c r="M190" s="196"/>
      <c r="N190" s="197"/>
      <c r="O190" s="77"/>
      <c r="P190" s="77"/>
      <c r="Q190" s="77"/>
      <c r="R190" s="77"/>
      <c r="S190" s="77"/>
      <c r="T190" s="7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9" t="s">
        <v>173</v>
      </c>
      <c r="AU190" s="19" t="s">
        <v>84</v>
      </c>
    </row>
    <row r="191" s="13" customFormat="1">
      <c r="A191" s="13"/>
      <c r="B191" s="201"/>
      <c r="C191" s="13"/>
      <c r="D191" s="193" t="s">
        <v>175</v>
      </c>
      <c r="E191" s="202" t="s">
        <v>1</v>
      </c>
      <c r="F191" s="203" t="s">
        <v>1243</v>
      </c>
      <c r="G191" s="13"/>
      <c r="H191" s="204">
        <v>3.5880000000000001</v>
      </c>
      <c r="I191" s="205"/>
      <c r="J191" s="13"/>
      <c r="K191" s="13"/>
      <c r="L191" s="201"/>
      <c r="M191" s="206"/>
      <c r="N191" s="207"/>
      <c r="O191" s="207"/>
      <c r="P191" s="207"/>
      <c r="Q191" s="207"/>
      <c r="R191" s="207"/>
      <c r="S191" s="207"/>
      <c r="T191" s="20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02" t="s">
        <v>175</v>
      </c>
      <c r="AU191" s="202" t="s">
        <v>84</v>
      </c>
      <c r="AV191" s="13" t="s">
        <v>84</v>
      </c>
      <c r="AW191" s="13" t="s">
        <v>32</v>
      </c>
      <c r="AX191" s="13" t="s">
        <v>82</v>
      </c>
      <c r="AY191" s="202" t="s">
        <v>160</v>
      </c>
    </row>
    <row r="192" s="2" customFormat="1" ht="16.5" customHeight="1">
      <c r="A192" s="38"/>
      <c r="B192" s="179"/>
      <c r="C192" s="217" t="s">
        <v>305</v>
      </c>
      <c r="D192" s="217" t="s">
        <v>341</v>
      </c>
      <c r="E192" s="218" t="s">
        <v>933</v>
      </c>
      <c r="F192" s="219" t="s">
        <v>934</v>
      </c>
      <c r="G192" s="220" t="s">
        <v>344</v>
      </c>
      <c r="H192" s="221">
        <v>0.010999999999999999</v>
      </c>
      <c r="I192" s="222"/>
      <c r="J192" s="223">
        <f>ROUND(I192*H192,2)</f>
        <v>0</v>
      </c>
      <c r="K192" s="219" t="s">
        <v>920</v>
      </c>
      <c r="L192" s="224"/>
      <c r="M192" s="225" t="s">
        <v>1</v>
      </c>
      <c r="N192" s="226" t="s">
        <v>40</v>
      </c>
      <c r="O192" s="77"/>
      <c r="P192" s="189">
        <f>O192*H192</f>
        <v>0</v>
      </c>
      <c r="Q192" s="189">
        <v>1</v>
      </c>
      <c r="R192" s="189">
        <f>Q192*H192</f>
        <v>0.010999999999999999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216</v>
      </c>
      <c r="AT192" s="191" t="s">
        <v>341</v>
      </c>
      <c r="AU192" s="191" t="s">
        <v>84</v>
      </c>
      <c r="AY192" s="19" t="s">
        <v>160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82</v>
      </c>
      <c r="BK192" s="192">
        <f>ROUND(I192*H192,2)</f>
        <v>0</v>
      </c>
      <c r="BL192" s="19" t="s">
        <v>167</v>
      </c>
      <c r="BM192" s="191" t="s">
        <v>1244</v>
      </c>
    </row>
    <row r="193" s="2" customFormat="1">
      <c r="A193" s="38"/>
      <c r="B193" s="39"/>
      <c r="C193" s="38"/>
      <c r="D193" s="193" t="s">
        <v>169</v>
      </c>
      <c r="E193" s="38"/>
      <c r="F193" s="194" t="s">
        <v>934</v>
      </c>
      <c r="G193" s="38"/>
      <c r="H193" s="38"/>
      <c r="I193" s="195"/>
      <c r="J193" s="38"/>
      <c r="K193" s="38"/>
      <c r="L193" s="39"/>
      <c r="M193" s="196"/>
      <c r="N193" s="197"/>
      <c r="O193" s="77"/>
      <c r="P193" s="77"/>
      <c r="Q193" s="77"/>
      <c r="R193" s="77"/>
      <c r="S193" s="77"/>
      <c r="T193" s="7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9" t="s">
        <v>169</v>
      </c>
      <c r="AU193" s="19" t="s">
        <v>84</v>
      </c>
    </row>
    <row r="194" s="2" customFormat="1">
      <c r="A194" s="38"/>
      <c r="B194" s="39"/>
      <c r="C194" s="38"/>
      <c r="D194" s="193" t="s">
        <v>173</v>
      </c>
      <c r="E194" s="38"/>
      <c r="F194" s="200" t="s">
        <v>936</v>
      </c>
      <c r="G194" s="38"/>
      <c r="H194" s="38"/>
      <c r="I194" s="195"/>
      <c r="J194" s="38"/>
      <c r="K194" s="38"/>
      <c r="L194" s="39"/>
      <c r="M194" s="196"/>
      <c r="N194" s="197"/>
      <c r="O194" s="77"/>
      <c r="P194" s="77"/>
      <c r="Q194" s="77"/>
      <c r="R194" s="77"/>
      <c r="S194" s="77"/>
      <c r="T194" s="7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9" t="s">
        <v>173</v>
      </c>
      <c r="AU194" s="19" t="s">
        <v>84</v>
      </c>
    </row>
    <row r="195" s="13" customFormat="1">
      <c r="A195" s="13"/>
      <c r="B195" s="201"/>
      <c r="C195" s="13"/>
      <c r="D195" s="193" t="s">
        <v>175</v>
      </c>
      <c r="E195" s="202" t="s">
        <v>1</v>
      </c>
      <c r="F195" s="203" t="s">
        <v>1245</v>
      </c>
      <c r="G195" s="13"/>
      <c r="H195" s="204">
        <v>0.010999999999999999</v>
      </c>
      <c r="I195" s="205"/>
      <c r="J195" s="13"/>
      <c r="K195" s="13"/>
      <c r="L195" s="201"/>
      <c r="M195" s="206"/>
      <c r="N195" s="207"/>
      <c r="O195" s="207"/>
      <c r="P195" s="207"/>
      <c r="Q195" s="207"/>
      <c r="R195" s="207"/>
      <c r="S195" s="207"/>
      <c r="T195" s="20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02" t="s">
        <v>175</v>
      </c>
      <c r="AU195" s="202" t="s">
        <v>84</v>
      </c>
      <c r="AV195" s="13" t="s">
        <v>84</v>
      </c>
      <c r="AW195" s="13" t="s">
        <v>32</v>
      </c>
      <c r="AX195" s="13" t="s">
        <v>82</v>
      </c>
      <c r="AY195" s="202" t="s">
        <v>160</v>
      </c>
    </row>
    <row r="196" s="2" customFormat="1" ht="16.5" customHeight="1">
      <c r="A196" s="38"/>
      <c r="B196" s="179"/>
      <c r="C196" s="180" t="s">
        <v>7</v>
      </c>
      <c r="D196" s="180" t="s">
        <v>162</v>
      </c>
      <c r="E196" s="181" t="s">
        <v>1246</v>
      </c>
      <c r="F196" s="182" t="s">
        <v>1247</v>
      </c>
      <c r="G196" s="183" t="s">
        <v>390</v>
      </c>
      <c r="H196" s="184">
        <v>2.7999999999999998</v>
      </c>
      <c r="I196" s="185"/>
      <c r="J196" s="186">
        <f>ROUND(I196*H196,2)</f>
        <v>0</v>
      </c>
      <c r="K196" s="182" t="s">
        <v>920</v>
      </c>
      <c r="L196" s="39"/>
      <c r="M196" s="187" t="s">
        <v>1</v>
      </c>
      <c r="N196" s="188" t="s">
        <v>40</v>
      </c>
      <c r="O196" s="77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1" t="s">
        <v>167</v>
      </c>
      <c r="AT196" s="191" t="s">
        <v>162</v>
      </c>
      <c r="AU196" s="191" t="s">
        <v>84</v>
      </c>
      <c r="AY196" s="19" t="s">
        <v>160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82</v>
      </c>
      <c r="BK196" s="192">
        <f>ROUND(I196*H196,2)</f>
        <v>0</v>
      </c>
      <c r="BL196" s="19" t="s">
        <v>167</v>
      </c>
      <c r="BM196" s="191" t="s">
        <v>1248</v>
      </c>
    </row>
    <row r="197" s="2" customFormat="1">
      <c r="A197" s="38"/>
      <c r="B197" s="39"/>
      <c r="C197" s="38"/>
      <c r="D197" s="193" t="s">
        <v>169</v>
      </c>
      <c r="E197" s="38"/>
      <c r="F197" s="194" t="s">
        <v>1247</v>
      </c>
      <c r="G197" s="38"/>
      <c r="H197" s="38"/>
      <c r="I197" s="195"/>
      <c r="J197" s="38"/>
      <c r="K197" s="38"/>
      <c r="L197" s="39"/>
      <c r="M197" s="196"/>
      <c r="N197" s="197"/>
      <c r="O197" s="77"/>
      <c r="P197" s="77"/>
      <c r="Q197" s="77"/>
      <c r="R197" s="77"/>
      <c r="S197" s="77"/>
      <c r="T197" s="7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169</v>
      </c>
      <c r="AU197" s="19" t="s">
        <v>84</v>
      </c>
    </row>
    <row r="198" s="2" customFormat="1">
      <c r="A198" s="38"/>
      <c r="B198" s="39"/>
      <c r="C198" s="38"/>
      <c r="D198" s="198" t="s">
        <v>171</v>
      </c>
      <c r="E198" s="38"/>
      <c r="F198" s="199" t="s">
        <v>1249</v>
      </c>
      <c r="G198" s="38"/>
      <c r="H198" s="38"/>
      <c r="I198" s="195"/>
      <c r="J198" s="38"/>
      <c r="K198" s="38"/>
      <c r="L198" s="39"/>
      <c r="M198" s="196"/>
      <c r="N198" s="197"/>
      <c r="O198" s="77"/>
      <c r="P198" s="77"/>
      <c r="Q198" s="77"/>
      <c r="R198" s="77"/>
      <c r="S198" s="77"/>
      <c r="T198" s="7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171</v>
      </c>
      <c r="AU198" s="19" t="s">
        <v>84</v>
      </c>
    </row>
    <row r="199" s="2" customFormat="1">
      <c r="A199" s="38"/>
      <c r="B199" s="39"/>
      <c r="C199" s="38"/>
      <c r="D199" s="193" t="s">
        <v>173</v>
      </c>
      <c r="E199" s="38"/>
      <c r="F199" s="200" t="s">
        <v>1250</v>
      </c>
      <c r="G199" s="38"/>
      <c r="H199" s="38"/>
      <c r="I199" s="195"/>
      <c r="J199" s="38"/>
      <c r="K199" s="38"/>
      <c r="L199" s="39"/>
      <c r="M199" s="196"/>
      <c r="N199" s="197"/>
      <c r="O199" s="77"/>
      <c r="P199" s="77"/>
      <c r="Q199" s="77"/>
      <c r="R199" s="77"/>
      <c r="S199" s="77"/>
      <c r="T199" s="7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173</v>
      </c>
      <c r="AU199" s="19" t="s">
        <v>84</v>
      </c>
    </row>
    <row r="200" s="2" customFormat="1" ht="16.5" customHeight="1">
      <c r="A200" s="38"/>
      <c r="B200" s="179"/>
      <c r="C200" s="217" t="s">
        <v>317</v>
      </c>
      <c r="D200" s="217" t="s">
        <v>341</v>
      </c>
      <c r="E200" s="218" t="s">
        <v>1251</v>
      </c>
      <c r="F200" s="219" t="s">
        <v>1252</v>
      </c>
      <c r="G200" s="220" t="s">
        <v>247</v>
      </c>
      <c r="H200" s="221">
        <v>2.7999999999999998</v>
      </c>
      <c r="I200" s="222"/>
      <c r="J200" s="223">
        <f>ROUND(I200*H200,2)</f>
        <v>0</v>
      </c>
      <c r="K200" s="219" t="s">
        <v>166</v>
      </c>
      <c r="L200" s="224"/>
      <c r="M200" s="225" t="s">
        <v>1</v>
      </c>
      <c r="N200" s="226" t="s">
        <v>40</v>
      </c>
      <c r="O200" s="77"/>
      <c r="P200" s="189">
        <f>O200*H200</f>
        <v>0</v>
      </c>
      <c r="Q200" s="189">
        <v>0.55000000000000004</v>
      </c>
      <c r="R200" s="189">
        <f>Q200*H200</f>
        <v>1.54</v>
      </c>
      <c r="S200" s="189">
        <v>0</v>
      </c>
      <c r="T200" s="19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216</v>
      </c>
      <c r="AT200" s="191" t="s">
        <v>341</v>
      </c>
      <c r="AU200" s="191" t="s">
        <v>84</v>
      </c>
      <c r="AY200" s="19" t="s">
        <v>160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82</v>
      </c>
      <c r="BK200" s="192">
        <f>ROUND(I200*H200,2)</f>
        <v>0</v>
      </c>
      <c r="BL200" s="19" t="s">
        <v>167</v>
      </c>
      <c r="BM200" s="191" t="s">
        <v>1253</v>
      </c>
    </row>
    <row r="201" s="2" customFormat="1">
      <c r="A201" s="38"/>
      <c r="B201" s="39"/>
      <c r="C201" s="38"/>
      <c r="D201" s="193" t="s">
        <v>169</v>
      </c>
      <c r="E201" s="38"/>
      <c r="F201" s="194" t="s">
        <v>1252</v>
      </c>
      <c r="G201" s="38"/>
      <c r="H201" s="38"/>
      <c r="I201" s="195"/>
      <c r="J201" s="38"/>
      <c r="K201" s="38"/>
      <c r="L201" s="39"/>
      <c r="M201" s="196"/>
      <c r="N201" s="197"/>
      <c r="O201" s="77"/>
      <c r="P201" s="77"/>
      <c r="Q201" s="77"/>
      <c r="R201" s="77"/>
      <c r="S201" s="77"/>
      <c r="T201" s="7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9" t="s">
        <v>169</v>
      </c>
      <c r="AU201" s="19" t="s">
        <v>84</v>
      </c>
    </row>
    <row r="202" s="2" customFormat="1">
      <c r="A202" s="38"/>
      <c r="B202" s="39"/>
      <c r="C202" s="38"/>
      <c r="D202" s="193" t="s">
        <v>173</v>
      </c>
      <c r="E202" s="38"/>
      <c r="F202" s="200" t="s">
        <v>1254</v>
      </c>
      <c r="G202" s="38"/>
      <c r="H202" s="38"/>
      <c r="I202" s="195"/>
      <c r="J202" s="38"/>
      <c r="K202" s="38"/>
      <c r="L202" s="39"/>
      <c r="M202" s="196"/>
      <c r="N202" s="197"/>
      <c r="O202" s="77"/>
      <c r="P202" s="77"/>
      <c r="Q202" s="77"/>
      <c r="R202" s="77"/>
      <c r="S202" s="77"/>
      <c r="T202" s="7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9" t="s">
        <v>173</v>
      </c>
      <c r="AU202" s="19" t="s">
        <v>84</v>
      </c>
    </row>
    <row r="203" s="13" customFormat="1">
      <c r="A203" s="13"/>
      <c r="B203" s="201"/>
      <c r="C203" s="13"/>
      <c r="D203" s="193" t="s">
        <v>175</v>
      </c>
      <c r="E203" s="202" t="s">
        <v>1</v>
      </c>
      <c r="F203" s="203" t="s">
        <v>1255</v>
      </c>
      <c r="G203" s="13"/>
      <c r="H203" s="204">
        <v>2.3999999999999999</v>
      </c>
      <c r="I203" s="205"/>
      <c r="J203" s="13"/>
      <c r="K203" s="13"/>
      <c r="L203" s="201"/>
      <c r="M203" s="206"/>
      <c r="N203" s="207"/>
      <c r="O203" s="207"/>
      <c r="P203" s="207"/>
      <c r="Q203" s="207"/>
      <c r="R203" s="207"/>
      <c r="S203" s="207"/>
      <c r="T203" s="20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02" t="s">
        <v>175</v>
      </c>
      <c r="AU203" s="202" t="s">
        <v>84</v>
      </c>
      <c r="AV203" s="13" t="s">
        <v>84</v>
      </c>
      <c r="AW203" s="13" t="s">
        <v>32</v>
      </c>
      <c r="AX203" s="13" t="s">
        <v>75</v>
      </c>
      <c r="AY203" s="202" t="s">
        <v>160</v>
      </c>
    </row>
    <row r="204" s="13" customFormat="1">
      <c r="A204" s="13"/>
      <c r="B204" s="201"/>
      <c r="C204" s="13"/>
      <c r="D204" s="193" t="s">
        <v>175</v>
      </c>
      <c r="E204" s="202" t="s">
        <v>1</v>
      </c>
      <c r="F204" s="203" t="s">
        <v>1256</v>
      </c>
      <c r="G204" s="13"/>
      <c r="H204" s="204">
        <v>0.40000000000000002</v>
      </c>
      <c r="I204" s="205"/>
      <c r="J204" s="13"/>
      <c r="K204" s="13"/>
      <c r="L204" s="201"/>
      <c r="M204" s="206"/>
      <c r="N204" s="207"/>
      <c r="O204" s="207"/>
      <c r="P204" s="207"/>
      <c r="Q204" s="207"/>
      <c r="R204" s="207"/>
      <c r="S204" s="207"/>
      <c r="T204" s="20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02" t="s">
        <v>175</v>
      </c>
      <c r="AU204" s="202" t="s">
        <v>84</v>
      </c>
      <c r="AV204" s="13" t="s">
        <v>84</v>
      </c>
      <c r="AW204" s="13" t="s">
        <v>32</v>
      </c>
      <c r="AX204" s="13" t="s">
        <v>75</v>
      </c>
      <c r="AY204" s="202" t="s">
        <v>160</v>
      </c>
    </row>
    <row r="205" s="14" customFormat="1">
      <c r="A205" s="14"/>
      <c r="B205" s="209"/>
      <c r="C205" s="14"/>
      <c r="D205" s="193" t="s">
        <v>175</v>
      </c>
      <c r="E205" s="210" t="s">
        <v>1</v>
      </c>
      <c r="F205" s="211" t="s">
        <v>268</v>
      </c>
      <c r="G205" s="14"/>
      <c r="H205" s="212">
        <v>2.7999999999999998</v>
      </c>
      <c r="I205" s="213"/>
      <c r="J205" s="14"/>
      <c r="K205" s="14"/>
      <c r="L205" s="209"/>
      <c r="M205" s="214"/>
      <c r="N205" s="215"/>
      <c r="O205" s="215"/>
      <c r="P205" s="215"/>
      <c r="Q205" s="215"/>
      <c r="R205" s="215"/>
      <c r="S205" s="215"/>
      <c r="T205" s="21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10" t="s">
        <v>175</v>
      </c>
      <c r="AU205" s="210" t="s">
        <v>84</v>
      </c>
      <c r="AV205" s="14" t="s">
        <v>167</v>
      </c>
      <c r="AW205" s="14" t="s">
        <v>32</v>
      </c>
      <c r="AX205" s="14" t="s">
        <v>82</v>
      </c>
      <c r="AY205" s="210" t="s">
        <v>160</v>
      </c>
    </row>
    <row r="206" s="12" customFormat="1" ht="25.92" customHeight="1">
      <c r="A206" s="12"/>
      <c r="B206" s="166"/>
      <c r="C206" s="12"/>
      <c r="D206" s="167" t="s">
        <v>74</v>
      </c>
      <c r="E206" s="168" t="s">
        <v>1133</v>
      </c>
      <c r="F206" s="168" t="s">
        <v>1134</v>
      </c>
      <c r="G206" s="12"/>
      <c r="H206" s="12"/>
      <c r="I206" s="169"/>
      <c r="J206" s="170">
        <f>BK206</f>
        <v>0</v>
      </c>
      <c r="K206" s="12"/>
      <c r="L206" s="166"/>
      <c r="M206" s="171"/>
      <c r="N206" s="172"/>
      <c r="O206" s="172"/>
      <c r="P206" s="173">
        <f>P207</f>
        <v>0</v>
      </c>
      <c r="Q206" s="172"/>
      <c r="R206" s="173">
        <f>R207</f>
        <v>0.046891999999999996</v>
      </c>
      <c r="S206" s="172"/>
      <c r="T206" s="174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67" t="s">
        <v>84</v>
      </c>
      <c r="AT206" s="175" t="s">
        <v>74</v>
      </c>
      <c r="AU206" s="175" t="s">
        <v>75</v>
      </c>
      <c r="AY206" s="167" t="s">
        <v>160</v>
      </c>
      <c r="BK206" s="176">
        <f>BK207</f>
        <v>0</v>
      </c>
    </row>
    <row r="207" s="12" customFormat="1" ht="22.8" customHeight="1">
      <c r="A207" s="12"/>
      <c r="B207" s="166"/>
      <c r="C207" s="12"/>
      <c r="D207" s="167" t="s">
        <v>74</v>
      </c>
      <c r="E207" s="177" t="s">
        <v>1257</v>
      </c>
      <c r="F207" s="177" t="s">
        <v>1258</v>
      </c>
      <c r="G207" s="12"/>
      <c r="H207" s="12"/>
      <c r="I207" s="169"/>
      <c r="J207" s="178">
        <f>BK207</f>
        <v>0</v>
      </c>
      <c r="K207" s="12"/>
      <c r="L207" s="166"/>
      <c r="M207" s="171"/>
      <c r="N207" s="172"/>
      <c r="O207" s="172"/>
      <c r="P207" s="173">
        <f>SUM(P208:P226)</f>
        <v>0</v>
      </c>
      <c r="Q207" s="172"/>
      <c r="R207" s="173">
        <f>SUM(R208:R226)</f>
        <v>0.046891999999999996</v>
      </c>
      <c r="S207" s="172"/>
      <c r="T207" s="174">
        <f>SUM(T208:T226)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67" t="s">
        <v>84</v>
      </c>
      <c r="AT207" s="175" t="s">
        <v>74</v>
      </c>
      <c r="AU207" s="175" t="s">
        <v>82</v>
      </c>
      <c r="AY207" s="167" t="s">
        <v>160</v>
      </c>
      <c r="BK207" s="176">
        <f>SUM(BK208:BK226)</f>
        <v>0</v>
      </c>
    </row>
    <row r="208" s="2" customFormat="1" ht="16.5" customHeight="1">
      <c r="A208" s="38"/>
      <c r="B208" s="179"/>
      <c r="C208" s="180" t="s">
        <v>324</v>
      </c>
      <c r="D208" s="180" t="s">
        <v>162</v>
      </c>
      <c r="E208" s="181" t="s">
        <v>1259</v>
      </c>
      <c r="F208" s="182" t="s">
        <v>1260</v>
      </c>
      <c r="G208" s="183" t="s">
        <v>165</v>
      </c>
      <c r="H208" s="184">
        <v>56</v>
      </c>
      <c r="I208" s="185"/>
      <c r="J208" s="186">
        <f>ROUND(I208*H208,2)</f>
        <v>0</v>
      </c>
      <c r="K208" s="182" t="s">
        <v>166</v>
      </c>
      <c r="L208" s="39"/>
      <c r="M208" s="187" t="s">
        <v>1</v>
      </c>
      <c r="N208" s="188" t="s">
        <v>40</v>
      </c>
      <c r="O208" s="77"/>
      <c r="P208" s="189">
        <f>O208*H208</f>
        <v>0</v>
      </c>
      <c r="Q208" s="189">
        <v>0</v>
      </c>
      <c r="R208" s="189">
        <f>Q208*H208</f>
        <v>0</v>
      </c>
      <c r="S208" s="189">
        <v>0</v>
      </c>
      <c r="T208" s="19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1" t="s">
        <v>276</v>
      </c>
      <c r="AT208" s="191" t="s">
        <v>162</v>
      </c>
      <c r="AU208" s="191" t="s">
        <v>84</v>
      </c>
      <c r="AY208" s="19" t="s">
        <v>160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82</v>
      </c>
      <c r="BK208" s="192">
        <f>ROUND(I208*H208,2)</f>
        <v>0</v>
      </c>
      <c r="BL208" s="19" t="s">
        <v>276</v>
      </c>
      <c r="BM208" s="191" t="s">
        <v>1261</v>
      </c>
    </row>
    <row r="209" s="2" customFormat="1">
      <c r="A209" s="38"/>
      <c r="B209" s="39"/>
      <c r="C209" s="38"/>
      <c r="D209" s="193" t="s">
        <v>169</v>
      </c>
      <c r="E209" s="38"/>
      <c r="F209" s="194" t="s">
        <v>1262</v>
      </c>
      <c r="G209" s="38"/>
      <c r="H209" s="38"/>
      <c r="I209" s="195"/>
      <c r="J209" s="38"/>
      <c r="K209" s="38"/>
      <c r="L209" s="39"/>
      <c r="M209" s="196"/>
      <c r="N209" s="197"/>
      <c r="O209" s="77"/>
      <c r="P209" s="77"/>
      <c r="Q209" s="77"/>
      <c r="R209" s="77"/>
      <c r="S209" s="77"/>
      <c r="T209" s="7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9" t="s">
        <v>169</v>
      </c>
      <c r="AU209" s="19" t="s">
        <v>84</v>
      </c>
    </row>
    <row r="210" s="2" customFormat="1">
      <c r="A210" s="38"/>
      <c r="B210" s="39"/>
      <c r="C210" s="38"/>
      <c r="D210" s="198" t="s">
        <v>171</v>
      </c>
      <c r="E210" s="38"/>
      <c r="F210" s="199" t="s">
        <v>1263</v>
      </c>
      <c r="G210" s="38"/>
      <c r="H210" s="38"/>
      <c r="I210" s="195"/>
      <c r="J210" s="38"/>
      <c r="K210" s="38"/>
      <c r="L210" s="39"/>
      <c r="M210" s="196"/>
      <c r="N210" s="197"/>
      <c r="O210" s="77"/>
      <c r="P210" s="77"/>
      <c r="Q210" s="77"/>
      <c r="R210" s="77"/>
      <c r="S210" s="77"/>
      <c r="T210" s="7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9" t="s">
        <v>171</v>
      </c>
      <c r="AU210" s="19" t="s">
        <v>84</v>
      </c>
    </row>
    <row r="211" s="13" customFormat="1">
      <c r="A211" s="13"/>
      <c r="B211" s="201"/>
      <c r="C211" s="13"/>
      <c r="D211" s="193" t="s">
        <v>175</v>
      </c>
      <c r="E211" s="202" t="s">
        <v>1</v>
      </c>
      <c r="F211" s="203" t="s">
        <v>1264</v>
      </c>
      <c r="G211" s="13"/>
      <c r="H211" s="204">
        <v>48</v>
      </c>
      <c r="I211" s="205"/>
      <c r="J211" s="13"/>
      <c r="K211" s="13"/>
      <c r="L211" s="201"/>
      <c r="M211" s="206"/>
      <c r="N211" s="207"/>
      <c r="O211" s="207"/>
      <c r="P211" s="207"/>
      <c r="Q211" s="207"/>
      <c r="R211" s="207"/>
      <c r="S211" s="207"/>
      <c r="T211" s="20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02" t="s">
        <v>175</v>
      </c>
      <c r="AU211" s="202" t="s">
        <v>84</v>
      </c>
      <c r="AV211" s="13" t="s">
        <v>84</v>
      </c>
      <c r="AW211" s="13" t="s">
        <v>32</v>
      </c>
      <c r="AX211" s="13" t="s">
        <v>75</v>
      </c>
      <c r="AY211" s="202" t="s">
        <v>160</v>
      </c>
    </row>
    <row r="212" s="13" customFormat="1">
      <c r="A212" s="13"/>
      <c r="B212" s="201"/>
      <c r="C212" s="13"/>
      <c r="D212" s="193" t="s">
        <v>175</v>
      </c>
      <c r="E212" s="202" t="s">
        <v>1</v>
      </c>
      <c r="F212" s="203" t="s">
        <v>1265</v>
      </c>
      <c r="G212" s="13"/>
      <c r="H212" s="204">
        <v>8</v>
      </c>
      <c r="I212" s="205"/>
      <c r="J212" s="13"/>
      <c r="K212" s="13"/>
      <c r="L212" s="201"/>
      <c r="M212" s="206"/>
      <c r="N212" s="207"/>
      <c r="O212" s="207"/>
      <c r="P212" s="207"/>
      <c r="Q212" s="207"/>
      <c r="R212" s="207"/>
      <c r="S212" s="207"/>
      <c r="T212" s="20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02" t="s">
        <v>175</v>
      </c>
      <c r="AU212" s="202" t="s">
        <v>84</v>
      </c>
      <c r="AV212" s="13" t="s">
        <v>84</v>
      </c>
      <c r="AW212" s="13" t="s">
        <v>32</v>
      </c>
      <c r="AX212" s="13" t="s">
        <v>75</v>
      </c>
      <c r="AY212" s="202" t="s">
        <v>160</v>
      </c>
    </row>
    <row r="213" s="14" customFormat="1">
      <c r="A213" s="14"/>
      <c r="B213" s="209"/>
      <c r="C213" s="14"/>
      <c r="D213" s="193" t="s">
        <v>175</v>
      </c>
      <c r="E213" s="210" t="s">
        <v>1</v>
      </c>
      <c r="F213" s="211" t="s">
        <v>268</v>
      </c>
      <c r="G213" s="14"/>
      <c r="H213" s="212">
        <v>56</v>
      </c>
      <c r="I213" s="213"/>
      <c r="J213" s="14"/>
      <c r="K213" s="14"/>
      <c r="L213" s="209"/>
      <c r="M213" s="214"/>
      <c r="N213" s="215"/>
      <c r="O213" s="215"/>
      <c r="P213" s="215"/>
      <c r="Q213" s="215"/>
      <c r="R213" s="215"/>
      <c r="S213" s="215"/>
      <c r="T213" s="21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10" t="s">
        <v>175</v>
      </c>
      <c r="AU213" s="210" t="s">
        <v>84</v>
      </c>
      <c r="AV213" s="14" t="s">
        <v>167</v>
      </c>
      <c r="AW213" s="14" t="s">
        <v>32</v>
      </c>
      <c r="AX213" s="14" t="s">
        <v>82</v>
      </c>
      <c r="AY213" s="210" t="s">
        <v>160</v>
      </c>
    </row>
    <row r="214" s="2" customFormat="1" ht="16.5" customHeight="1">
      <c r="A214" s="38"/>
      <c r="B214" s="179"/>
      <c r="C214" s="180" t="s">
        <v>330</v>
      </c>
      <c r="D214" s="180" t="s">
        <v>162</v>
      </c>
      <c r="E214" s="181" t="s">
        <v>1266</v>
      </c>
      <c r="F214" s="182" t="s">
        <v>1267</v>
      </c>
      <c r="G214" s="183" t="s">
        <v>247</v>
      </c>
      <c r="H214" s="184">
        <v>2.7999999999999998</v>
      </c>
      <c r="I214" s="185"/>
      <c r="J214" s="186">
        <f>ROUND(I214*H214,2)</f>
        <v>0</v>
      </c>
      <c r="K214" s="182" t="s">
        <v>166</v>
      </c>
      <c r="L214" s="39"/>
      <c r="M214" s="187" t="s">
        <v>1</v>
      </c>
      <c r="N214" s="188" t="s">
        <v>40</v>
      </c>
      <c r="O214" s="77"/>
      <c r="P214" s="189">
        <f>O214*H214</f>
        <v>0</v>
      </c>
      <c r="Q214" s="189">
        <v>0.00189</v>
      </c>
      <c r="R214" s="189">
        <f>Q214*H214</f>
        <v>0.0052919999999999998</v>
      </c>
      <c r="S214" s="189">
        <v>0</v>
      </c>
      <c r="T214" s="19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1" t="s">
        <v>276</v>
      </c>
      <c r="AT214" s="191" t="s">
        <v>162</v>
      </c>
      <c r="AU214" s="191" t="s">
        <v>84</v>
      </c>
      <c r="AY214" s="19" t="s">
        <v>160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82</v>
      </c>
      <c r="BK214" s="192">
        <f>ROUND(I214*H214,2)</f>
        <v>0</v>
      </c>
      <c r="BL214" s="19" t="s">
        <v>276</v>
      </c>
      <c r="BM214" s="191" t="s">
        <v>1268</v>
      </c>
    </row>
    <row r="215" s="2" customFormat="1">
      <c r="A215" s="38"/>
      <c r="B215" s="39"/>
      <c r="C215" s="38"/>
      <c r="D215" s="193" t="s">
        <v>169</v>
      </c>
      <c r="E215" s="38"/>
      <c r="F215" s="194" t="s">
        <v>1269</v>
      </c>
      <c r="G215" s="38"/>
      <c r="H215" s="38"/>
      <c r="I215" s="195"/>
      <c r="J215" s="38"/>
      <c r="K215" s="38"/>
      <c r="L215" s="39"/>
      <c r="M215" s="196"/>
      <c r="N215" s="197"/>
      <c r="O215" s="77"/>
      <c r="P215" s="77"/>
      <c r="Q215" s="77"/>
      <c r="R215" s="77"/>
      <c r="S215" s="77"/>
      <c r="T215" s="7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9" t="s">
        <v>169</v>
      </c>
      <c r="AU215" s="19" t="s">
        <v>84</v>
      </c>
    </row>
    <row r="216" s="2" customFormat="1">
      <c r="A216" s="38"/>
      <c r="B216" s="39"/>
      <c r="C216" s="38"/>
      <c r="D216" s="198" t="s">
        <v>171</v>
      </c>
      <c r="E216" s="38"/>
      <c r="F216" s="199" t="s">
        <v>1270</v>
      </c>
      <c r="G216" s="38"/>
      <c r="H216" s="38"/>
      <c r="I216" s="195"/>
      <c r="J216" s="38"/>
      <c r="K216" s="38"/>
      <c r="L216" s="39"/>
      <c r="M216" s="196"/>
      <c r="N216" s="197"/>
      <c r="O216" s="77"/>
      <c r="P216" s="77"/>
      <c r="Q216" s="77"/>
      <c r="R216" s="77"/>
      <c r="S216" s="77"/>
      <c r="T216" s="7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171</v>
      </c>
      <c r="AU216" s="19" t="s">
        <v>84</v>
      </c>
    </row>
    <row r="217" s="13" customFormat="1">
      <c r="A217" s="13"/>
      <c r="B217" s="201"/>
      <c r="C217" s="13"/>
      <c r="D217" s="193" t="s">
        <v>175</v>
      </c>
      <c r="E217" s="202" t="s">
        <v>1</v>
      </c>
      <c r="F217" s="203" t="s">
        <v>1255</v>
      </c>
      <c r="G217" s="13"/>
      <c r="H217" s="204">
        <v>2.3999999999999999</v>
      </c>
      <c r="I217" s="205"/>
      <c r="J217" s="13"/>
      <c r="K217" s="13"/>
      <c r="L217" s="201"/>
      <c r="M217" s="206"/>
      <c r="N217" s="207"/>
      <c r="O217" s="207"/>
      <c r="P217" s="207"/>
      <c r="Q217" s="207"/>
      <c r="R217" s="207"/>
      <c r="S217" s="207"/>
      <c r="T217" s="20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02" t="s">
        <v>175</v>
      </c>
      <c r="AU217" s="202" t="s">
        <v>84</v>
      </c>
      <c r="AV217" s="13" t="s">
        <v>84</v>
      </c>
      <c r="AW217" s="13" t="s">
        <v>32</v>
      </c>
      <c r="AX217" s="13" t="s">
        <v>75</v>
      </c>
      <c r="AY217" s="202" t="s">
        <v>160</v>
      </c>
    </row>
    <row r="218" s="13" customFormat="1">
      <c r="A218" s="13"/>
      <c r="B218" s="201"/>
      <c r="C218" s="13"/>
      <c r="D218" s="193" t="s">
        <v>175</v>
      </c>
      <c r="E218" s="202" t="s">
        <v>1</v>
      </c>
      <c r="F218" s="203" t="s">
        <v>1256</v>
      </c>
      <c r="G218" s="13"/>
      <c r="H218" s="204">
        <v>0.40000000000000002</v>
      </c>
      <c r="I218" s="205"/>
      <c r="J218" s="13"/>
      <c r="K218" s="13"/>
      <c r="L218" s="201"/>
      <c r="M218" s="206"/>
      <c r="N218" s="207"/>
      <c r="O218" s="207"/>
      <c r="P218" s="207"/>
      <c r="Q218" s="207"/>
      <c r="R218" s="207"/>
      <c r="S218" s="207"/>
      <c r="T218" s="20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02" t="s">
        <v>175</v>
      </c>
      <c r="AU218" s="202" t="s">
        <v>84</v>
      </c>
      <c r="AV218" s="13" t="s">
        <v>84</v>
      </c>
      <c r="AW218" s="13" t="s">
        <v>32</v>
      </c>
      <c r="AX218" s="13" t="s">
        <v>75</v>
      </c>
      <c r="AY218" s="202" t="s">
        <v>160</v>
      </c>
    </row>
    <row r="219" s="14" customFormat="1">
      <c r="A219" s="14"/>
      <c r="B219" s="209"/>
      <c r="C219" s="14"/>
      <c r="D219" s="193" t="s">
        <v>175</v>
      </c>
      <c r="E219" s="210" t="s">
        <v>1</v>
      </c>
      <c r="F219" s="211" t="s">
        <v>268</v>
      </c>
      <c r="G219" s="14"/>
      <c r="H219" s="212">
        <v>2.7999999999999998</v>
      </c>
      <c r="I219" s="213"/>
      <c r="J219" s="14"/>
      <c r="K219" s="14"/>
      <c r="L219" s="209"/>
      <c r="M219" s="214"/>
      <c r="N219" s="215"/>
      <c r="O219" s="215"/>
      <c r="P219" s="215"/>
      <c r="Q219" s="215"/>
      <c r="R219" s="215"/>
      <c r="S219" s="215"/>
      <c r="T219" s="21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10" t="s">
        <v>175</v>
      </c>
      <c r="AU219" s="210" t="s">
        <v>84</v>
      </c>
      <c r="AV219" s="14" t="s">
        <v>167</v>
      </c>
      <c r="AW219" s="14" t="s">
        <v>32</v>
      </c>
      <c r="AX219" s="14" t="s">
        <v>82</v>
      </c>
      <c r="AY219" s="210" t="s">
        <v>160</v>
      </c>
    </row>
    <row r="220" s="2" customFormat="1" ht="16.5" customHeight="1">
      <c r="A220" s="38"/>
      <c r="B220" s="179"/>
      <c r="C220" s="180" t="s">
        <v>340</v>
      </c>
      <c r="D220" s="180" t="s">
        <v>162</v>
      </c>
      <c r="E220" s="181" t="s">
        <v>1271</v>
      </c>
      <c r="F220" s="182" t="s">
        <v>1272</v>
      </c>
      <c r="G220" s="183" t="s">
        <v>390</v>
      </c>
      <c r="H220" s="184">
        <v>32</v>
      </c>
      <c r="I220" s="185"/>
      <c r="J220" s="186">
        <f>ROUND(I220*H220,2)</f>
        <v>0</v>
      </c>
      <c r="K220" s="182" t="s">
        <v>166</v>
      </c>
      <c r="L220" s="39"/>
      <c r="M220" s="187" t="s">
        <v>1</v>
      </c>
      <c r="N220" s="188" t="s">
        <v>40</v>
      </c>
      <c r="O220" s="77"/>
      <c r="P220" s="189">
        <f>O220*H220</f>
        <v>0</v>
      </c>
      <c r="Q220" s="189">
        <v>0</v>
      </c>
      <c r="R220" s="189">
        <f>Q220*H220</f>
        <v>0</v>
      </c>
      <c r="S220" s="189">
        <v>0</v>
      </c>
      <c r="T220" s="19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1" t="s">
        <v>276</v>
      </c>
      <c r="AT220" s="191" t="s">
        <v>162</v>
      </c>
      <c r="AU220" s="191" t="s">
        <v>84</v>
      </c>
      <c r="AY220" s="19" t="s">
        <v>160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82</v>
      </c>
      <c r="BK220" s="192">
        <f>ROUND(I220*H220,2)</f>
        <v>0</v>
      </c>
      <c r="BL220" s="19" t="s">
        <v>276</v>
      </c>
      <c r="BM220" s="191" t="s">
        <v>1273</v>
      </c>
    </row>
    <row r="221" s="2" customFormat="1">
      <c r="A221" s="38"/>
      <c r="B221" s="39"/>
      <c r="C221" s="38"/>
      <c r="D221" s="193" t="s">
        <v>169</v>
      </c>
      <c r="E221" s="38"/>
      <c r="F221" s="194" t="s">
        <v>1274</v>
      </c>
      <c r="G221" s="38"/>
      <c r="H221" s="38"/>
      <c r="I221" s="195"/>
      <c r="J221" s="38"/>
      <c r="K221" s="38"/>
      <c r="L221" s="39"/>
      <c r="M221" s="196"/>
      <c r="N221" s="197"/>
      <c r="O221" s="77"/>
      <c r="P221" s="77"/>
      <c r="Q221" s="77"/>
      <c r="R221" s="77"/>
      <c r="S221" s="77"/>
      <c r="T221" s="7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9" t="s">
        <v>169</v>
      </c>
      <c r="AU221" s="19" t="s">
        <v>84</v>
      </c>
    </row>
    <row r="222" s="2" customFormat="1">
      <c r="A222" s="38"/>
      <c r="B222" s="39"/>
      <c r="C222" s="38"/>
      <c r="D222" s="198" t="s">
        <v>171</v>
      </c>
      <c r="E222" s="38"/>
      <c r="F222" s="199" t="s">
        <v>1275</v>
      </c>
      <c r="G222" s="38"/>
      <c r="H222" s="38"/>
      <c r="I222" s="195"/>
      <c r="J222" s="38"/>
      <c r="K222" s="38"/>
      <c r="L222" s="39"/>
      <c r="M222" s="196"/>
      <c r="N222" s="197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171</v>
      </c>
      <c r="AU222" s="19" t="s">
        <v>84</v>
      </c>
    </row>
    <row r="223" s="13" customFormat="1">
      <c r="A223" s="13"/>
      <c r="B223" s="201"/>
      <c r="C223" s="13"/>
      <c r="D223" s="193" t="s">
        <v>175</v>
      </c>
      <c r="E223" s="202" t="s">
        <v>1</v>
      </c>
      <c r="F223" s="203" t="s">
        <v>1276</v>
      </c>
      <c r="G223" s="13"/>
      <c r="H223" s="204">
        <v>32</v>
      </c>
      <c r="I223" s="205"/>
      <c r="J223" s="13"/>
      <c r="K223" s="13"/>
      <c r="L223" s="201"/>
      <c r="M223" s="206"/>
      <c r="N223" s="207"/>
      <c r="O223" s="207"/>
      <c r="P223" s="207"/>
      <c r="Q223" s="207"/>
      <c r="R223" s="207"/>
      <c r="S223" s="207"/>
      <c r="T223" s="20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02" t="s">
        <v>175</v>
      </c>
      <c r="AU223" s="202" t="s">
        <v>84</v>
      </c>
      <c r="AV223" s="13" t="s">
        <v>84</v>
      </c>
      <c r="AW223" s="13" t="s">
        <v>32</v>
      </c>
      <c r="AX223" s="13" t="s">
        <v>82</v>
      </c>
      <c r="AY223" s="202" t="s">
        <v>160</v>
      </c>
    </row>
    <row r="224" s="2" customFormat="1" ht="16.5" customHeight="1">
      <c r="A224" s="38"/>
      <c r="B224" s="179"/>
      <c r="C224" s="217" t="s">
        <v>348</v>
      </c>
      <c r="D224" s="217" t="s">
        <v>341</v>
      </c>
      <c r="E224" s="218" t="s">
        <v>1277</v>
      </c>
      <c r="F224" s="219" t="s">
        <v>1278</v>
      </c>
      <c r="G224" s="220" t="s">
        <v>219</v>
      </c>
      <c r="H224" s="221">
        <v>32</v>
      </c>
      <c r="I224" s="222"/>
      <c r="J224" s="223">
        <f>ROUND(I224*H224,2)</f>
        <v>0</v>
      </c>
      <c r="K224" s="219" t="s">
        <v>166</v>
      </c>
      <c r="L224" s="224"/>
      <c r="M224" s="225" t="s">
        <v>1</v>
      </c>
      <c r="N224" s="226" t="s">
        <v>40</v>
      </c>
      <c r="O224" s="77"/>
      <c r="P224" s="189">
        <f>O224*H224</f>
        <v>0</v>
      </c>
      <c r="Q224" s="189">
        <v>0.0012999999999999999</v>
      </c>
      <c r="R224" s="189">
        <f>Q224*H224</f>
        <v>0.041599999999999998</v>
      </c>
      <c r="S224" s="189">
        <v>0</v>
      </c>
      <c r="T224" s="19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1" t="s">
        <v>387</v>
      </c>
      <c r="AT224" s="191" t="s">
        <v>341</v>
      </c>
      <c r="AU224" s="191" t="s">
        <v>84</v>
      </c>
      <c r="AY224" s="19" t="s">
        <v>160</v>
      </c>
      <c r="BE224" s="192">
        <f>IF(N224="základní",J224,0)</f>
        <v>0</v>
      </c>
      <c r="BF224" s="192">
        <f>IF(N224="snížená",J224,0)</f>
        <v>0</v>
      </c>
      <c r="BG224" s="192">
        <f>IF(N224="zákl. přenesená",J224,0)</f>
        <v>0</v>
      </c>
      <c r="BH224" s="192">
        <f>IF(N224="sníž. přenesená",J224,0)</f>
        <v>0</v>
      </c>
      <c r="BI224" s="192">
        <f>IF(N224="nulová",J224,0)</f>
        <v>0</v>
      </c>
      <c r="BJ224" s="19" t="s">
        <v>82</v>
      </c>
      <c r="BK224" s="192">
        <f>ROUND(I224*H224,2)</f>
        <v>0</v>
      </c>
      <c r="BL224" s="19" t="s">
        <v>276</v>
      </c>
      <c r="BM224" s="191" t="s">
        <v>1279</v>
      </c>
    </row>
    <row r="225" s="2" customFormat="1">
      <c r="A225" s="38"/>
      <c r="B225" s="39"/>
      <c r="C225" s="38"/>
      <c r="D225" s="193" t="s">
        <v>169</v>
      </c>
      <c r="E225" s="38"/>
      <c r="F225" s="194" t="s">
        <v>1278</v>
      </c>
      <c r="G225" s="38"/>
      <c r="H225" s="38"/>
      <c r="I225" s="195"/>
      <c r="J225" s="38"/>
      <c r="K225" s="38"/>
      <c r="L225" s="39"/>
      <c r="M225" s="196"/>
      <c r="N225" s="197"/>
      <c r="O225" s="77"/>
      <c r="P225" s="77"/>
      <c r="Q225" s="77"/>
      <c r="R225" s="77"/>
      <c r="S225" s="77"/>
      <c r="T225" s="7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9" t="s">
        <v>169</v>
      </c>
      <c r="AU225" s="19" t="s">
        <v>84</v>
      </c>
    </row>
    <row r="226" s="13" customFormat="1">
      <c r="A226" s="13"/>
      <c r="B226" s="201"/>
      <c r="C226" s="13"/>
      <c r="D226" s="193" t="s">
        <v>175</v>
      </c>
      <c r="E226" s="202" t="s">
        <v>1</v>
      </c>
      <c r="F226" s="203" t="s">
        <v>1280</v>
      </c>
      <c r="G226" s="13"/>
      <c r="H226" s="204">
        <v>32</v>
      </c>
      <c r="I226" s="205"/>
      <c r="J226" s="13"/>
      <c r="K226" s="13"/>
      <c r="L226" s="20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02" t="s">
        <v>175</v>
      </c>
      <c r="AU226" s="202" t="s">
        <v>84</v>
      </c>
      <c r="AV226" s="13" t="s">
        <v>84</v>
      </c>
      <c r="AW226" s="13" t="s">
        <v>32</v>
      </c>
      <c r="AX226" s="13" t="s">
        <v>82</v>
      </c>
      <c r="AY226" s="202" t="s">
        <v>160</v>
      </c>
    </row>
    <row r="227" s="2" customFormat="1" ht="6.96" customHeight="1">
      <c r="A227" s="38"/>
      <c r="B227" s="60"/>
      <c r="C227" s="61"/>
      <c r="D227" s="61"/>
      <c r="E227" s="61"/>
      <c r="F227" s="61"/>
      <c r="G227" s="61"/>
      <c r="H227" s="61"/>
      <c r="I227" s="61"/>
      <c r="J227" s="61"/>
      <c r="K227" s="61"/>
      <c r="L227" s="39"/>
      <c r="M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</row>
  </sheetData>
  <autoFilter ref="C125:K2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hyperlinks>
    <hyperlink ref="F131" r:id="rId1" display="https://podminky.urs.cz/item/CS_URS_2025_02/111301111"/>
    <hyperlink ref="F135" r:id="rId2" display="https://podminky.urs.cz/item/CS_URS_2025_02/183451312"/>
    <hyperlink ref="F138" r:id="rId3" display="https://podminky.urs.cz/item/CS_URS_2025_02/183451412"/>
    <hyperlink ref="F141" r:id="rId4" display="https://podminky.urs.cz/item/CS_URS_2025_02/183451512"/>
    <hyperlink ref="F147" r:id="rId5" display="https://podminky.urs.cz/item/CS_URS_2025_02/183911132"/>
    <hyperlink ref="F150" r:id="rId6" display="https://podminky.urs.cz/item/CS_URS_2025_02/184813317"/>
    <hyperlink ref="F153" r:id="rId7" display="https://podminky.urs.cz/item/CS_URS_2025_02/184813321"/>
    <hyperlink ref="F156" r:id="rId8" display="https://podminky.urs.cz/item/CS_URS_2025_02/184813322"/>
    <hyperlink ref="F159" r:id="rId9" display="https://podminky.urs.cz/item/CS_URS_2025_02/184813324"/>
    <hyperlink ref="F162" r:id="rId10" display="https://podminky.urs.cz/item/CS_URS_2025_02/184818233"/>
    <hyperlink ref="F165" r:id="rId11" display="https://podminky.urs.cz/item/CS_URS_2025_02/184852137"/>
    <hyperlink ref="F168" r:id="rId12" display="https://podminky.urs.cz/item/CS_URS_2025_02/185803112"/>
    <hyperlink ref="F171" r:id="rId13" display="https://podminky.urs.cz/item/CS_URS_2025_02/185803211"/>
    <hyperlink ref="F175" r:id="rId14" display="https://podminky.urs.cz/item/CS_URS_2025_02/564730001"/>
    <hyperlink ref="F178" r:id="rId15" display="https://podminky.urs.cz/item/CS_URS_2025_02/564831011"/>
    <hyperlink ref="F181" r:id="rId16" display="https://podminky.urs.cz/item/CS_URS_2025_02/571907118"/>
    <hyperlink ref="F185" r:id="rId17" display="https://podminky.urs.cz/item/CS_URS_2025_01/916371215"/>
    <hyperlink ref="F198" r:id="rId18" display="https://podminky.urs.cz/item/CS_URS_2025_01/936001002"/>
    <hyperlink ref="F210" r:id="rId19" display="https://podminky.urs.cz/item/CS_URS_2025_02/762081410"/>
    <hyperlink ref="F216" r:id="rId20" display="https://podminky.urs.cz/item/CS_URS_2025_02/762083122"/>
    <hyperlink ref="F222" r:id="rId21" display="https://podminky.urs.cz/item/CS_URS_2025_02/76208511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120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1281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ROUND(J129,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ROUND((SUM(BE129:BE249)),  2)</f>
        <v>0</v>
      </c>
      <c r="G35" s="38"/>
      <c r="H35" s="38"/>
      <c r="I35" s="136">
        <v>0.20999999999999999</v>
      </c>
      <c r="J35" s="135">
        <f>ROUND(((SUM(BE129:BE249))*I35),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ROUND((SUM(BF129:BF249)),  2)</f>
        <v>0</v>
      </c>
      <c r="G36" s="38"/>
      <c r="H36" s="38"/>
      <c r="I36" s="136">
        <v>0.12</v>
      </c>
      <c r="J36" s="135">
        <f>ROUND(((SUM(BF129:BF249))*I36),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ROUND((SUM(BG129:BG249)),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ROUND((SUM(BH129:BH249)),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ROUND((SUM(BI129:BI249)),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120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401 - Veřejné osvětlení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J129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130</v>
      </c>
      <c r="E99" s="150"/>
      <c r="F99" s="150"/>
      <c r="G99" s="150"/>
      <c r="H99" s="150"/>
      <c r="I99" s="150"/>
      <c r="J99" s="151">
        <f>J130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131</v>
      </c>
      <c r="E100" s="154"/>
      <c r="F100" s="154"/>
      <c r="G100" s="154"/>
      <c r="H100" s="154"/>
      <c r="I100" s="154"/>
      <c r="J100" s="155">
        <f>J131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133</v>
      </c>
      <c r="E101" s="154"/>
      <c r="F101" s="154"/>
      <c r="G101" s="154"/>
      <c r="H101" s="154"/>
      <c r="I101" s="154"/>
      <c r="J101" s="155">
        <f>J161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136</v>
      </c>
      <c r="E102" s="154"/>
      <c r="F102" s="154"/>
      <c r="G102" s="154"/>
      <c r="H102" s="154"/>
      <c r="I102" s="154"/>
      <c r="J102" s="155">
        <f>J166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8"/>
      <c r="C103" s="9"/>
      <c r="D103" s="149" t="s">
        <v>140</v>
      </c>
      <c r="E103" s="150"/>
      <c r="F103" s="150"/>
      <c r="G103" s="150"/>
      <c r="H103" s="150"/>
      <c r="I103" s="150"/>
      <c r="J103" s="151">
        <f>J176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2"/>
      <c r="C104" s="10"/>
      <c r="D104" s="153" t="s">
        <v>1282</v>
      </c>
      <c r="E104" s="154"/>
      <c r="F104" s="154"/>
      <c r="G104" s="154"/>
      <c r="H104" s="154"/>
      <c r="I104" s="154"/>
      <c r="J104" s="155">
        <f>J177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142</v>
      </c>
      <c r="E105" s="150"/>
      <c r="F105" s="150"/>
      <c r="G105" s="150"/>
      <c r="H105" s="150"/>
      <c r="I105" s="150"/>
      <c r="J105" s="151">
        <f>J215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1283</v>
      </c>
      <c r="E106" s="154"/>
      <c r="F106" s="154"/>
      <c r="G106" s="154"/>
      <c r="H106" s="154"/>
      <c r="I106" s="154"/>
      <c r="J106" s="155">
        <f>J216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144</v>
      </c>
      <c r="E107" s="154"/>
      <c r="F107" s="154"/>
      <c r="G107" s="154"/>
      <c r="H107" s="154"/>
      <c r="I107" s="154"/>
      <c r="J107" s="155">
        <f>J246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145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129" t="str">
        <f>E7</f>
        <v>Revitalizace aut. nádraží Choceň - Herzánka (Stavba)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119</v>
      </c>
      <c r="L118" s="22"/>
    </row>
    <row r="119" s="2" customFormat="1" ht="16.5" customHeight="1">
      <c r="A119" s="38"/>
      <c r="B119" s="39"/>
      <c r="C119" s="38"/>
      <c r="D119" s="38"/>
      <c r="E119" s="129" t="s">
        <v>120</v>
      </c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121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38"/>
      <c r="D121" s="38"/>
      <c r="E121" s="67" t="str">
        <f>E11</f>
        <v>SO 401 - Veřejné osvětlení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38"/>
      <c r="E123" s="38"/>
      <c r="F123" s="27" t="str">
        <f>F14</f>
        <v>Choceň</v>
      </c>
      <c r="G123" s="38"/>
      <c r="H123" s="38"/>
      <c r="I123" s="32" t="s">
        <v>22</v>
      </c>
      <c r="J123" s="69" t="str">
        <f>IF(J14="","",J14)</f>
        <v>25. 8. 2025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38"/>
      <c r="E125" s="38"/>
      <c r="F125" s="27" t="str">
        <f>E17</f>
        <v>Město Choceň</v>
      </c>
      <c r="G125" s="38"/>
      <c r="H125" s="38"/>
      <c r="I125" s="32" t="s">
        <v>30</v>
      </c>
      <c r="J125" s="36" t="str">
        <f>E23</f>
        <v>Laboro ateliér s.r.o.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38"/>
      <c r="E126" s="38"/>
      <c r="F126" s="27" t="str">
        <f>IF(E20="","",E20)</f>
        <v>Vyplň údaj</v>
      </c>
      <c r="G126" s="38"/>
      <c r="H126" s="38"/>
      <c r="I126" s="32" t="s">
        <v>33</v>
      </c>
      <c r="J126" s="36" t="str">
        <f>E26</f>
        <v>Laboro ateliér s.r.o.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56"/>
      <c r="B128" s="157"/>
      <c r="C128" s="158" t="s">
        <v>146</v>
      </c>
      <c r="D128" s="159" t="s">
        <v>60</v>
      </c>
      <c r="E128" s="159" t="s">
        <v>56</v>
      </c>
      <c r="F128" s="159" t="s">
        <v>57</v>
      </c>
      <c r="G128" s="159" t="s">
        <v>147</v>
      </c>
      <c r="H128" s="159" t="s">
        <v>148</v>
      </c>
      <c r="I128" s="159" t="s">
        <v>149</v>
      </c>
      <c r="J128" s="159" t="s">
        <v>127</v>
      </c>
      <c r="K128" s="160" t="s">
        <v>150</v>
      </c>
      <c r="L128" s="161"/>
      <c r="M128" s="86" t="s">
        <v>1</v>
      </c>
      <c r="N128" s="87" t="s">
        <v>39</v>
      </c>
      <c r="O128" s="87" t="s">
        <v>151</v>
      </c>
      <c r="P128" s="87" t="s">
        <v>152</v>
      </c>
      <c r="Q128" s="87" t="s">
        <v>153</v>
      </c>
      <c r="R128" s="87" t="s">
        <v>154</v>
      </c>
      <c r="S128" s="87" t="s">
        <v>155</v>
      </c>
      <c r="T128" s="88" t="s">
        <v>156</v>
      </c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</row>
    <row r="129" s="2" customFormat="1" ht="22.8" customHeight="1">
      <c r="A129" s="38"/>
      <c r="B129" s="39"/>
      <c r="C129" s="93" t="s">
        <v>157</v>
      </c>
      <c r="D129" s="38"/>
      <c r="E129" s="38"/>
      <c r="F129" s="38"/>
      <c r="G129" s="38"/>
      <c r="H129" s="38"/>
      <c r="I129" s="38"/>
      <c r="J129" s="162">
        <f>BK129</f>
        <v>0</v>
      </c>
      <c r="K129" s="38"/>
      <c r="L129" s="39"/>
      <c r="M129" s="89"/>
      <c r="N129" s="73"/>
      <c r="O129" s="90"/>
      <c r="P129" s="163">
        <f>P130+P176+P215</f>
        <v>0</v>
      </c>
      <c r="Q129" s="90"/>
      <c r="R129" s="163">
        <f>R130+R176+R215</f>
        <v>89.382181000000003</v>
      </c>
      <c r="S129" s="90"/>
      <c r="T129" s="164">
        <f>T130+T176+T215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74</v>
      </c>
      <c r="AU129" s="19" t="s">
        <v>129</v>
      </c>
      <c r="BK129" s="165">
        <f>BK130+BK176+BK215</f>
        <v>0</v>
      </c>
    </row>
    <row r="130" s="12" customFormat="1" ht="25.92" customHeight="1">
      <c r="A130" s="12"/>
      <c r="B130" s="166"/>
      <c r="C130" s="12"/>
      <c r="D130" s="167" t="s">
        <v>74</v>
      </c>
      <c r="E130" s="168" t="s">
        <v>158</v>
      </c>
      <c r="F130" s="168" t="s">
        <v>159</v>
      </c>
      <c r="G130" s="12"/>
      <c r="H130" s="12"/>
      <c r="I130" s="169"/>
      <c r="J130" s="170">
        <f>BK130</f>
        <v>0</v>
      </c>
      <c r="K130" s="12"/>
      <c r="L130" s="166"/>
      <c r="M130" s="171"/>
      <c r="N130" s="172"/>
      <c r="O130" s="172"/>
      <c r="P130" s="173">
        <f>P131+P161+P166</f>
        <v>0</v>
      </c>
      <c r="Q130" s="172"/>
      <c r="R130" s="173">
        <f>R131+R161+R166</f>
        <v>88.338390000000004</v>
      </c>
      <c r="S130" s="172"/>
      <c r="T130" s="174">
        <f>T131+T161+T166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82</v>
      </c>
      <c r="AT130" s="175" t="s">
        <v>74</v>
      </c>
      <c r="AU130" s="175" t="s">
        <v>75</v>
      </c>
      <c r="AY130" s="167" t="s">
        <v>160</v>
      </c>
      <c r="BK130" s="176">
        <f>BK131+BK161+BK166</f>
        <v>0</v>
      </c>
    </row>
    <row r="131" s="12" customFormat="1" ht="22.8" customHeight="1">
      <c r="A131" s="12"/>
      <c r="B131" s="166"/>
      <c r="C131" s="12"/>
      <c r="D131" s="167" t="s">
        <v>74</v>
      </c>
      <c r="E131" s="177" t="s">
        <v>82</v>
      </c>
      <c r="F131" s="177" t="s">
        <v>161</v>
      </c>
      <c r="G131" s="12"/>
      <c r="H131" s="12"/>
      <c r="I131" s="169"/>
      <c r="J131" s="178">
        <f>BK131</f>
        <v>0</v>
      </c>
      <c r="K131" s="12"/>
      <c r="L131" s="166"/>
      <c r="M131" s="171"/>
      <c r="N131" s="172"/>
      <c r="O131" s="172"/>
      <c r="P131" s="173">
        <f>SUM(P132:P160)</f>
        <v>0</v>
      </c>
      <c r="Q131" s="172"/>
      <c r="R131" s="173">
        <f>SUM(R132:R160)</f>
        <v>88.179000000000002</v>
      </c>
      <c r="S131" s="172"/>
      <c r="T131" s="174">
        <f>SUM(T132:T160)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82</v>
      </c>
      <c r="AT131" s="175" t="s">
        <v>74</v>
      </c>
      <c r="AU131" s="175" t="s">
        <v>82</v>
      </c>
      <c r="AY131" s="167" t="s">
        <v>160</v>
      </c>
      <c r="BK131" s="176">
        <f>SUM(BK132:BK160)</f>
        <v>0</v>
      </c>
    </row>
    <row r="132" s="2" customFormat="1" ht="21.75" customHeight="1">
      <c r="A132" s="38"/>
      <c r="B132" s="179"/>
      <c r="C132" s="180" t="s">
        <v>82</v>
      </c>
      <c r="D132" s="180" t="s">
        <v>162</v>
      </c>
      <c r="E132" s="181" t="s">
        <v>1284</v>
      </c>
      <c r="F132" s="182" t="s">
        <v>1285</v>
      </c>
      <c r="G132" s="183" t="s">
        <v>247</v>
      </c>
      <c r="H132" s="184">
        <v>65.519999999999996</v>
      </c>
      <c r="I132" s="185"/>
      <c r="J132" s="186">
        <f>ROUND(I132*H132,2)</f>
        <v>0</v>
      </c>
      <c r="K132" s="182" t="s">
        <v>166</v>
      </c>
      <c r="L132" s="39"/>
      <c r="M132" s="187" t="s">
        <v>1</v>
      </c>
      <c r="N132" s="188" t="s">
        <v>40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167</v>
      </c>
      <c r="AT132" s="191" t="s">
        <v>162</v>
      </c>
      <c r="AU132" s="191" t="s">
        <v>84</v>
      </c>
      <c r="AY132" s="19" t="s">
        <v>160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82</v>
      </c>
      <c r="BK132" s="192">
        <f>ROUND(I132*H132,2)</f>
        <v>0</v>
      </c>
      <c r="BL132" s="19" t="s">
        <v>167</v>
      </c>
      <c r="BM132" s="191" t="s">
        <v>1286</v>
      </c>
    </row>
    <row r="133" s="2" customFormat="1">
      <c r="A133" s="38"/>
      <c r="B133" s="39"/>
      <c r="C133" s="38"/>
      <c r="D133" s="193" t="s">
        <v>169</v>
      </c>
      <c r="E133" s="38"/>
      <c r="F133" s="194" t="s">
        <v>1287</v>
      </c>
      <c r="G133" s="38"/>
      <c r="H133" s="38"/>
      <c r="I133" s="195"/>
      <c r="J133" s="38"/>
      <c r="K133" s="38"/>
      <c r="L133" s="39"/>
      <c r="M133" s="196"/>
      <c r="N133" s="197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169</v>
      </c>
      <c r="AU133" s="19" t="s">
        <v>84</v>
      </c>
    </row>
    <row r="134" s="2" customFormat="1">
      <c r="A134" s="38"/>
      <c r="B134" s="39"/>
      <c r="C134" s="38"/>
      <c r="D134" s="198" t="s">
        <v>171</v>
      </c>
      <c r="E134" s="38"/>
      <c r="F134" s="199" t="s">
        <v>1288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171</v>
      </c>
      <c r="AU134" s="19" t="s">
        <v>84</v>
      </c>
    </row>
    <row r="135" s="13" customFormat="1">
      <c r="A135" s="13"/>
      <c r="B135" s="201"/>
      <c r="C135" s="13"/>
      <c r="D135" s="193" t="s">
        <v>175</v>
      </c>
      <c r="E135" s="202" t="s">
        <v>1</v>
      </c>
      <c r="F135" s="203" t="s">
        <v>1289</v>
      </c>
      <c r="G135" s="13"/>
      <c r="H135" s="204">
        <v>65.519999999999996</v>
      </c>
      <c r="I135" s="205"/>
      <c r="J135" s="13"/>
      <c r="K135" s="13"/>
      <c r="L135" s="201"/>
      <c r="M135" s="206"/>
      <c r="N135" s="207"/>
      <c r="O135" s="207"/>
      <c r="P135" s="207"/>
      <c r="Q135" s="207"/>
      <c r="R135" s="207"/>
      <c r="S135" s="207"/>
      <c r="T135" s="20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02" t="s">
        <v>175</v>
      </c>
      <c r="AU135" s="202" t="s">
        <v>84</v>
      </c>
      <c r="AV135" s="13" t="s">
        <v>84</v>
      </c>
      <c r="AW135" s="13" t="s">
        <v>32</v>
      </c>
      <c r="AX135" s="13" t="s">
        <v>82</v>
      </c>
      <c r="AY135" s="202" t="s">
        <v>160</v>
      </c>
    </row>
    <row r="136" s="2" customFormat="1" ht="21.75" customHeight="1">
      <c r="A136" s="38"/>
      <c r="B136" s="179"/>
      <c r="C136" s="180" t="s">
        <v>84</v>
      </c>
      <c r="D136" s="180" t="s">
        <v>162</v>
      </c>
      <c r="E136" s="181" t="s">
        <v>312</v>
      </c>
      <c r="F136" s="182" t="s">
        <v>313</v>
      </c>
      <c r="G136" s="183" t="s">
        <v>247</v>
      </c>
      <c r="H136" s="184">
        <v>65.519999999999996</v>
      </c>
      <c r="I136" s="185"/>
      <c r="J136" s="186">
        <f>ROUND(I136*H136,2)</f>
        <v>0</v>
      </c>
      <c r="K136" s="182" t="s">
        <v>166</v>
      </c>
      <c r="L136" s="39"/>
      <c r="M136" s="187" t="s">
        <v>1</v>
      </c>
      <c r="N136" s="188" t="s">
        <v>40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167</v>
      </c>
      <c r="AT136" s="191" t="s">
        <v>162</v>
      </c>
      <c r="AU136" s="191" t="s">
        <v>84</v>
      </c>
      <c r="AY136" s="19" t="s">
        <v>160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82</v>
      </c>
      <c r="BK136" s="192">
        <f>ROUND(I136*H136,2)</f>
        <v>0</v>
      </c>
      <c r="BL136" s="19" t="s">
        <v>167</v>
      </c>
      <c r="BM136" s="191" t="s">
        <v>1290</v>
      </c>
    </row>
    <row r="137" s="2" customFormat="1">
      <c r="A137" s="38"/>
      <c r="B137" s="39"/>
      <c r="C137" s="38"/>
      <c r="D137" s="193" t="s">
        <v>169</v>
      </c>
      <c r="E137" s="38"/>
      <c r="F137" s="194" t="s">
        <v>315</v>
      </c>
      <c r="G137" s="38"/>
      <c r="H137" s="38"/>
      <c r="I137" s="195"/>
      <c r="J137" s="38"/>
      <c r="K137" s="38"/>
      <c r="L137" s="39"/>
      <c r="M137" s="196"/>
      <c r="N137" s="197"/>
      <c r="O137" s="77"/>
      <c r="P137" s="77"/>
      <c r="Q137" s="77"/>
      <c r="R137" s="77"/>
      <c r="S137" s="77"/>
      <c r="T137" s="7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169</v>
      </c>
      <c r="AU137" s="19" t="s">
        <v>84</v>
      </c>
    </row>
    <row r="138" s="2" customFormat="1">
      <c r="A138" s="38"/>
      <c r="B138" s="39"/>
      <c r="C138" s="38"/>
      <c r="D138" s="198" t="s">
        <v>171</v>
      </c>
      <c r="E138" s="38"/>
      <c r="F138" s="199" t="s">
        <v>316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171</v>
      </c>
      <c r="AU138" s="19" t="s">
        <v>84</v>
      </c>
    </row>
    <row r="139" s="2" customFormat="1" ht="24.15" customHeight="1">
      <c r="A139" s="38"/>
      <c r="B139" s="179"/>
      <c r="C139" s="180" t="s">
        <v>184</v>
      </c>
      <c r="D139" s="180" t="s">
        <v>162</v>
      </c>
      <c r="E139" s="181" t="s">
        <v>318</v>
      </c>
      <c r="F139" s="182" t="s">
        <v>319</v>
      </c>
      <c r="G139" s="183" t="s">
        <v>247</v>
      </c>
      <c r="H139" s="184">
        <v>65.519999999999996</v>
      </c>
      <c r="I139" s="185"/>
      <c r="J139" s="186">
        <f>ROUND(I139*H139,2)</f>
        <v>0</v>
      </c>
      <c r="K139" s="182" t="s">
        <v>166</v>
      </c>
      <c r="L139" s="39"/>
      <c r="M139" s="187" t="s">
        <v>1</v>
      </c>
      <c r="N139" s="188" t="s">
        <v>40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167</v>
      </c>
      <c r="AT139" s="191" t="s">
        <v>162</v>
      </c>
      <c r="AU139" s="191" t="s">
        <v>84</v>
      </c>
      <c r="AY139" s="19" t="s">
        <v>160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82</v>
      </c>
      <c r="BK139" s="192">
        <f>ROUND(I139*H139,2)</f>
        <v>0</v>
      </c>
      <c r="BL139" s="19" t="s">
        <v>167</v>
      </c>
      <c r="BM139" s="191" t="s">
        <v>1291</v>
      </c>
    </row>
    <row r="140" s="2" customFormat="1">
      <c r="A140" s="38"/>
      <c r="B140" s="39"/>
      <c r="C140" s="38"/>
      <c r="D140" s="193" t="s">
        <v>169</v>
      </c>
      <c r="E140" s="38"/>
      <c r="F140" s="194" t="s">
        <v>321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169</v>
      </c>
      <c r="AU140" s="19" t="s">
        <v>84</v>
      </c>
    </row>
    <row r="141" s="2" customFormat="1">
      <c r="A141" s="38"/>
      <c r="B141" s="39"/>
      <c r="C141" s="38"/>
      <c r="D141" s="198" t="s">
        <v>171</v>
      </c>
      <c r="E141" s="38"/>
      <c r="F141" s="199" t="s">
        <v>322</v>
      </c>
      <c r="G141" s="38"/>
      <c r="H141" s="38"/>
      <c r="I141" s="195"/>
      <c r="J141" s="38"/>
      <c r="K141" s="38"/>
      <c r="L141" s="39"/>
      <c r="M141" s="196"/>
      <c r="N141" s="197"/>
      <c r="O141" s="77"/>
      <c r="P141" s="77"/>
      <c r="Q141" s="77"/>
      <c r="R141" s="77"/>
      <c r="S141" s="77"/>
      <c r="T141" s="7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171</v>
      </c>
      <c r="AU141" s="19" t="s">
        <v>84</v>
      </c>
    </row>
    <row r="142" s="2" customFormat="1" ht="16.5" customHeight="1">
      <c r="A142" s="38"/>
      <c r="B142" s="179"/>
      <c r="C142" s="180" t="s">
        <v>167</v>
      </c>
      <c r="D142" s="180" t="s">
        <v>162</v>
      </c>
      <c r="E142" s="181" t="s">
        <v>325</v>
      </c>
      <c r="F142" s="182" t="s">
        <v>326</v>
      </c>
      <c r="G142" s="183" t="s">
        <v>247</v>
      </c>
      <c r="H142" s="184">
        <v>65.519999999999996</v>
      </c>
      <c r="I142" s="185"/>
      <c r="J142" s="186">
        <f>ROUND(I142*H142,2)</f>
        <v>0</v>
      </c>
      <c r="K142" s="182" t="s">
        <v>1292</v>
      </c>
      <c r="L142" s="39"/>
      <c r="M142" s="187" t="s">
        <v>1</v>
      </c>
      <c r="N142" s="188" t="s">
        <v>40</v>
      </c>
      <c r="O142" s="77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167</v>
      </c>
      <c r="AT142" s="191" t="s">
        <v>162</v>
      </c>
      <c r="AU142" s="191" t="s">
        <v>84</v>
      </c>
      <c r="AY142" s="19" t="s">
        <v>160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82</v>
      </c>
      <c r="BK142" s="192">
        <f>ROUND(I142*H142,2)</f>
        <v>0</v>
      </c>
      <c r="BL142" s="19" t="s">
        <v>167</v>
      </c>
      <c r="BM142" s="191" t="s">
        <v>1293</v>
      </c>
    </row>
    <row r="143" s="2" customFormat="1">
      <c r="A143" s="38"/>
      <c r="B143" s="39"/>
      <c r="C143" s="38"/>
      <c r="D143" s="193" t="s">
        <v>169</v>
      </c>
      <c r="E143" s="38"/>
      <c r="F143" s="194" t="s">
        <v>328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169</v>
      </c>
      <c r="AU143" s="19" t="s">
        <v>84</v>
      </c>
    </row>
    <row r="144" s="2" customFormat="1">
      <c r="A144" s="38"/>
      <c r="B144" s="39"/>
      <c r="C144" s="38"/>
      <c r="D144" s="198" t="s">
        <v>171</v>
      </c>
      <c r="E144" s="38"/>
      <c r="F144" s="199" t="s">
        <v>1294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171</v>
      </c>
      <c r="AU144" s="19" t="s">
        <v>84</v>
      </c>
    </row>
    <row r="145" s="2" customFormat="1" ht="16.5" customHeight="1">
      <c r="A145" s="38"/>
      <c r="B145" s="179"/>
      <c r="C145" s="180" t="s">
        <v>197</v>
      </c>
      <c r="D145" s="180" t="s">
        <v>162</v>
      </c>
      <c r="E145" s="181" t="s">
        <v>331</v>
      </c>
      <c r="F145" s="182" t="s">
        <v>332</v>
      </c>
      <c r="G145" s="183" t="s">
        <v>247</v>
      </c>
      <c r="H145" s="184">
        <v>46.409999999999997</v>
      </c>
      <c r="I145" s="185"/>
      <c r="J145" s="186">
        <f>ROUND(I145*H145,2)</f>
        <v>0</v>
      </c>
      <c r="K145" s="182" t="s">
        <v>1292</v>
      </c>
      <c r="L145" s="39"/>
      <c r="M145" s="187" t="s">
        <v>1</v>
      </c>
      <c r="N145" s="188" t="s">
        <v>40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167</v>
      </c>
      <c r="AT145" s="191" t="s">
        <v>162</v>
      </c>
      <c r="AU145" s="191" t="s">
        <v>84</v>
      </c>
      <c r="AY145" s="19" t="s">
        <v>160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82</v>
      </c>
      <c r="BK145" s="192">
        <f>ROUND(I145*H145,2)</f>
        <v>0</v>
      </c>
      <c r="BL145" s="19" t="s">
        <v>167</v>
      </c>
      <c r="BM145" s="191" t="s">
        <v>1295</v>
      </c>
    </row>
    <row r="146" s="2" customFormat="1">
      <c r="A146" s="38"/>
      <c r="B146" s="39"/>
      <c r="C146" s="38"/>
      <c r="D146" s="193" t="s">
        <v>169</v>
      </c>
      <c r="E146" s="38"/>
      <c r="F146" s="194" t="s">
        <v>334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169</v>
      </c>
      <c r="AU146" s="19" t="s">
        <v>84</v>
      </c>
    </row>
    <row r="147" s="2" customFormat="1">
      <c r="A147" s="38"/>
      <c r="B147" s="39"/>
      <c r="C147" s="38"/>
      <c r="D147" s="198" t="s">
        <v>171</v>
      </c>
      <c r="E147" s="38"/>
      <c r="F147" s="199" t="s">
        <v>1296</v>
      </c>
      <c r="G147" s="38"/>
      <c r="H147" s="38"/>
      <c r="I147" s="195"/>
      <c r="J147" s="38"/>
      <c r="K147" s="38"/>
      <c r="L147" s="39"/>
      <c r="M147" s="196"/>
      <c r="N147" s="197"/>
      <c r="O147" s="77"/>
      <c r="P147" s="77"/>
      <c r="Q147" s="77"/>
      <c r="R147" s="77"/>
      <c r="S147" s="77"/>
      <c r="T147" s="7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171</v>
      </c>
      <c r="AU147" s="19" t="s">
        <v>84</v>
      </c>
    </row>
    <row r="148" s="13" customFormat="1">
      <c r="A148" s="13"/>
      <c r="B148" s="201"/>
      <c r="C148" s="13"/>
      <c r="D148" s="193" t="s">
        <v>175</v>
      </c>
      <c r="E148" s="202" t="s">
        <v>1</v>
      </c>
      <c r="F148" s="203" t="s">
        <v>1297</v>
      </c>
      <c r="G148" s="13"/>
      <c r="H148" s="204">
        <v>46.409999999999997</v>
      </c>
      <c r="I148" s="205"/>
      <c r="J148" s="13"/>
      <c r="K148" s="13"/>
      <c r="L148" s="201"/>
      <c r="M148" s="206"/>
      <c r="N148" s="207"/>
      <c r="O148" s="207"/>
      <c r="P148" s="207"/>
      <c r="Q148" s="207"/>
      <c r="R148" s="207"/>
      <c r="S148" s="207"/>
      <c r="T148" s="20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2" t="s">
        <v>175</v>
      </c>
      <c r="AU148" s="202" t="s">
        <v>84</v>
      </c>
      <c r="AV148" s="13" t="s">
        <v>84</v>
      </c>
      <c r="AW148" s="13" t="s">
        <v>32</v>
      </c>
      <c r="AX148" s="13" t="s">
        <v>82</v>
      </c>
      <c r="AY148" s="202" t="s">
        <v>160</v>
      </c>
    </row>
    <row r="149" s="2" customFormat="1" ht="16.5" customHeight="1">
      <c r="A149" s="38"/>
      <c r="B149" s="179"/>
      <c r="C149" s="217" t="s">
        <v>203</v>
      </c>
      <c r="D149" s="217" t="s">
        <v>341</v>
      </c>
      <c r="E149" s="218" t="s">
        <v>1298</v>
      </c>
      <c r="F149" s="219" t="s">
        <v>1299</v>
      </c>
      <c r="G149" s="220" t="s">
        <v>344</v>
      </c>
      <c r="H149" s="221">
        <v>78.897000000000006</v>
      </c>
      <c r="I149" s="222"/>
      <c r="J149" s="223">
        <f>ROUND(I149*H149,2)</f>
        <v>0</v>
      </c>
      <c r="K149" s="219" t="s">
        <v>166</v>
      </c>
      <c r="L149" s="224"/>
      <c r="M149" s="225" t="s">
        <v>1</v>
      </c>
      <c r="N149" s="226" t="s">
        <v>40</v>
      </c>
      <c r="O149" s="77"/>
      <c r="P149" s="189">
        <f>O149*H149</f>
        <v>0</v>
      </c>
      <c r="Q149" s="189">
        <v>1</v>
      </c>
      <c r="R149" s="189">
        <f>Q149*H149</f>
        <v>78.897000000000006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216</v>
      </c>
      <c r="AT149" s="191" t="s">
        <v>341</v>
      </c>
      <c r="AU149" s="191" t="s">
        <v>84</v>
      </c>
      <c r="AY149" s="19" t="s">
        <v>160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82</v>
      </c>
      <c r="BK149" s="192">
        <f>ROUND(I149*H149,2)</f>
        <v>0</v>
      </c>
      <c r="BL149" s="19" t="s">
        <v>167</v>
      </c>
      <c r="BM149" s="191" t="s">
        <v>1300</v>
      </c>
    </row>
    <row r="150" s="2" customFormat="1">
      <c r="A150" s="38"/>
      <c r="B150" s="39"/>
      <c r="C150" s="38"/>
      <c r="D150" s="193" t="s">
        <v>169</v>
      </c>
      <c r="E150" s="38"/>
      <c r="F150" s="194" t="s">
        <v>1299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169</v>
      </c>
      <c r="AU150" s="19" t="s">
        <v>84</v>
      </c>
    </row>
    <row r="151" s="13" customFormat="1">
      <c r="A151" s="13"/>
      <c r="B151" s="201"/>
      <c r="C151" s="13"/>
      <c r="D151" s="193" t="s">
        <v>175</v>
      </c>
      <c r="E151" s="202" t="s">
        <v>1</v>
      </c>
      <c r="F151" s="203" t="s">
        <v>1301</v>
      </c>
      <c r="G151" s="13"/>
      <c r="H151" s="204">
        <v>78.897000000000006</v>
      </c>
      <c r="I151" s="205"/>
      <c r="J151" s="13"/>
      <c r="K151" s="13"/>
      <c r="L151" s="201"/>
      <c r="M151" s="206"/>
      <c r="N151" s="207"/>
      <c r="O151" s="207"/>
      <c r="P151" s="207"/>
      <c r="Q151" s="207"/>
      <c r="R151" s="207"/>
      <c r="S151" s="207"/>
      <c r="T151" s="20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2" t="s">
        <v>175</v>
      </c>
      <c r="AU151" s="202" t="s">
        <v>84</v>
      </c>
      <c r="AV151" s="13" t="s">
        <v>84</v>
      </c>
      <c r="AW151" s="13" t="s">
        <v>32</v>
      </c>
      <c r="AX151" s="13" t="s">
        <v>82</v>
      </c>
      <c r="AY151" s="202" t="s">
        <v>160</v>
      </c>
    </row>
    <row r="152" s="2" customFormat="1" ht="16.5" customHeight="1">
      <c r="A152" s="38"/>
      <c r="B152" s="179"/>
      <c r="C152" s="180" t="s">
        <v>209</v>
      </c>
      <c r="D152" s="180" t="s">
        <v>162</v>
      </c>
      <c r="E152" s="181" t="s">
        <v>349</v>
      </c>
      <c r="F152" s="182" t="s">
        <v>350</v>
      </c>
      <c r="G152" s="183" t="s">
        <v>247</v>
      </c>
      <c r="H152" s="184">
        <v>5.8099999999999996</v>
      </c>
      <c r="I152" s="185"/>
      <c r="J152" s="186">
        <f>ROUND(I152*H152,2)</f>
        <v>0</v>
      </c>
      <c r="K152" s="182" t="s">
        <v>1292</v>
      </c>
      <c r="L152" s="39"/>
      <c r="M152" s="187" t="s">
        <v>1</v>
      </c>
      <c r="N152" s="188" t="s">
        <v>40</v>
      </c>
      <c r="O152" s="77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167</v>
      </c>
      <c r="AT152" s="191" t="s">
        <v>162</v>
      </c>
      <c r="AU152" s="191" t="s">
        <v>84</v>
      </c>
      <c r="AY152" s="19" t="s">
        <v>160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82</v>
      </c>
      <c r="BK152" s="192">
        <f>ROUND(I152*H152,2)</f>
        <v>0</v>
      </c>
      <c r="BL152" s="19" t="s">
        <v>167</v>
      </c>
      <c r="BM152" s="191" t="s">
        <v>1302</v>
      </c>
    </row>
    <row r="153" s="2" customFormat="1">
      <c r="A153" s="38"/>
      <c r="B153" s="39"/>
      <c r="C153" s="38"/>
      <c r="D153" s="193" t="s">
        <v>169</v>
      </c>
      <c r="E153" s="38"/>
      <c r="F153" s="194" t="s">
        <v>1303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169</v>
      </c>
      <c r="AU153" s="19" t="s">
        <v>84</v>
      </c>
    </row>
    <row r="154" s="2" customFormat="1">
      <c r="A154" s="38"/>
      <c r="B154" s="39"/>
      <c r="C154" s="38"/>
      <c r="D154" s="198" t="s">
        <v>171</v>
      </c>
      <c r="E154" s="38"/>
      <c r="F154" s="199" t="s">
        <v>1304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171</v>
      </c>
      <c r="AU154" s="19" t="s">
        <v>84</v>
      </c>
    </row>
    <row r="155" s="13" customFormat="1">
      <c r="A155" s="13"/>
      <c r="B155" s="201"/>
      <c r="C155" s="13"/>
      <c r="D155" s="193" t="s">
        <v>175</v>
      </c>
      <c r="E155" s="202" t="s">
        <v>1</v>
      </c>
      <c r="F155" s="203" t="s">
        <v>1305</v>
      </c>
      <c r="G155" s="13"/>
      <c r="H155" s="204">
        <v>0.34999999999999998</v>
      </c>
      <c r="I155" s="205"/>
      <c r="J155" s="13"/>
      <c r="K155" s="13"/>
      <c r="L155" s="201"/>
      <c r="M155" s="206"/>
      <c r="N155" s="207"/>
      <c r="O155" s="207"/>
      <c r="P155" s="207"/>
      <c r="Q155" s="207"/>
      <c r="R155" s="207"/>
      <c r="S155" s="207"/>
      <c r="T155" s="20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02" t="s">
        <v>175</v>
      </c>
      <c r="AU155" s="202" t="s">
        <v>84</v>
      </c>
      <c r="AV155" s="13" t="s">
        <v>84</v>
      </c>
      <c r="AW155" s="13" t="s">
        <v>32</v>
      </c>
      <c r="AX155" s="13" t="s">
        <v>75</v>
      </c>
      <c r="AY155" s="202" t="s">
        <v>160</v>
      </c>
    </row>
    <row r="156" s="13" customFormat="1">
      <c r="A156" s="13"/>
      <c r="B156" s="201"/>
      <c r="C156" s="13"/>
      <c r="D156" s="193" t="s">
        <v>175</v>
      </c>
      <c r="E156" s="202" t="s">
        <v>1</v>
      </c>
      <c r="F156" s="203" t="s">
        <v>1306</v>
      </c>
      <c r="G156" s="13"/>
      <c r="H156" s="204">
        <v>5.46</v>
      </c>
      <c r="I156" s="205"/>
      <c r="J156" s="13"/>
      <c r="K156" s="13"/>
      <c r="L156" s="201"/>
      <c r="M156" s="206"/>
      <c r="N156" s="207"/>
      <c r="O156" s="207"/>
      <c r="P156" s="207"/>
      <c r="Q156" s="207"/>
      <c r="R156" s="207"/>
      <c r="S156" s="207"/>
      <c r="T156" s="20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02" t="s">
        <v>175</v>
      </c>
      <c r="AU156" s="202" t="s">
        <v>84</v>
      </c>
      <c r="AV156" s="13" t="s">
        <v>84</v>
      </c>
      <c r="AW156" s="13" t="s">
        <v>32</v>
      </c>
      <c r="AX156" s="13" t="s">
        <v>75</v>
      </c>
      <c r="AY156" s="202" t="s">
        <v>160</v>
      </c>
    </row>
    <row r="157" s="14" customFormat="1">
      <c r="A157" s="14"/>
      <c r="B157" s="209"/>
      <c r="C157" s="14"/>
      <c r="D157" s="193" t="s">
        <v>175</v>
      </c>
      <c r="E157" s="210" t="s">
        <v>1</v>
      </c>
      <c r="F157" s="211" t="s">
        <v>268</v>
      </c>
      <c r="G157" s="14"/>
      <c r="H157" s="212">
        <v>5.8099999999999996</v>
      </c>
      <c r="I157" s="213"/>
      <c r="J157" s="14"/>
      <c r="K157" s="14"/>
      <c r="L157" s="209"/>
      <c r="M157" s="214"/>
      <c r="N157" s="215"/>
      <c r="O157" s="215"/>
      <c r="P157" s="215"/>
      <c r="Q157" s="215"/>
      <c r="R157" s="215"/>
      <c r="S157" s="215"/>
      <c r="T157" s="21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10" t="s">
        <v>175</v>
      </c>
      <c r="AU157" s="210" t="s">
        <v>84</v>
      </c>
      <c r="AV157" s="14" t="s">
        <v>167</v>
      </c>
      <c r="AW157" s="14" t="s">
        <v>32</v>
      </c>
      <c r="AX157" s="14" t="s">
        <v>82</v>
      </c>
      <c r="AY157" s="210" t="s">
        <v>160</v>
      </c>
    </row>
    <row r="158" s="2" customFormat="1" ht="16.5" customHeight="1">
      <c r="A158" s="38"/>
      <c r="B158" s="179"/>
      <c r="C158" s="217" t="s">
        <v>216</v>
      </c>
      <c r="D158" s="217" t="s">
        <v>341</v>
      </c>
      <c r="E158" s="218" t="s">
        <v>1307</v>
      </c>
      <c r="F158" s="219" t="s">
        <v>1308</v>
      </c>
      <c r="G158" s="220" t="s">
        <v>344</v>
      </c>
      <c r="H158" s="221">
        <v>9.282</v>
      </c>
      <c r="I158" s="222"/>
      <c r="J158" s="223">
        <f>ROUND(I158*H158,2)</f>
        <v>0</v>
      </c>
      <c r="K158" s="219" t="s">
        <v>1292</v>
      </c>
      <c r="L158" s="224"/>
      <c r="M158" s="225" t="s">
        <v>1</v>
      </c>
      <c r="N158" s="226" t="s">
        <v>40</v>
      </c>
      <c r="O158" s="77"/>
      <c r="P158" s="189">
        <f>O158*H158</f>
        <v>0</v>
      </c>
      <c r="Q158" s="189">
        <v>1</v>
      </c>
      <c r="R158" s="189">
        <f>Q158*H158</f>
        <v>9.282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216</v>
      </c>
      <c r="AT158" s="191" t="s">
        <v>341</v>
      </c>
      <c r="AU158" s="191" t="s">
        <v>84</v>
      </c>
      <c r="AY158" s="19" t="s">
        <v>160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82</v>
      </c>
      <c r="BK158" s="192">
        <f>ROUND(I158*H158,2)</f>
        <v>0</v>
      </c>
      <c r="BL158" s="19" t="s">
        <v>167</v>
      </c>
      <c r="BM158" s="191" t="s">
        <v>1309</v>
      </c>
    </row>
    <row r="159" s="2" customFormat="1">
      <c r="A159" s="38"/>
      <c r="B159" s="39"/>
      <c r="C159" s="38"/>
      <c r="D159" s="193" t="s">
        <v>169</v>
      </c>
      <c r="E159" s="38"/>
      <c r="F159" s="194" t="s">
        <v>1308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169</v>
      </c>
      <c r="AU159" s="19" t="s">
        <v>84</v>
      </c>
    </row>
    <row r="160" s="13" customFormat="1">
      <c r="A160" s="13"/>
      <c r="B160" s="201"/>
      <c r="C160" s="13"/>
      <c r="D160" s="193" t="s">
        <v>175</v>
      </c>
      <c r="E160" s="202" t="s">
        <v>1</v>
      </c>
      <c r="F160" s="203" t="s">
        <v>1310</v>
      </c>
      <c r="G160" s="13"/>
      <c r="H160" s="204">
        <v>9.282</v>
      </c>
      <c r="I160" s="205"/>
      <c r="J160" s="13"/>
      <c r="K160" s="13"/>
      <c r="L160" s="201"/>
      <c r="M160" s="206"/>
      <c r="N160" s="207"/>
      <c r="O160" s="207"/>
      <c r="P160" s="207"/>
      <c r="Q160" s="207"/>
      <c r="R160" s="207"/>
      <c r="S160" s="207"/>
      <c r="T160" s="20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2" t="s">
        <v>175</v>
      </c>
      <c r="AU160" s="202" t="s">
        <v>84</v>
      </c>
      <c r="AV160" s="13" t="s">
        <v>84</v>
      </c>
      <c r="AW160" s="13" t="s">
        <v>32</v>
      </c>
      <c r="AX160" s="13" t="s">
        <v>82</v>
      </c>
      <c r="AY160" s="202" t="s">
        <v>160</v>
      </c>
    </row>
    <row r="161" s="12" customFormat="1" ht="22.8" customHeight="1">
      <c r="A161" s="12"/>
      <c r="B161" s="166"/>
      <c r="C161" s="12"/>
      <c r="D161" s="167" t="s">
        <v>74</v>
      </c>
      <c r="E161" s="177" t="s">
        <v>167</v>
      </c>
      <c r="F161" s="177" t="s">
        <v>396</v>
      </c>
      <c r="G161" s="12"/>
      <c r="H161" s="12"/>
      <c r="I161" s="169"/>
      <c r="J161" s="178">
        <f>BK161</f>
        <v>0</v>
      </c>
      <c r="K161" s="12"/>
      <c r="L161" s="166"/>
      <c r="M161" s="171"/>
      <c r="N161" s="172"/>
      <c r="O161" s="172"/>
      <c r="P161" s="173">
        <f>SUM(P162:P165)</f>
        <v>0</v>
      </c>
      <c r="Q161" s="172"/>
      <c r="R161" s="173">
        <f>SUM(R162:R165)</f>
        <v>0</v>
      </c>
      <c r="S161" s="172"/>
      <c r="T161" s="174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7" t="s">
        <v>82</v>
      </c>
      <c r="AT161" s="175" t="s">
        <v>74</v>
      </c>
      <c r="AU161" s="175" t="s">
        <v>82</v>
      </c>
      <c r="AY161" s="167" t="s">
        <v>160</v>
      </c>
      <c r="BK161" s="176">
        <f>SUM(BK162:BK165)</f>
        <v>0</v>
      </c>
    </row>
    <row r="162" s="2" customFormat="1" ht="16.5" customHeight="1">
      <c r="A162" s="38"/>
      <c r="B162" s="179"/>
      <c r="C162" s="180" t="s">
        <v>225</v>
      </c>
      <c r="D162" s="180" t="s">
        <v>162</v>
      </c>
      <c r="E162" s="181" t="s">
        <v>405</v>
      </c>
      <c r="F162" s="182" t="s">
        <v>406</v>
      </c>
      <c r="G162" s="183" t="s">
        <v>247</v>
      </c>
      <c r="H162" s="184">
        <v>2.73</v>
      </c>
      <c r="I162" s="185"/>
      <c r="J162" s="186">
        <f>ROUND(I162*H162,2)</f>
        <v>0</v>
      </c>
      <c r="K162" s="182" t="s">
        <v>1292</v>
      </c>
      <c r="L162" s="39"/>
      <c r="M162" s="187" t="s">
        <v>1</v>
      </c>
      <c r="N162" s="188" t="s">
        <v>40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167</v>
      </c>
      <c r="AT162" s="191" t="s">
        <v>162</v>
      </c>
      <c r="AU162" s="191" t="s">
        <v>84</v>
      </c>
      <c r="AY162" s="19" t="s">
        <v>160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82</v>
      </c>
      <c r="BK162" s="192">
        <f>ROUND(I162*H162,2)</f>
        <v>0</v>
      </c>
      <c r="BL162" s="19" t="s">
        <v>167</v>
      </c>
      <c r="BM162" s="191" t="s">
        <v>1311</v>
      </c>
    </row>
    <row r="163" s="2" customFormat="1">
      <c r="A163" s="38"/>
      <c r="B163" s="39"/>
      <c r="C163" s="38"/>
      <c r="D163" s="193" t="s">
        <v>169</v>
      </c>
      <c r="E163" s="38"/>
      <c r="F163" s="194" t="s">
        <v>408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169</v>
      </c>
      <c r="AU163" s="19" t="s">
        <v>84</v>
      </c>
    </row>
    <row r="164" s="2" customFormat="1">
      <c r="A164" s="38"/>
      <c r="B164" s="39"/>
      <c r="C164" s="38"/>
      <c r="D164" s="198" t="s">
        <v>171</v>
      </c>
      <c r="E164" s="38"/>
      <c r="F164" s="199" t="s">
        <v>1312</v>
      </c>
      <c r="G164" s="38"/>
      <c r="H164" s="38"/>
      <c r="I164" s="195"/>
      <c r="J164" s="38"/>
      <c r="K164" s="38"/>
      <c r="L164" s="39"/>
      <c r="M164" s="196"/>
      <c r="N164" s="197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171</v>
      </c>
      <c r="AU164" s="19" t="s">
        <v>84</v>
      </c>
    </row>
    <row r="165" s="13" customFormat="1">
      <c r="A165" s="13"/>
      <c r="B165" s="201"/>
      <c r="C165" s="13"/>
      <c r="D165" s="193" t="s">
        <v>175</v>
      </c>
      <c r="E165" s="202" t="s">
        <v>1</v>
      </c>
      <c r="F165" s="203" t="s">
        <v>1313</v>
      </c>
      <c r="G165" s="13"/>
      <c r="H165" s="204">
        <v>2.73</v>
      </c>
      <c r="I165" s="205"/>
      <c r="J165" s="13"/>
      <c r="K165" s="13"/>
      <c r="L165" s="201"/>
      <c r="M165" s="206"/>
      <c r="N165" s="207"/>
      <c r="O165" s="207"/>
      <c r="P165" s="207"/>
      <c r="Q165" s="207"/>
      <c r="R165" s="207"/>
      <c r="S165" s="207"/>
      <c r="T165" s="20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2" t="s">
        <v>175</v>
      </c>
      <c r="AU165" s="202" t="s">
        <v>84</v>
      </c>
      <c r="AV165" s="13" t="s">
        <v>84</v>
      </c>
      <c r="AW165" s="13" t="s">
        <v>32</v>
      </c>
      <c r="AX165" s="13" t="s">
        <v>82</v>
      </c>
      <c r="AY165" s="202" t="s">
        <v>160</v>
      </c>
    </row>
    <row r="166" s="12" customFormat="1" ht="22.8" customHeight="1">
      <c r="A166" s="12"/>
      <c r="B166" s="166"/>
      <c r="C166" s="12"/>
      <c r="D166" s="167" t="s">
        <v>74</v>
      </c>
      <c r="E166" s="177" t="s">
        <v>216</v>
      </c>
      <c r="F166" s="177" t="s">
        <v>644</v>
      </c>
      <c r="G166" s="12"/>
      <c r="H166" s="12"/>
      <c r="I166" s="169"/>
      <c r="J166" s="178">
        <f>BK166</f>
        <v>0</v>
      </c>
      <c r="K166" s="12"/>
      <c r="L166" s="166"/>
      <c r="M166" s="171"/>
      <c r="N166" s="172"/>
      <c r="O166" s="172"/>
      <c r="P166" s="173">
        <f>SUM(P167:P175)</f>
        <v>0</v>
      </c>
      <c r="Q166" s="172"/>
      <c r="R166" s="173">
        <f>SUM(R167:R175)</f>
        <v>0.15939</v>
      </c>
      <c r="S166" s="172"/>
      <c r="T166" s="174">
        <f>SUM(T167:T175)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7" t="s">
        <v>82</v>
      </c>
      <c r="AT166" s="175" t="s">
        <v>74</v>
      </c>
      <c r="AU166" s="175" t="s">
        <v>82</v>
      </c>
      <c r="AY166" s="167" t="s">
        <v>160</v>
      </c>
      <c r="BK166" s="176">
        <f>SUM(BK167:BK175)</f>
        <v>0</v>
      </c>
    </row>
    <row r="167" s="2" customFormat="1" ht="16.5" customHeight="1">
      <c r="A167" s="38"/>
      <c r="B167" s="179"/>
      <c r="C167" s="180" t="s">
        <v>231</v>
      </c>
      <c r="D167" s="180" t="s">
        <v>162</v>
      </c>
      <c r="E167" s="181" t="s">
        <v>1314</v>
      </c>
      <c r="F167" s="182" t="s">
        <v>1315</v>
      </c>
      <c r="G167" s="183" t="s">
        <v>219</v>
      </c>
      <c r="H167" s="184">
        <v>7</v>
      </c>
      <c r="I167" s="185"/>
      <c r="J167" s="186">
        <f>ROUND(I167*H167,2)</f>
        <v>0</v>
      </c>
      <c r="K167" s="182" t="s">
        <v>166</v>
      </c>
      <c r="L167" s="39"/>
      <c r="M167" s="187" t="s">
        <v>1</v>
      </c>
      <c r="N167" s="188" t="s">
        <v>40</v>
      </c>
      <c r="O167" s="77"/>
      <c r="P167" s="189">
        <f>O167*H167</f>
        <v>0</v>
      </c>
      <c r="Q167" s="189">
        <v>3.0000000000000001E-05</v>
      </c>
      <c r="R167" s="189">
        <f>Q167*H167</f>
        <v>0.00021000000000000001</v>
      </c>
      <c r="S167" s="189">
        <v>0</v>
      </c>
      <c r="T167" s="19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1" t="s">
        <v>167</v>
      </c>
      <c r="AT167" s="191" t="s">
        <v>162</v>
      </c>
      <c r="AU167" s="191" t="s">
        <v>84</v>
      </c>
      <c r="AY167" s="19" t="s">
        <v>160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82</v>
      </c>
      <c r="BK167" s="192">
        <f>ROUND(I167*H167,2)</f>
        <v>0</v>
      </c>
      <c r="BL167" s="19" t="s">
        <v>167</v>
      </c>
      <c r="BM167" s="191" t="s">
        <v>1316</v>
      </c>
    </row>
    <row r="168" s="2" customFormat="1">
      <c r="A168" s="38"/>
      <c r="B168" s="39"/>
      <c r="C168" s="38"/>
      <c r="D168" s="193" t="s">
        <v>169</v>
      </c>
      <c r="E168" s="38"/>
      <c r="F168" s="194" t="s">
        <v>1317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169</v>
      </c>
      <c r="AU168" s="19" t="s">
        <v>84</v>
      </c>
    </row>
    <row r="169" s="2" customFormat="1">
      <c r="A169" s="38"/>
      <c r="B169" s="39"/>
      <c r="C169" s="38"/>
      <c r="D169" s="198" t="s">
        <v>171</v>
      </c>
      <c r="E169" s="38"/>
      <c r="F169" s="199" t="s">
        <v>1318</v>
      </c>
      <c r="G169" s="38"/>
      <c r="H169" s="38"/>
      <c r="I169" s="195"/>
      <c r="J169" s="38"/>
      <c r="K169" s="38"/>
      <c r="L169" s="39"/>
      <c r="M169" s="196"/>
      <c r="N169" s="197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171</v>
      </c>
      <c r="AU169" s="19" t="s">
        <v>84</v>
      </c>
    </row>
    <row r="170" s="2" customFormat="1">
      <c r="A170" s="38"/>
      <c r="B170" s="39"/>
      <c r="C170" s="38"/>
      <c r="D170" s="193" t="s">
        <v>173</v>
      </c>
      <c r="E170" s="38"/>
      <c r="F170" s="200" t="s">
        <v>1319</v>
      </c>
      <c r="G170" s="38"/>
      <c r="H170" s="38"/>
      <c r="I170" s="195"/>
      <c r="J170" s="38"/>
      <c r="K170" s="38"/>
      <c r="L170" s="39"/>
      <c r="M170" s="196"/>
      <c r="N170" s="197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173</v>
      </c>
      <c r="AU170" s="19" t="s">
        <v>84</v>
      </c>
    </row>
    <row r="171" s="2" customFormat="1" ht="16.5" customHeight="1">
      <c r="A171" s="38"/>
      <c r="B171" s="179"/>
      <c r="C171" s="217" t="s">
        <v>238</v>
      </c>
      <c r="D171" s="217" t="s">
        <v>341</v>
      </c>
      <c r="E171" s="218" t="s">
        <v>1320</v>
      </c>
      <c r="F171" s="219" t="s">
        <v>1321</v>
      </c>
      <c r="G171" s="220" t="s">
        <v>219</v>
      </c>
      <c r="H171" s="221">
        <v>7</v>
      </c>
      <c r="I171" s="222"/>
      <c r="J171" s="223">
        <f>ROUND(I171*H171,2)</f>
        <v>0</v>
      </c>
      <c r="K171" s="219" t="s">
        <v>166</v>
      </c>
      <c r="L171" s="224"/>
      <c r="M171" s="225" t="s">
        <v>1</v>
      </c>
      <c r="N171" s="226" t="s">
        <v>40</v>
      </c>
      <c r="O171" s="77"/>
      <c r="P171" s="189">
        <f>O171*H171</f>
        <v>0</v>
      </c>
      <c r="Q171" s="189">
        <v>0.020400000000000001</v>
      </c>
      <c r="R171" s="189">
        <f>Q171*H171</f>
        <v>0.14280000000000001</v>
      </c>
      <c r="S171" s="189">
        <v>0</v>
      </c>
      <c r="T171" s="19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1" t="s">
        <v>216</v>
      </c>
      <c r="AT171" s="191" t="s">
        <v>341</v>
      </c>
      <c r="AU171" s="191" t="s">
        <v>84</v>
      </c>
      <c r="AY171" s="19" t="s">
        <v>160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82</v>
      </c>
      <c r="BK171" s="192">
        <f>ROUND(I171*H171,2)</f>
        <v>0</v>
      </c>
      <c r="BL171" s="19" t="s">
        <v>167</v>
      </c>
      <c r="BM171" s="191" t="s">
        <v>1322</v>
      </c>
    </row>
    <row r="172" s="2" customFormat="1">
      <c r="A172" s="38"/>
      <c r="B172" s="39"/>
      <c r="C172" s="38"/>
      <c r="D172" s="193" t="s">
        <v>169</v>
      </c>
      <c r="E172" s="38"/>
      <c r="F172" s="194" t="s">
        <v>1321</v>
      </c>
      <c r="G172" s="38"/>
      <c r="H172" s="38"/>
      <c r="I172" s="195"/>
      <c r="J172" s="38"/>
      <c r="K172" s="38"/>
      <c r="L172" s="39"/>
      <c r="M172" s="196"/>
      <c r="N172" s="197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169</v>
      </c>
      <c r="AU172" s="19" t="s">
        <v>84</v>
      </c>
    </row>
    <row r="173" s="2" customFormat="1" ht="16.5" customHeight="1">
      <c r="A173" s="38"/>
      <c r="B173" s="179"/>
      <c r="C173" s="180" t="s">
        <v>8</v>
      </c>
      <c r="D173" s="180" t="s">
        <v>162</v>
      </c>
      <c r="E173" s="181" t="s">
        <v>1323</v>
      </c>
      <c r="F173" s="182" t="s">
        <v>1324</v>
      </c>
      <c r="G173" s="183" t="s">
        <v>219</v>
      </c>
      <c r="H173" s="184">
        <v>182</v>
      </c>
      <c r="I173" s="185"/>
      <c r="J173" s="186">
        <f>ROUND(I173*H173,2)</f>
        <v>0</v>
      </c>
      <c r="K173" s="182" t="s">
        <v>1292</v>
      </c>
      <c r="L173" s="39"/>
      <c r="M173" s="187" t="s">
        <v>1</v>
      </c>
      <c r="N173" s="188" t="s">
        <v>40</v>
      </c>
      <c r="O173" s="77"/>
      <c r="P173" s="189">
        <f>O173*H173</f>
        <v>0</v>
      </c>
      <c r="Q173" s="189">
        <v>9.0000000000000006E-05</v>
      </c>
      <c r="R173" s="189">
        <f>Q173*H173</f>
        <v>0.016380000000000002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167</v>
      </c>
      <c r="AT173" s="191" t="s">
        <v>162</v>
      </c>
      <c r="AU173" s="191" t="s">
        <v>84</v>
      </c>
      <c r="AY173" s="19" t="s">
        <v>160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82</v>
      </c>
      <c r="BK173" s="192">
        <f>ROUND(I173*H173,2)</f>
        <v>0</v>
      </c>
      <c r="BL173" s="19" t="s">
        <v>167</v>
      </c>
      <c r="BM173" s="191" t="s">
        <v>1325</v>
      </c>
    </row>
    <row r="174" s="2" customFormat="1">
      <c r="A174" s="38"/>
      <c r="B174" s="39"/>
      <c r="C174" s="38"/>
      <c r="D174" s="193" t="s">
        <v>169</v>
      </c>
      <c r="E174" s="38"/>
      <c r="F174" s="194" t="s">
        <v>1326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169</v>
      </c>
      <c r="AU174" s="19" t="s">
        <v>84</v>
      </c>
    </row>
    <row r="175" s="2" customFormat="1">
      <c r="A175" s="38"/>
      <c r="B175" s="39"/>
      <c r="C175" s="38"/>
      <c r="D175" s="198" t="s">
        <v>171</v>
      </c>
      <c r="E175" s="38"/>
      <c r="F175" s="199" t="s">
        <v>1327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171</v>
      </c>
      <c r="AU175" s="19" t="s">
        <v>84</v>
      </c>
    </row>
    <row r="176" s="12" customFormat="1" ht="25.92" customHeight="1">
      <c r="A176" s="12"/>
      <c r="B176" s="166"/>
      <c r="C176" s="12"/>
      <c r="D176" s="167" t="s">
        <v>74</v>
      </c>
      <c r="E176" s="168" t="s">
        <v>1133</v>
      </c>
      <c r="F176" s="168" t="s">
        <v>1134</v>
      </c>
      <c r="G176" s="12"/>
      <c r="H176" s="12"/>
      <c r="I176" s="169"/>
      <c r="J176" s="170">
        <f>BK176</f>
        <v>0</v>
      </c>
      <c r="K176" s="12"/>
      <c r="L176" s="166"/>
      <c r="M176" s="171"/>
      <c r="N176" s="172"/>
      <c r="O176" s="172"/>
      <c r="P176" s="173">
        <f>P177</f>
        <v>0</v>
      </c>
      <c r="Q176" s="172"/>
      <c r="R176" s="173">
        <f>R177</f>
        <v>0.40819099999999997</v>
      </c>
      <c r="S176" s="172"/>
      <c r="T176" s="174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7" t="s">
        <v>84</v>
      </c>
      <c r="AT176" s="175" t="s">
        <v>74</v>
      </c>
      <c r="AU176" s="175" t="s">
        <v>75</v>
      </c>
      <c r="AY176" s="167" t="s">
        <v>160</v>
      </c>
      <c r="BK176" s="176">
        <f>BK177</f>
        <v>0</v>
      </c>
    </row>
    <row r="177" s="12" customFormat="1" ht="22.8" customHeight="1">
      <c r="A177" s="12"/>
      <c r="B177" s="166"/>
      <c r="C177" s="12"/>
      <c r="D177" s="167" t="s">
        <v>74</v>
      </c>
      <c r="E177" s="177" t="s">
        <v>1328</v>
      </c>
      <c r="F177" s="177" t="s">
        <v>1329</v>
      </c>
      <c r="G177" s="12"/>
      <c r="H177" s="12"/>
      <c r="I177" s="169"/>
      <c r="J177" s="178">
        <f>BK177</f>
        <v>0</v>
      </c>
      <c r="K177" s="12"/>
      <c r="L177" s="166"/>
      <c r="M177" s="171"/>
      <c r="N177" s="172"/>
      <c r="O177" s="172"/>
      <c r="P177" s="173">
        <f>SUM(P178:P214)</f>
        <v>0</v>
      </c>
      <c r="Q177" s="172"/>
      <c r="R177" s="173">
        <f>SUM(R178:R214)</f>
        <v>0.40819099999999997</v>
      </c>
      <c r="S177" s="172"/>
      <c r="T177" s="174">
        <f>SUM(T178:T214)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67" t="s">
        <v>84</v>
      </c>
      <c r="AT177" s="175" t="s">
        <v>74</v>
      </c>
      <c r="AU177" s="175" t="s">
        <v>82</v>
      </c>
      <c r="AY177" s="167" t="s">
        <v>160</v>
      </c>
      <c r="BK177" s="176">
        <f>SUM(BK178:BK214)</f>
        <v>0</v>
      </c>
    </row>
    <row r="178" s="2" customFormat="1" ht="16.5" customHeight="1">
      <c r="A178" s="38"/>
      <c r="B178" s="179"/>
      <c r="C178" s="180" t="s">
        <v>252</v>
      </c>
      <c r="D178" s="180" t="s">
        <v>162</v>
      </c>
      <c r="E178" s="181" t="s">
        <v>1330</v>
      </c>
      <c r="F178" s="182" t="s">
        <v>1331</v>
      </c>
      <c r="G178" s="183" t="s">
        <v>219</v>
      </c>
      <c r="H178" s="184">
        <v>182</v>
      </c>
      <c r="I178" s="185"/>
      <c r="J178" s="186">
        <f>ROUND(I178*H178,2)</f>
        <v>0</v>
      </c>
      <c r="K178" s="182" t="s">
        <v>1292</v>
      </c>
      <c r="L178" s="39"/>
      <c r="M178" s="187" t="s">
        <v>1</v>
      </c>
      <c r="N178" s="188" t="s">
        <v>40</v>
      </c>
      <c r="O178" s="77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1" t="s">
        <v>276</v>
      </c>
      <c r="AT178" s="191" t="s">
        <v>162</v>
      </c>
      <c r="AU178" s="191" t="s">
        <v>84</v>
      </c>
      <c r="AY178" s="19" t="s">
        <v>160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82</v>
      </c>
      <c r="BK178" s="192">
        <f>ROUND(I178*H178,2)</f>
        <v>0</v>
      </c>
      <c r="BL178" s="19" t="s">
        <v>276</v>
      </c>
      <c r="BM178" s="191" t="s">
        <v>1332</v>
      </c>
    </row>
    <row r="179" s="2" customFormat="1">
      <c r="A179" s="38"/>
      <c r="B179" s="39"/>
      <c r="C179" s="38"/>
      <c r="D179" s="193" t="s">
        <v>169</v>
      </c>
      <c r="E179" s="38"/>
      <c r="F179" s="194" t="s">
        <v>1333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169</v>
      </c>
      <c r="AU179" s="19" t="s">
        <v>84</v>
      </c>
    </row>
    <row r="180" s="2" customFormat="1">
      <c r="A180" s="38"/>
      <c r="B180" s="39"/>
      <c r="C180" s="38"/>
      <c r="D180" s="198" t="s">
        <v>171</v>
      </c>
      <c r="E180" s="38"/>
      <c r="F180" s="199" t="s">
        <v>1334</v>
      </c>
      <c r="G180" s="38"/>
      <c r="H180" s="38"/>
      <c r="I180" s="195"/>
      <c r="J180" s="38"/>
      <c r="K180" s="38"/>
      <c r="L180" s="39"/>
      <c r="M180" s="196"/>
      <c r="N180" s="197"/>
      <c r="O180" s="77"/>
      <c r="P180" s="77"/>
      <c r="Q180" s="77"/>
      <c r="R180" s="77"/>
      <c r="S180" s="77"/>
      <c r="T180" s="7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171</v>
      </c>
      <c r="AU180" s="19" t="s">
        <v>84</v>
      </c>
    </row>
    <row r="181" s="2" customFormat="1" ht="16.5" customHeight="1">
      <c r="A181" s="38"/>
      <c r="B181" s="179"/>
      <c r="C181" s="217" t="s">
        <v>259</v>
      </c>
      <c r="D181" s="217" t="s">
        <v>341</v>
      </c>
      <c r="E181" s="218" t="s">
        <v>1335</v>
      </c>
      <c r="F181" s="219" t="s">
        <v>1336</v>
      </c>
      <c r="G181" s="220" t="s">
        <v>219</v>
      </c>
      <c r="H181" s="221">
        <v>170.09999999999999</v>
      </c>
      <c r="I181" s="222"/>
      <c r="J181" s="223">
        <f>ROUND(I181*H181,2)</f>
        <v>0</v>
      </c>
      <c r="K181" s="219" t="s">
        <v>166</v>
      </c>
      <c r="L181" s="224"/>
      <c r="M181" s="225" t="s">
        <v>1</v>
      </c>
      <c r="N181" s="226" t="s">
        <v>40</v>
      </c>
      <c r="O181" s="77"/>
      <c r="P181" s="189">
        <f>O181*H181</f>
        <v>0</v>
      </c>
      <c r="Q181" s="189">
        <v>0.00027</v>
      </c>
      <c r="R181" s="189">
        <f>Q181*H181</f>
        <v>0.045926999999999996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387</v>
      </c>
      <c r="AT181" s="191" t="s">
        <v>341</v>
      </c>
      <c r="AU181" s="191" t="s">
        <v>84</v>
      </c>
      <c r="AY181" s="19" t="s">
        <v>160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82</v>
      </c>
      <c r="BK181" s="192">
        <f>ROUND(I181*H181,2)</f>
        <v>0</v>
      </c>
      <c r="BL181" s="19" t="s">
        <v>276</v>
      </c>
      <c r="BM181" s="191" t="s">
        <v>1337</v>
      </c>
    </row>
    <row r="182" s="2" customFormat="1">
      <c r="A182" s="38"/>
      <c r="B182" s="39"/>
      <c r="C182" s="38"/>
      <c r="D182" s="193" t="s">
        <v>169</v>
      </c>
      <c r="E182" s="38"/>
      <c r="F182" s="194" t="s">
        <v>1336</v>
      </c>
      <c r="G182" s="38"/>
      <c r="H182" s="38"/>
      <c r="I182" s="195"/>
      <c r="J182" s="38"/>
      <c r="K182" s="38"/>
      <c r="L182" s="39"/>
      <c r="M182" s="196"/>
      <c r="N182" s="197"/>
      <c r="O182" s="77"/>
      <c r="P182" s="77"/>
      <c r="Q182" s="77"/>
      <c r="R182" s="77"/>
      <c r="S182" s="77"/>
      <c r="T182" s="7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9" t="s">
        <v>169</v>
      </c>
      <c r="AU182" s="19" t="s">
        <v>84</v>
      </c>
    </row>
    <row r="183" s="13" customFormat="1">
      <c r="A183" s="13"/>
      <c r="B183" s="201"/>
      <c r="C183" s="13"/>
      <c r="D183" s="193" t="s">
        <v>175</v>
      </c>
      <c r="E183" s="13"/>
      <c r="F183" s="203" t="s">
        <v>1338</v>
      </c>
      <c r="G183" s="13"/>
      <c r="H183" s="204">
        <v>170.09999999999999</v>
      </c>
      <c r="I183" s="205"/>
      <c r="J183" s="13"/>
      <c r="K183" s="13"/>
      <c r="L183" s="201"/>
      <c r="M183" s="206"/>
      <c r="N183" s="207"/>
      <c r="O183" s="207"/>
      <c r="P183" s="207"/>
      <c r="Q183" s="207"/>
      <c r="R183" s="207"/>
      <c r="S183" s="207"/>
      <c r="T183" s="20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02" t="s">
        <v>175</v>
      </c>
      <c r="AU183" s="202" t="s">
        <v>84</v>
      </c>
      <c r="AV183" s="13" t="s">
        <v>84</v>
      </c>
      <c r="AW183" s="13" t="s">
        <v>3</v>
      </c>
      <c r="AX183" s="13" t="s">
        <v>82</v>
      </c>
      <c r="AY183" s="202" t="s">
        <v>160</v>
      </c>
    </row>
    <row r="184" s="2" customFormat="1" ht="16.5" customHeight="1">
      <c r="A184" s="38"/>
      <c r="B184" s="179"/>
      <c r="C184" s="217" t="s">
        <v>269</v>
      </c>
      <c r="D184" s="217" t="s">
        <v>341</v>
      </c>
      <c r="E184" s="218" t="s">
        <v>1339</v>
      </c>
      <c r="F184" s="219" t="s">
        <v>1340</v>
      </c>
      <c r="G184" s="220" t="s">
        <v>219</v>
      </c>
      <c r="H184" s="221">
        <v>21</v>
      </c>
      <c r="I184" s="222"/>
      <c r="J184" s="223">
        <f>ROUND(I184*H184,2)</f>
        <v>0</v>
      </c>
      <c r="K184" s="219" t="s">
        <v>166</v>
      </c>
      <c r="L184" s="224"/>
      <c r="M184" s="225" t="s">
        <v>1</v>
      </c>
      <c r="N184" s="226" t="s">
        <v>40</v>
      </c>
      <c r="O184" s="77"/>
      <c r="P184" s="189">
        <f>O184*H184</f>
        <v>0</v>
      </c>
      <c r="Q184" s="189">
        <v>0.00068999999999999997</v>
      </c>
      <c r="R184" s="189">
        <f>Q184*H184</f>
        <v>0.014489999999999999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387</v>
      </c>
      <c r="AT184" s="191" t="s">
        <v>341</v>
      </c>
      <c r="AU184" s="191" t="s">
        <v>84</v>
      </c>
      <c r="AY184" s="19" t="s">
        <v>160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82</v>
      </c>
      <c r="BK184" s="192">
        <f>ROUND(I184*H184,2)</f>
        <v>0</v>
      </c>
      <c r="BL184" s="19" t="s">
        <v>276</v>
      </c>
      <c r="BM184" s="191" t="s">
        <v>1341</v>
      </c>
    </row>
    <row r="185" s="2" customFormat="1">
      <c r="A185" s="38"/>
      <c r="B185" s="39"/>
      <c r="C185" s="38"/>
      <c r="D185" s="193" t="s">
        <v>169</v>
      </c>
      <c r="E185" s="38"/>
      <c r="F185" s="194" t="s">
        <v>1340</v>
      </c>
      <c r="G185" s="38"/>
      <c r="H185" s="38"/>
      <c r="I185" s="195"/>
      <c r="J185" s="38"/>
      <c r="K185" s="38"/>
      <c r="L185" s="39"/>
      <c r="M185" s="196"/>
      <c r="N185" s="197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9" t="s">
        <v>169</v>
      </c>
      <c r="AU185" s="19" t="s">
        <v>84</v>
      </c>
    </row>
    <row r="186" s="13" customFormat="1">
      <c r="A186" s="13"/>
      <c r="B186" s="201"/>
      <c r="C186" s="13"/>
      <c r="D186" s="193" t="s">
        <v>175</v>
      </c>
      <c r="E186" s="13"/>
      <c r="F186" s="203" t="s">
        <v>1342</v>
      </c>
      <c r="G186" s="13"/>
      <c r="H186" s="204">
        <v>21</v>
      </c>
      <c r="I186" s="205"/>
      <c r="J186" s="13"/>
      <c r="K186" s="13"/>
      <c r="L186" s="201"/>
      <c r="M186" s="206"/>
      <c r="N186" s="207"/>
      <c r="O186" s="207"/>
      <c r="P186" s="207"/>
      <c r="Q186" s="207"/>
      <c r="R186" s="207"/>
      <c r="S186" s="207"/>
      <c r="T186" s="20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02" t="s">
        <v>175</v>
      </c>
      <c r="AU186" s="202" t="s">
        <v>84</v>
      </c>
      <c r="AV186" s="13" t="s">
        <v>84</v>
      </c>
      <c r="AW186" s="13" t="s">
        <v>3</v>
      </c>
      <c r="AX186" s="13" t="s">
        <v>82</v>
      </c>
      <c r="AY186" s="202" t="s">
        <v>160</v>
      </c>
    </row>
    <row r="187" s="2" customFormat="1" ht="16.5" customHeight="1">
      <c r="A187" s="38"/>
      <c r="B187" s="179"/>
      <c r="C187" s="180" t="s">
        <v>276</v>
      </c>
      <c r="D187" s="180" t="s">
        <v>162</v>
      </c>
      <c r="E187" s="181" t="s">
        <v>1343</v>
      </c>
      <c r="F187" s="182" t="s">
        <v>1344</v>
      </c>
      <c r="G187" s="183" t="s">
        <v>219</v>
      </c>
      <c r="H187" s="184">
        <v>182</v>
      </c>
      <c r="I187" s="185"/>
      <c r="J187" s="186">
        <f>ROUND(I187*H187,2)</f>
        <v>0</v>
      </c>
      <c r="K187" s="182" t="s">
        <v>1292</v>
      </c>
      <c r="L187" s="39"/>
      <c r="M187" s="187" t="s">
        <v>1</v>
      </c>
      <c r="N187" s="188" t="s">
        <v>40</v>
      </c>
      <c r="O187" s="77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595</v>
      </c>
      <c r="AT187" s="191" t="s">
        <v>162</v>
      </c>
      <c r="AU187" s="191" t="s">
        <v>84</v>
      </c>
      <c r="AY187" s="19" t="s">
        <v>160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82</v>
      </c>
      <c r="BK187" s="192">
        <f>ROUND(I187*H187,2)</f>
        <v>0</v>
      </c>
      <c r="BL187" s="19" t="s">
        <v>595</v>
      </c>
      <c r="BM187" s="191" t="s">
        <v>1345</v>
      </c>
    </row>
    <row r="188" s="2" customFormat="1">
      <c r="A188" s="38"/>
      <c r="B188" s="39"/>
      <c r="C188" s="38"/>
      <c r="D188" s="193" t="s">
        <v>169</v>
      </c>
      <c r="E188" s="38"/>
      <c r="F188" s="194" t="s">
        <v>1346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169</v>
      </c>
      <c r="AU188" s="19" t="s">
        <v>84</v>
      </c>
    </row>
    <row r="189" s="2" customFormat="1">
      <c r="A189" s="38"/>
      <c r="B189" s="39"/>
      <c r="C189" s="38"/>
      <c r="D189" s="198" t="s">
        <v>171</v>
      </c>
      <c r="E189" s="38"/>
      <c r="F189" s="199" t="s">
        <v>1347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171</v>
      </c>
      <c r="AU189" s="19" t="s">
        <v>84</v>
      </c>
    </row>
    <row r="190" s="2" customFormat="1" ht="16.5" customHeight="1">
      <c r="A190" s="38"/>
      <c r="B190" s="179"/>
      <c r="C190" s="217" t="s">
        <v>285</v>
      </c>
      <c r="D190" s="217" t="s">
        <v>341</v>
      </c>
      <c r="E190" s="218" t="s">
        <v>1348</v>
      </c>
      <c r="F190" s="219" t="s">
        <v>1349</v>
      </c>
      <c r="G190" s="220" t="s">
        <v>219</v>
      </c>
      <c r="H190" s="221">
        <v>191.09999999999999</v>
      </c>
      <c r="I190" s="222"/>
      <c r="J190" s="223">
        <f>ROUND(I190*H190,2)</f>
        <v>0</v>
      </c>
      <c r="K190" s="219" t="s">
        <v>1292</v>
      </c>
      <c r="L190" s="224"/>
      <c r="M190" s="225" t="s">
        <v>1</v>
      </c>
      <c r="N190" s="226" t="s">
        <v>40</v>
      </c>
      <c r="O190" s="77"/>
      <c r="P190" s="189">
        <f>O190*H190</f>
        <v>0</v>
      </c>
      <c r="Q190" s="189">
        <v>0.00064000000000000005</v>
      </c>
      <c r="R190" s="189">
        <f>Q190*H190</f>
        <v>0.12230400000000001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1000</v>
      </c>
      <c r="AT190" s="191" t="s">
        <v>341</v>
      </c>
      <c r="AU190" s="191" t="s">
        <v>84</v>
      </c>
      <c r="AY190" s="19" t="s">
        <v>160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82</v>
      </c>
      <c r="BK190" s="192">
        <f>ROUND(I190*H190,2)</f>
        <v>0</v>
      </c>
      <c r="BL190" s="19" t="s">
        <v>1000</v>
      </c>
      <c r="BM190" s="191" t="s">
        <v>1350</v>
      </c>
    </row>
    <row r="191" s="2" customFormat="1">
      <c r="A191" s="38"/>
      <c r="B191" s="39"/>
      <c r="C191" s="38"/>
      <c r="D191" s="193" t="s">
        <v>169</v>
      </c>
      <c r="E191" s="38"/>
      <c r="F191" s="194" t="s">
        <v>1349</v>
      </c>
      <c r="G191" s="38"/>
      <c r="H191" s="38"/>
      <c r="I191" s="195"/>
      <c r="J191" s="38"/>
      <c r="K191" s="38"/>
      <c r="L191" s="39"/>
      <c r="M191" s="196"/>
      <c r="N191" s="197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169</v>
      </c>
      <c r="AU191" s="19" t="s">
        <v>84</v>
      </c>
    </row>
    <row r="192" s="13" customFormat="1">
      <c r="A192" s="13"/>
      <c r="B192" s="201"/>
      <c r="C192" s="13"/>
      <c r="D192" s="193" t="s">
        <v>175</v>
      </c>
      <c r="E192" s="13"/>
      <c r="F192" s="203" t="s">
        <v>1351</v>
      </c>
      <c r="G192" s="13"/>
      <c r="H192" s="204">
        <v>191.09999999999999</v>
      </c>
      <c r="I192" s="205"/>
      <c r="J192" s="13"/>
      <c r="K192" s="13"/>
      <c r="L192" s="201"/>
      <c r="M192" s="206"/>
      <c r="N192" s="207"/>
      <c r="O192" s="207"/>
      <c r="P192" s="207"/>
      <c r="Q192" s="207"/>
      <c r="R192" s="207"/>
      <c r="S192" s="207"/>
      <c r="T192" s="20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02" t="s">
        <v>175</v>
      </c>
      <c r="AU192" s="202" t="s">
        <v>84</v>
      </c>
      <c r="AV192" s="13" t="s">
        <v>84</v>
      </c>
      <c r="AW192" s="13" t="s">
        <v>3</v>
      </c>
      <c r="AX192" s="13" t="s">
        <v>82</v>
      </c>
      <c r="AY192" s="202" t="s">
        <v>160</v>
      </c>
    </row>
    <row r="193" s="2" customFormat="1" ht="16.5" customHeight="1">
      <c r="A193" s="38"/>
      <c r="B193" s="179"/>
      <c r="C193" s="180" t="s">
        <v>292</v>
      </c>
      <c r="D193" s="180" t="s">
        <v>162</v>
      </c>
      <c r="E193" s="181" t="s">
        <v>1352</v>
      </c>
      <c r="F193" s="182" t="s">
        <v>1353</v>
      </c>
      <c r="G193" s="183" t="s">
        <v>219</v>
      </c>
      <c r="H193" s="184">
        <v>182</v>
      </c>
      <c r="I193" s="185"/>
      <c r="J193" s="186">
        <f>ROUND(I193*H193,2)</f>
        <v>0</v>
      </c>
      <c r="K193" s="182" t="s">
        <v>1292</v>
      </c>
      <c r="L193" s="39"/>
      <c r="M193" s="187" t="s">
        <v>1</v>
      </c>
      <c r="N193" s="188" t="s">
        <v>40</v>
      </c>
      <c r="O193" s="77"/>
      <c r="P193" s="189">
        <f>O193*H193</f>
        <v>0</v>
      </c>
      <c r="Q193" s="189">
        <v>0</v>
      </c>
      <c r="R193" s="189">
        <f>Q193*H193</f>
        <v>0</v>
      </c>
      <c r="S193" s="189">
        <v>0</v>
      </c>
      <c r="T193" s="19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1" t="s">
        <v>276</v>
      </c>
      <c r="AT193" s="191" t="s">
        <v>162</v>
      </c>
      <c r="AU193" s="191" t="s">
        <v>84</v>
      </c>
      <c r="AY193" s="19" t="s">
        <v>160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9" t="s">
        <v>82</v>
      </c>
      <c r="BK193" s="192">
        <f>ROUND(I193*H193,2)</f>
        <v>0</v>
      </c>
      <c r="BL193" s="19" t="s">
        <v>276</v>
      </c>
      <c r="BM193" s="191" t="s">
        <v>1354</v>
      </c>
    </row>
    <row r="194" s="2" customFormat="1">
      <c r="A194" s="38"/>
      <c r="B194" s="39"/>
      <c r="C194" s="38"/>
      <c r="D194" s="193" t="s">
        <v>169</v>
      </c>
      <c r="E194" s="38"/>
      <c r="F194" s="194" t="s">
        <v>1355</v>
      </c>
      <c r="G194" s="38"/>
      <c r="H194" s="38"/>
      <c r="I194" s="195"/>
      <c r="J194" s="38"/>
      <c r="K194" s="38"/>
      <c r="L194" s="39"/>
      <c r="M194" s="196"/>
      <c r="N194" s="197"/>
      <c r="O194" s="77"/>
      <c r="P194" s="77"/>
      <c r="Q194" s="77"/>
      <c r="R194" s="77"/>
      <c r="S194" s="77"/>
      <c r="T194" s="7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9" t="s">
        <v>169</v>
      </c>
      <c r="AU194" s="19" t="s">
        <v>84</v>
      </c>
    </row>
    <row r="195" s="2" customFormat="1">
      <c r="A195" s="38"/>
      <c r="B195" s="39"/>
      <c r="C195" s="38"/>
      <c r="D195" s="198" t="s">
        <v>171</v>
      </c>
      <c r="E195" s="38"/>
      <c r="F195" s="199" t="s">
        <v>1356</v>
      </c>
      <c r="G195" s="38"/>
      <c r="H195" s="38"/>
      <c r="I195" s="195"/>
      <c r="J195" s="38"/>
      <c r="K195" s="38"/>
      <c r="L195" s="39"/>
      <c r="M195" s="196"/>
      <c r="N195" s="197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171</v>
      </c>
      <c r="AU195" s="19" t="s">
        <v>84</v>
      </c>
    </row>
    <row r="196" s="2" customFormat="1" ht="16.5" customHeight="1">
      <c r="A196" s="38"/>
      <c r="B196" s="179"/>
      <c r="C196" s="217" t="s">
        <v>298</v>
      </c>
      <c r="D196" s="217" t="s">
        <v>341</v>
      </c>
      <c r="E196" s="218" t="s">
        <v>1357</v>
      </c>
      <c r="F196" s="219" t="s">
        <v>1358</v>
      </c>
      <c r="G196" s="220" t="s">
        <v>1359</v>
      </c>
      <c r="H196" s="221">
        <v>182</v>
      </c>
      <c r="I196" s="222"/>
      <c r="J196" s="223">
        <f>ROUND(I196*H196,2)</f>
        <v>0</v>
      </c>
      <c r="K196" s="219" t="s">
        <v>1292</v>
      </c>
      <c r="L196" s="224"/>
      <c r="M196" s="225" t="s">
        <v>1</v>
      </c>
      <c r="N196" s="226" t="s">
        <v>40</v>
      </c>
      <c r="O196" s="77"/>
      <c r="P196" s="189">
        <f>O196*H196</f>
        <v>0</v>
      </c>
      <c r="Q196" s="189">
        <v>0.001</v>
      </c>
      <c r="R196" s="189">
        <f>Q196*H196</f>
        <v>0.182</v>
      </c>
      <c r="S196" s="189">
        <v>0</v>
      </c>
      <c r="T196" s="19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1" t="s">
        <v>387</v>
      </c>
      <c r="AT196" s="191" t="s">
        <v>341</v>
      </c>
      <c r="AU196" s="191" t="s">
        <v>84</v>
      </c>
      <c r="AY196" s="19" t="s">
        <v>160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82</v>
      </c>
      <c r="BK196" s="192">
        <f>ROUND(I196*H196,2)</f>
        <v>0</v>
      </c>
      <c r="BL196" s="19" t="s">
        <v>276</v>
      </c>
      <c r="BM196" s="191" t="s">
        <v>1360</v>
      </c>
    </row>
    <row r="197" s="2" customFormat="1">
      <c r="A197" s="38"/>
      <c r="B197" s="39"/>
      <c r="C197" s="38"/>
      <c r="D197" s="193" t="s">
        <v>169</v>
      </c>
      <c r="E197" s="38"/>
      <c r="F197" s="194" t="s">
        <v>1358</v>
      </c>
      <c r="G197" s="38"/>
      <c r="H197" s="38"/>
      <c r="I197" s="195"/>
      <c r="J197" s="38"/>
      <c r="K197" s="38"/>
      <c r="L197" s="39"/>
      <c r="M197" s="196"/>
      <c r="N197" s="197"/>
      <c r="O197" s="77"/>
      <c r="P197" s="77"/>
      <c r="Q197" s="77"/>
      <c r="R197" s="77"/>
      <c r="S197" s="77"/>
      <c r="T197" s="7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169</v>
      </c>
      <c r="AU197" s="19" t="s">
        <v>84</v>
      </c>
    </row>
    <row r="198" s="2" customFormat="1" ht="16.5" customHeight="1">
      <c r="A198" s="38"/>
      <c r="B198" s="179"/>
      <c r="C198" s="180" t="s">
        <v>305</v>
      </c>
      <c r="D198" s="180" t="s">
        <v>162</v>
      </c>
      <c r="E198" s="181" t="s">
        <v>1361</v>
      </c>
      <c r="F198" s="182" t="s">
        <v>1362</v>
      </c>
      <c r="G198" s="183" t="s">
        <v>219</v>
      </c>
      <c r="H198" s="184">
        <v>52.5</v>
      </c>
      <c r="I198" s="185"/>
      <c r="J198" s="186">
        <f>ROUND(I198*H198,2)</f>
        <v>0</v>
      </c>
      <c r="K198" s="182" t="s">
        <v>1292</v>
      </c>
      <c r="L198" s="39"/>
      <c r="M198" s="187" t="s">
        <v>1</v>
      </c>
      <c r="N198" s="188" t="s">
        <v>40</v>
      </c>
      <c r="O198" s="77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1" t="s">
        <v>276</v>
      </c>
      <c r="AT198" s="191" t="s">
        <v>162</v>
      </c>
      <c r="AU198" s="191" t="s">
        <v>84</v>
      </c>
      <c r="AY198" s="19" t="s">
        <v>160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82</v>
      </c>
      <c r="BK198" s="192">
        <f>ROUND(I198*H198,2)</f>
        <v>0</v>
      </c>
      <c r="BL198" s="19" t="s">
        <v>276</v>
      </c>
      <c r="BM198" s="191" t="s">
        <v>1363</v>
      </c>
    </row>
    <row r="199" s="2" customFormat="1">
      <c r="A199" s="38"/>
      <c r="B199" s="39"/>
      <c r="C199" s="38"/>
      <c r="D199" s="193" t="s">
        <v>169</v>
      </c>
      <c r="E199" s="38"/>
      <c r="F199" s="194" t="s">
        <v>1364</v>
      </c>
      <c r="G199" s="38"/>
      <c r="H199" s="38"/>
      <c r="I199" s="195"/>
      <c r="J199" s="38"/>
      <c r="K199" s="38"/>
      <c r="L199" s="39"/>
      <c r="M199" s="196"/>
      <c r="N199" s="197"/>
      <c r="O199" s="77"/>
      <c r="P199" s="77"/>
      <c r="Q199" s="77"/>
      <c r="R199" s="77"/>
      <c r="S199" s="77"/>
      <c r="T199" s="7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169</v>
      </c>
      <c r="AU199" s="19" t="s">
        <v>84</v>
      </c>
    </row>
    <row r="200" s="2" customFormat="1">
      <c r="A200" s="38"/>
      <c r="B200" s="39"/>
      <c r="C200" s="38"/>
      <c r="D200" s="198" t="s">
        <v>171</v>
      </c>
      <c r="E200" s="38"/>
      <c r="F200" s="199" t="s">
        <v>1365</v>
      </c>
      <c r="G200" s="38"/>
      <c r="H200" s="38"/>
      <c r="I200" s="195"/>
      <c r="J200" s="38"/>
      <c r="K200" s="38"/>
      <c r="L200" s="39"/>
      <c r="M200" s="196"/>
      <c r="N200" s="197"/>
      <c r="O200" s="77"/>
      <c r="P200" s="77"/>
      <c r="Q200" s="77"/>
      <c r="R200" s="77"/>
      <c r="S200" s="77"/>
      <c r="T200" s="7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9" t="s">
        <v>171</v>
      </c>
      <c r="AU200" s="19" t="s">
        <v>84</v>
      </c>
    </row>
    <row r="201" s="13" customFormat="1">
      <c r="A201" s="13"/>
      <c r="B201" s="201"/>
      <c r="C201" s="13"/>
      <c r="D201" s="193" t="s">
        <v>175</v>
      </c>
      <c r="E201" s="202" t="s">
        <v>1</v>
      </c>
      <c r="F201" s="203" t="s">
        <v>1366</v>
      </c>
      <c r="G201" s="13"/>
      <c r="H201" s="204">
        <v>52.5</v>
      </c>
      <c r="I201" s="205"/>
      <c r="J201" s="13"/>
      <c r="K201" s="13"/>
      <c r="L201" s="201"/>
      <c r="M201" s="206"/>
      <c r="N201" s="207"/>
      <c r="O201" s="207"/>
      <c r="P201" s="207"/>
      <c r="Q201" s="207"/>
      <c r="R201" s="207"/>
      <c r="S201" s="207"/>
      <c r="T201" s="20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02" t="s">
        <v>175</v>
      </c>
      <c r="AU201" s="202" t="s">
        <v>84</v>
      </c>
      <c r="AV201" s="13" t="s">
        <v>84</v>
      </c>
      <c r="AW201" s="13" t="s">
        <v>32</v>
      </c>
      <c r="AX201" s="13" t="s">
        <v>82</v>
      </c>
      <c r="AY201" s="202" t="s">
        <v>160</v>
      </c>
    </row>
    <row r="202" s="2" customFormat="1" ht="16.5" customHeight="1">
      <c r="A202" s="38"/>
      <c r="B202" s="179"/>
      <c r="C202" s="217" t="s">
        <v>7</v>
      </c>
      <c r="D202" s="217" t="s">
        <v>341</v>
      </c>
      <c r="E202" s="218" t="s">
        <v>1367</v>
      </c>
      <c r="F202" s="219" t="s">
        <v>1368</v>
      </c>
      <c r="G202" s="220" t="s">
        <v>1359</v>
      </c>
      <c r="H202" s="221">
        <v>32.549999999999997</v>
      </c>
      <c r="I202" s="222"/>
      <c r="J202" s="223">
        <f>ROUND(I202*H202,2)</f>
        <v>0</v>
      </c>
      <c r="K202" s="219" t="s">
        <v>1292</v>
      </c>
      <c r="L202" s="224"/>
      <c r="M202" s="225" t="s">
        <v>1</v>
      </c>
      <c r="N202" s="226" t="s">
        <v>40</v>
      </c>
      <c r="O202" s="77"/>
      <c r="P202" s="189">
        <f>O202*H202</f>
        <v>0</v>
      </c>
      <c r="Q202" s="189">
        <v>0.001</v>
      </c>
      <c r="R202" s="189">
        <f>Q202*H202</f>
        <v>0.032549999999999996</v>
      </c>
      <c r="S202" s="189">
        <v>0</v>
      </c>
      <c r="T202" s="19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1" t="s">
        <v>387</v>
      </c>
      <c r="AT202" s="191" t="s">
        <v>341</v>
      </c>
      <c r="AU202" s="191" t="s">
        <v>84</v>
      </c>
      <c r="AY202" s="19" t="s">
        <v>160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82</v>
      </c>
      <c r="BK202" s="192">
        <f>ROUND(I202*H202,2)</f>
        <v>0</v>
      </c>
      <c r="BL202" s="19" t="s">
        <v>276</v>
      </c>
      <c r="BM202" s="191" t="s">
        <v>1369</v>
      </c>
    </row>
    <row r="203" s="2" customFormat="1">
      <c r="A203" s="38"/>
      <c r="B203" s="39"/>
      <c r="C203" s="38"/>
      <c r="D203" s="193" t="s">
        <v>169</v>
      </c>
      <c r="E203" s="38"/>
      <c r="F203" s="194" t="s">
        <v>1368</v>
      </c>
      <c r="G203" s="38"/>
      <c r="H203" s="38"/>
      <c r="I203" s="195"/>
      <c r="J203" s="38"/>
      <c r="K203" s="38"/>
      <c r="L203" s="39"/>
      <c r="M203" s="196"/>
      <c r="N203" s="197"/>
      <c r="O203" s="77"/>
      <c r="P203" s="77"/>
      <c r="Q203" s="77"/>
      <c r="R203" s="77"/>
      <c r="S203" s="77"/>
      <c r="T203" s="7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9" t="s">
        <v>169</v>
      </c>
      <c r="AU203" s="19" t="s">
        <v>84</v>
      </c>
    </row>
    <row r="204" s="13" customFormat="1">
      <c r="A204" s="13"/>
      <c r="B204" s="201"/>
      <c r="C204" s="13"/>
      <c r="D204" s="193" t="s">
        <v>175</v>
      </c>
      <c r="E204" s="13"/>
      <c r="F204" s="203" t="s">
        <v>1370</v>
      </c>
      <c r="G204" s="13"/>
      <c r="H204" s="204">
        <v>32.549999999999997</v>
      </c>
      <c r="I204" s="205"/>
      <c r="J204" s="13"/>
      <c r="K204" s="13"/>
      <c r="L204" s="201"/>
      <c r="M204" s="206"/>
      <c r="N204" s="207"/>
      <c r="O204" s="207"/>
      <c r="P204" s="207"/>
      <c r="Q204" s="207"/>
      <c r="R204" s="207"/>
      <c r="S204" s="207"/>
      <c r="T204" s="20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02" t="s">
        <v>175</v>
      </c>
      <c r="AU204" s="202" t="s">
        <v>84</v>
      </c>
      <c r="AV204" s="13" t="s">
        <v>84</v>
      </c>
      <c r="AW204" s="13" t="s">
        <v>3</v>
      </c>
      <c r="AX204" s="13" t="s">
        <v>82</v>
      </c>
      <c r="AY204" s="202" t="s">
        <v>160</v>
      </c>
    </row>
    <row r="205" s="2" customFormat="1" ht="16.5" customHeight="1">
      <c r="A205" s="38"/>
      <c r="B205" s="179"/>
      <c r="C205" s="180" t="s">
        <v>317</v>
      </c>
      <c r="D205" s="180" t="s">
        <v>162</v>
      </c>
      <c r="E205" s="181" t="s">
        <v>1371</v>
      </c>
      <c r="F205" s="182" t="s">
        <v>1372</v>
      </c>
      <c r="G205" s="183" t="s">
        <v>390</v>
      </c>
      <c r="H205" s="184">
        <v>21</v>
      </c>
      <c r="I205" s="185"/>
      <c r="J205" s="186">
        <f>ROUND(I205*H205,2)</f>
        <v>0</v>
      </c>
      <c r="K205" s="182" t="s">
        <v>166</v>
      </c>
      <c r="L205" s="39"/>
      <c r="M205" s="187" t="s">
        <v>1</v>
      </c>
      <c r="N205" s="188" t="s">
        <v>40</v>
      </c>
      <c r="O205" s="77"/>
      <c r="P205" s="189">
        <f>O205*H205</f>
        <v>0</v>
      </c>
      <c r="Q205" s="189">
        <v>0</v>
      </c>
      <c r="R205" s="189">
        <f>Q205*H205</f>
        <v>0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276</v>
      </c>
      <c r="AT205" s="191" t="s">
        <v>162</v>
      </c>
      <c r="AU205" s="191" t="s">
        <v>84</v>
      </c>
      <c r="AY205" s="19" t="s">
        <v>160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82</v>
      </c>
      <c r="BK205" s="192">
        <f>ROUND(I205*H205,2)</f>
        <v>0</v>
      </c>
      <c r="BL205" s="19" t="s">
        <v>276</v>
      </c>
      <c r="BM205" s="191" t="s">
        <v>1373</v>
      </c>
    </row>
    <row r="206" s="2" customFormat="1">
      <c r="A206" s="38"/>
      <c r="B206" s="39"/>
      <c r="C206" s="38"/>
      <c r="D206" s="193" t="s">
        <v>169</v>
      </c>
      <c r="E206" s="38"/>
      <c r="F206" s="194" t="s">
        <v>1374</v>
      </c>
      <c r="G206" s="38"/>
      <c r="H206" s="38"/>
      <c r="I206" s="195"/>
      <c r="J206" s="38"/>
      <c r="K206" s="38"/>
      <c r="L206" s="39"/>
      <c r="M206" s="196"/>
      <c r="N206" s="197"/>
      <c r="O206" s="77"/>
      <c r="P206" s="77"/>
      <c r="Q206" s="77"/>
      <c r="R206" s="77"/>
      <c r="S206" s="77"/>
      <c r="T206" s="7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9" t="s">
        <v>169</v>
      </c>
      <c r="AU206" s="19" t="s">
        <v>84</v>
      </c>
    </row>
    <row r="207" s="2" customFormat="1">
      <c r="A207" s="38"/>
      <c r="B207" s="39"/>
      <c r="C207" s="38"/>
      <c r="D207" s="198" t="s">
        <v>171</v>
      </c>
      <c r="E207" s="38"/>
      <c r="F207" s="199" t="s">
        <v>1375</v>
      </c>
      <c r="G207" s="38"/>
      <c r="H207" s="38"/>
      <c r="I207" s="195"/>
      <c r="J207" s="38"/>
      <c r="K207" s="38"/>
      <c r="L207" s="39"/>
      <c r="M207" s="196"/>
      <c r="N207" s="197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171</v>
      </c>
      <c r="AU207" s="19" t="s">
        <v>84</v>
      </c>
    </row>
    <row r="208" s="2" customFormat="1" ht="16.5" customHeight="1">
      <c r="A208" s="38"/>
      <c r="B208" s="179"/>
      <c r="C208" s="217" t="s">
        <v>324</v>
      </c>
      <c r="D208" s="217" t="s">
        <v>341</v>
      </c>
      <c r="E208" s="218" t="s">
        <v>1376</v>
      </c>
      <c r="F208" s="219" t="s">
        <v>1377</v>
      </c>
      <c r="G208" s="220" t="s">
        <v>390</v>
      </c>
      <c r="H208" s="221">
        <v>7</v>
      </c>
      <c r="I208" s="222"/>
      <c r="J208" s="223">
        <f>ROUND(I208*H208,2)</f>
        <v>0</v>
      </c>
      <c r="K208" s="219" t="s">
        <v>166</v>
      </c>
      <c r="L208" s="224"/>
      <c r="M208" s="225" t="s">
        <v>1</v>
      </c>
      <c r="N208" s="226" t="s">
        <v>40</v>
      </c>
      <c r="O208" s="77"/>
      <c r="P208" s="189">
        <f>O208*H208</f>
        <v>0</v>
      </c>
      <c r="Q208" s="189">
        <v>0.00016000000000000001</v>
      </c>
      <c r="R208" s="189">
        <f>Q208*H208</f>
        <v>0.0011200000000000001</v>
      </c>
      <c r="S208" s="189">
        <v>0</v>
      </c>
      <c r="T208" s="19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1" t="s">
        <v>387</v>
      </c>
      <c r="AT208" s="191" t="s">
        <v>341</v>
      </c>
      <c r="AU208" s="191" t="s">
        <v>84</v>
      </c>
      <c r="AY208" s="19" t="s">
        <v>160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82</v>
      </c>
      <c r="BK208" s="192">
        <f>ROUND(I208*H208,2)</f>
        <v>0</v>
      </c>
      <c r="BL208" s="19" t="s">
        <v>276</v>
      </c>
      <c r="BM208" s="191" t="s">
        <v>1378</v>
      </c>
    </row>
    <row r="209" s="2" customFormat="1">
      <c r="A209" s="38"/>
      <c r="B209" s="39"/>
      <c r="C209" s="38"/>
      <c r="D209" s="193" t="s">
        <v>169</v>
      </c>
      <c r="E209" s="38"/>
      <c r="F209" s="194" t="s">
        <v>1377</v>
      </c>
      <c r="G209" s="38"/>
      <c r="H209" s="38"/>
      <c r="I209" s="195"/>
      <c r="J209" s="38"/>
      <c r="K209" s="38"/>
      <c r="L209" s="39"/>
      <c r="M209" s="196"/>
      <c r="N209" s="197"/>
      <c r="O209" s="77"/>
      <c r="P209" s="77"/>
      <c r="Q209" s="77"/>
      <c r="R209" s="77"/>
      <c r="S209" s="77"/>
      <c r="T209" s="7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9" t="s">
        <v>169</v>
      </c>
      <c r="AU209" s="19" t="s">
        <v>84</v>
      </c>
    </row>
    <row r="210" s="2" customFormat="1" ht="16.5" customHeight="1">
      <c r="A210" s="38"/>
      <c r="B210" s="179"/>
      <c r="C210" s="217" t="s">
        <v>330</v>
      </c>
      <c r="D210" s="217" t="s">
        <v>341</v>
      </c>
      <c r="E210" s="218" t="s">
        <v>1379</v>
      </c>
      <c r="F210" s="219" t="s">
        <v>1380</v>
      </c>
      <c r="G210" s="220" t="s">
        <v>390</v>
      </c>
      <c r="H210" s="221">
        <v>14</v>
      </c>
      <c r="I210" s="222"/>
      <c r="J210" s="223">
        <f>ROUND(I210*H210,2)</f>
        <v>0</v>
      </c>
      <c r="K210" s="219" t="s">
        <v>166</v>
      </c>
      <c r="L210" s="224"/>
      <c r="M210" s="225" t="s">
        <v>1</v>
      </c>
      <c r="N210" s="226" t="s">
        <v>40</v>
      </c>
      <c r="O210" s="77"/>
      <c r="P210" s="189">
        <f>O210*H210</f>
        <v>0</v>
      </c>
      <c r="Q210" s="189">
        <v>0.00069999999999999999</v>
      </c>
      <c r="R210" s="189">
        <f>Q210*H210</f>
        <v>0.0097999999999999997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387</v>
      </c>
      <c r="AT210" s="191" t="s">
        <v>341</v>
      </c>
      <c r="AU210" s="191" t="s">
        <v>84</v>
      </c>
      <c r="AY210" s="19" t="s">
        <v>160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82</v>
      </c>
      <c r="BK210" s="192">
        <f>ROUND(I210*H210,2)</f>
        <v>0</v>
      </c>
      <c r="BL210" s="19" t="s">
        <v>276</v>
      </c>
      <c r="BM210" s="191" t="s">
        <v>1381</v>
      </c>
    </row>
    <row r="211" s="2" customFormat="1">
      <c r="A211" s="38"/>
      <c r="B211" s="39"/>
      <c r="C211" s="38"/>
      <c r="D211" s="193" t="s">
        <v>169</v>
      </c>
      <c r="E211" s="38"/>
      <c r="F211" s="194" t="s">
        <v>1380</v>
      </c>
      <c r="G211" s="38"/>
      <c r="H211" s="38"/>
      <c r="I211" s="195"/>
      <c r="J211" s="38"/>
      <c r="K211" s="38"/>
      <c r="L211" s="39"/>
      <c r="M211" s="196"/>
      <c r="N211" s="197"/>
      <c r="O211" s="77"/>
      <c r="P211" s="77"/>
      <c r="Q211" s="77"/>
      <c r="R211" s="77"/>
      <c r="S211" s="77"/>
      <c r="T211" s="7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9" t="s">
        <v>169</v>
      </c>
      <c r="AU211" s="19" t="s">
        <v>84</v>
      </c>
    </row>
    <row r="212" s="2" customFormat="1" ht="16.5" customHeight="1">
      <c r="A212" s="38"/>
      <c r="B212" s="179"/>
      <c r="C212" s="180" t="s">
        <v>340</v>
      </c>
      <c r="D212" s="180" t="s">
        <v>162</v>
      </c>
      <c r="E212" s="181" t="s">
        <v>1382</v>
      </c>
      <c r="F212" s="182" t="s">
        <v>1383</v>
      </c>
      <c r="G212" s="183" t="s">
        <v>390</v>
      </c>
      <c r="H212" s="184">
        <v>1</v>
      </c>
      <c r="I212" s="185"/>
      <c r="J212" s="186">
        <f>ROUND(I212*H212,2)</f>
        <v>0</v>
      </c>
      <c r="K212" s="182" t="s">
        <v>1292</v>
      </c>
      <c r="L212" s="39"/>
      <c r="M212" s="187" t="s">
        <v>1</v>
      </c>
      <c r="N212" s="188" t="s">
        <v>40</v>
      </c>
      <c r="O212" s="77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276</v>
      </c>
      <c r="AT212" s="191" t="s">
        <v>162</v>
      </c>
      <c r="AU212" s="191" t="s">
        <v>84</v>
      </c>
      <c r="AY212" s="19" t="s">
        <v>160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82</v>
      </c>
      <c r="BK212" s="192">
        <f>ROUND(I212*H212,2)</f>
        <v>0</v>
      </c>
      <c r="BL212" s="19" t="s">
        <v>276</v>
      </c>
      <c r="BM212" s="191" t="s">
        <v>1384</v>
      </c>
    </row>
    <row r="213" s="2" customFormat="1">
      <c r="A213" s="38"/>
      <c r="B213" s="39"/>
      <c r="C213" s="38"/>
      <c r="D213" s="193" t="s">
        <v>169</v>
      </c>
      <c r="E213" s="38"/>
      <c r="F213" s="194" t="s">
        <v>1385</v>
      </c>
      <c r="G213" s="38"/>
      <c r="H213" s="38"/>
      <c r="I213" s="195"/>
      <c r="J213" s="38"/>
      <c r="K213" s="38"/>
      <c r="L213" s="39"/>
      <c r="M213" s="196"/>
      <c r="N213" s="197"/>
      <c r="O213" s="77"/>
      <c r="P213" s="77"/>
      <c r="Q213" s="77"/>
      <c r="R213" s="77"/>
      <c r="S213" s="77"/>
      <c r="T213" s="7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9" t="s">
        <v>169</v>
      </c>
      <c r="AU213" s="19" t="s">
        <v>84</v>
      </c>
    </row>
    <row r="214" s="2" customFormat="1">
      <c r="A214" s="38"/>
      <c r="B214" s="39"/>
      <c r="C214" s="38"/>
      <c r="D214" s="198" t="s">
        <v>171</v>
      </c>
      <c r="E214" s="38"/>
      <c r="F214" s="199" t="s">
        <v>1386</v>
      </c>
      <c r="G214" s="38"/>
      <c r="H214" s="38"/>
      <c r="I214" s="195"/>
      <c r="J214" s="38"/>
      <c r="K214" s="38"/>
      <c r="L214" s="39"/>
      <c r="M214" s="196"/>
      <c r="N214" s="197"/>
      <c r="O214" s="77"/>
      <c r="P214" s="77"/>
      <c r="Q214" s="77"/>
      <c r="R214" s="77"/>
      <c r="S214" s="77"/>
      <c r="T214" s="7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9" t="s">
        <v>171</v>
      </c>
      <c r="AU214" s="19" t="s">
        <v>84</v>
      </c>
    </row>
    <row r="215" s="12" customFormat="1" ht="25.92" customHeight="1">
      <c r="A215" s="12"/>
      <c r="B215" s="166"/>
      <c r="C215" s="12"/>
      <c r="D215" s="167" t="s">
        <v>74</v>
      </c>
      <c r="E215" s="168" t="s">
        <v>341</v>
      </c>
      <c r="F215" s="168" t="s">
        <v>1149</v>
      </c>
      <c r="G215" s="12"/>
      <c r="H215" s="12"/>
      <c r="I215" s="169"/>
      <c r="J215" s="170">
        <f>BK215</f>
        <v>0</v>
      </c>
      <c r="K215" s="12"/>
      <c r="L215" s="166"/>
      <c r="M215" s="171"/>
      <c r="N215" s="172"/>
      <c r="O215" s="172"/>
      <c r="P215" s="173">
        <f>P216+P246</f>
        <v>0</v>
      </c>
      <c r="Q215" s="172"/>
      <c r="R215" s="173">
        <f>R216+R246</f>
        <v>0.63559999999999994</v>
      </c>
      <c r="S215" s="172"/>
      <c r="T215" s="174">
        <f>T216+T246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67" t="s">
        <v>184</v>
      </c>
      <c r="AT215" s="175" t="s">
        <v>74</v>
      </c>
      <c r="AU215" s="175" t="s">
        <v>75</v>
      </c>
      <c r="AY215" s="167" t="s">
        <v>160</v>
      </c>
      <c r="BK215" s="176">
        <f>BK216+BK246</f>
        <v>0</v>
      </c>
    </row>
    <row r="216" s="12" customFormat="1" ht="22.8" customHeight="1">
      <c r="A216" s="12"/>
      <c r="B216" s="166"/>
      <c r="C216" s="12"/>
      <c r="D216" s="167" t="s">
        <v>74</v>
      </c>
      <c r="E216" s="177" t="s">
        <v>1387</v>
      </c>
      <c r="F216" s="177" t="s">
        <v>1388</v>
      </c>
      <c r="G216" s="12"/>
      <c r="H216" s="12"/>
      <c r="I216" s="169"/>
      <c r="J216" s="178">
        <f>BK216</f>
        <v>0</v>
      </c>
      <c r="K216" s="12"/>
      <c r="L216" s="166"/>
      <c r="M216" s="171"/>
      <c r="N216" s="172"/>
      <c r="O216" s="172"/>
      <c r="P216" s="173">
        <f>SUM(P217:P245)</f>
        <v>0</v>
      </c>
      <c r="Q216" s="172"/>
      <c r="R216" s="173">
        <f>SUM(R217:R245)</f>
        <v>0.63559999999999994</v>
      </c>
      <c r="S216" s="172"/>
      <c r="T216" s="174">
        <f>SUM(T217:T245)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7" t="s">
        <v>184</v>
      </c>
      <c r="AT216" s="175" t="s">
        <v>74</v>
      </c>
      <c r="AU216" s="175" t="s">
        <v>82</v>
      </c>
      <c r="AY216" s="167" t="s">
        <v>160</v>
      </c>
      <c r="BK216" s="176">
        <f>SUM(BK217:BK245)</f>
        <v>0</v>
      </c>
    </row>
    <row r="217" s="2" customFormat="1" ht="16.5" customHeight="1">
      <c r="A217" s="38"/>
      <c r="B217" s="179"/>
      <c r="C217" s="180" t="s">
        <v>348</v>
      </c>
      <c r="D217" s="180" t="s">
        <v>162</v>
      </c>
      <c r="E217" s="181" t="s">
        <v>1389</v>
      </c>
      <c r="F217" s="182" t="s">
        <v>1390</v>
      </c>
      <c r="G217" s="183" t="s">
        <v>390</v>
      </c>
      <c r="H217" s="184">
        <v>7</v>
      </c>
      <c r="I217" s="185"/>
      <c r="J217" s="186">
        <f>ROUND(I217*H217,2)</f>
        <v>0</v>
      </c>
      <c r="K217" s="182" t="s">
        <v>1292</v>
      </c>
      <c r="L217" s="39"/>
      <c r="M217" s="187" t="s">
        <v>1</v>
      </c>
      <c r="N217" s="188" t="s">
        <v>40</v>
      </c>
      <c r="O217" s="77"/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1" t="s">
        <v>595</v>
      </c>
      <c r="AT217" s="191" t="s">
        <v>162</v>
      </c>
      <c r="AU217" s="191" t="s">
        <v>84</v>
      </c>
      <c r="AY217" s="19" t="s">
        <v>160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82</v>
      </c>
      <c r="BK217" s="192">
        <f>ROUND(I217*H217,2)</f>
        <v>0</v>
      </c>
      <c r="BL217" s="19" t="s">
        <v>595</v>
      </c>
      <c r="BM217" s="191" t="s">
        <v>1391</v>
      </c>
    </row>
    <row r="218" s="2" customFormat="1">
      <c r="A218" s="38"/>
      <c r="B218" s="39"/>
      <c r="C218" s="38"/>
      <c r="D218" s="193" t="s">
        <v>169</v>
      </c>
      <c r="E218" s="38"/>
      <c r="F218" s="194" t="s">
        <v>1390</v>
      </c>
      <c r="G218" s="38"/>
      <c r="H218" s="38"/>
      <c r="I218" s="195"/>
      <c r="J218" s="38"/>
      <c r="K218" s="38"/>
      <c r="L218" s="39"/>
      <c r="M218" s="196"/>
      <c r="N218" s="197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169</v>
      </c>
      <c r="AU218" s="19" t="s">
        <v>84</v>
      </c>
    </row>
    <row r="219" s="2" customFormat="1">
      <c r="A219" s="38"/>
      <c r="B219" s="39"/>
      <c r="C219" s="38"/>
      <c r="D219" s="198" t="s">
        <v>171</v>
      </c>
      <c r="E219" s="38"/>
      <c r="F219" s="199" t="s">
        <v>1392</v>
      </c>
      <c r="G219" s="38"/>
      <c r="H219" s="38"/>
      <c r="I219" s="195"/>
      <c r="J219" s="38"/>
      <c r="K219" s="38"/>
      <c r="L219" s="39"/>
      <c r="M219" s="196"/>
      <c r="N219" s="197"/>
      <c r="O219" s="77"/>
      <c r="P219" s="77"/>
      <c r="Q219" s="77"/>
      <c r="R219" s="77"/>
      <c r="S219" s="77"/>
      <c r="T219" s="7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9" t="s">
        <v>171</v>
      </c>
      <c r="AU219" s="19" t="s">
        <v>84</v>
      </c>
    </row>
    <row r="220" s="2" customFormat="1" ht="16.5" customHeight="1">
      <c r="A220" s="38"/>
      <c r="B220" s="179"/>
      <c r="C220" s="217" t="s">
        <v>358</v>
      </c>
      <c r="D220" s="217" t="s">
        <v>341</v>
      </c>
      <c r="E220" s="218" t="s">
        <v>1393</v>
      </c>
      <c r="F220" s="219" t="s">
        <v>1394</v>
      </c>
      <c r="G220" s="220" t="s">
        <v>390</v>
      </c>
      <c r="H220" s="221">
        <v>7</v>
      </c>
      <c r="I220" s="222"/>
      <c r="J220" s="223">
        <f>ROUND(I220*H220,2)</f>
        <v>0</v>
      </c>
      <c r="K220" s="219" t="s">
        <v>166</v>
      </c>
      <c r="L220" s="224"/>
      <c r="M220" s="225" t="s">
        <v>1</v>
      </c>
      <c r="N220" s="226" t="s">
        <v>40</v>
      </c>
      <c r="O220" s="77"/>
      <c r="P220" s="189">
        <f>O220*H220</f>
        <v>0</v>
      </c>
      <c r="Q220" s="189">
        <v>0.011599999999999999</v>
      </c>
      <c r="R220" s="189">
        <f>Q220*H220</f>
        <v>0.081199999999999994</v>
      </c>
      <c r="S220" s="189">
        <v>0</v>
      </c>
      <c r="T220" s="19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1" t="s">
        <v>1395</v>
      </c>
      <c r="AT220" s="191" t="s">
        <v>341</v>
      </c>
      <c r="AU220" s="191" t="s">
        <v>84</v>
      </c>
      <c r="AY220" s="19" t="s">
        <v>160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82</v>
      </c>
      <c r="BK220" s="192">
        <f>ROUND(I220*H220,2)</f>
        <v>0</v>
      </c>
      <c r="BL220" s="19" t="s">
        <v>595</v>
      </c>
      <c r="BM220" s="191" t="s">
        <v>1396</v>
      </c>
    </row>
    <row r="221" s="2" customFormat="1">
      <c r="A221" s="38"/>
      <c r="B221" s="39"/>
      <c r="C221" s="38"/>
      <c r="D221" s="193" t="s">
        <v>169</v>
      </c>
      <c r="E221" s="38"/>
      <c r="F221" s="194" t="s">
        <v>1394</v>
      </c>
      <c r="G221" s="38"/>
      <c r="H221" s="38"/>
      <c r="I221" s="195"/>
      <c r="J221" s="38"/>
      <c r="K221" s="38"/>
      <c r="L221" s="39"/>
      <c r="M221" s="196"/>
      <c r="N221" s="197"/>
      <c r="O221" s="77"/>
      <c r="P221" s="77"/>
      <c r="Q221" s="77"/>
      <c r="R221" s="77"/>
      <c r="S221" s="77"/>
      <c r="T221" s="7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9" t="s">
        <v>169</v>
      </c>
      <c r="AU221" s="19" t="s">
        <v>84</v>
      </c>
    </row>
    <row r="222" s="2" customFormat="1">
      <c r="A222" s="38"/>
      <c r="B222" s="39"/>
      <c r="C222" s="38"/>
      <c r="D222" s="193" t="s">
        <v>173</v>
      </c>
      <c r="E222" s="38"/>
      <c r="F222" s="200" t="s">
        <v>1397</v>
      </c>
      <c r="G222" s="38"/>
      <c r="H222" s="38"/>
      <c r="I222" s="195"/>
      <c r="J222" s="38"/>
      <c r="K222" s="38"/>
      <c r="L222" s="39"/>
      <c r="M222" s="196"/>
      <c r="N222" s="197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173</v>
      </c>
      <c r="AU222" s="19" t="s">
        <v>84</v>
      </c>
    </row>
    <row r="223" s="2" customFormat="1" ht="16.5" customHeight="1">
      <c r="A223" s="38"/>
      <c r="B223" s="179"/>
      <c r="C223" s="180" t="s">
        <v>364</v>
      </c>
      <c r="D223" s="180" t="s">
        <v>162</v>
      </c>
      <c r="E223" s="181" t="s">
        <v>1398</v>
      </c>
      <c r="F223" s="182" t="s">
        <v>1399</v>
      </c>
      <c r="G223" s="183" t="s">
        <v>390</v>
      </c>
      <c r="H223" s="184">
        <v>7</v>
      </c>
      <c r="I223" s="185"/>
      <c r="J223" s="186">
        <f>ROUND(I223*H223,2)</f>
        <v>0</v>
      </c>
      <c r="K223" s="182" t="s">
        <v>1292</v>
      </c>
      <c r="L223" s="39"/>
      <c r="M223" s="187" t="s">
        <v>1</v>
      </c>
      <c r="N223" s="188" t="s">
        <v>40</v>
      </c>
      <c r="O223" s="77"/>
      <c r="P223" s="189">
        <f>O223*H223</f>
        <v>0</v>
      </c>
      <c r="Q223" s="189">
        <v>0</v>
      </c>
      <c r="R223" s="189">
        <f>Q223*H223</f>
        <v>0</v>
      </c>
      <c r="S223" s="189">
        <v>0</v>
      </c>
      <c r="T223" s="19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1" t="s">
        <v>595</v>
      </c>
      <c r="AT223" s="191" t="s">
        <v>162</v>
      </c>
      <c r="AU223" s="191" t="s">
        <v>84</v>
      </c>
      <c r="AY223" s="19" t="s">
        <v>160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82</v>
      </c>
      <c r="BK223" s="192">
        <f>ROUND(I223*H223,2)</f>
        <v>0</v>
      </c>
      <c r="BL223" s="19" t="s">
        <v>595</v>
      </c>
      <c r="BM223" s="191" t="s">
        <v>1400</v>
      </c>
    </row>
    <row r="224" s="2" customFormat="1">
      <c r="A224" s="38"/>
      <c r="B224" s="39"/>
      <c r="C224" s="38"/>
      <c r="D224" s="193" t="s">
        <v>169</v>
      </c>
      <c r="E224" s="38"/>
      <c r="F224" s="194" t="s">
        <v>1401</v>
      </c>
      <c r="G224" s="38"/>
      <c r="H224" s="38"/>
      <c r="I224" s="195"/>
      <c r="J224" s="38"/>
      <c r="K224" s="38"/>
      <c r="L224" s="39"/>
      <c r="M224" s="196"/>
      <c r="N224" s="197"/>
      <c r="O224" s="77"/>
      <c r="P224" s="77"/>
      <c r="Q224" s="77"/>
      <c r="R224" s="77"/>
      <c r="S224" s="77"/>
      <c r="T224" s="7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9" t="s">
        <v>169</v>
      </c>
      <c r="AU224" s="19" t="s">
        <v>84</v>
      </c>
    </row>
    <row r="225" s="2" customFormat="1">
      <c r="A225" s="38"/>
      <c r="B225" s="39"/>
      <c r="C225" s="38"/>
      <c r="D225" s="198" t="s">
        <v>171</v>
      </c>
      <c r="E225" s="38"/>
      <c r="F225" s="199" t="s">
        <v>1402</v>
      </c>
      <c r="G225" s="38"/>
      <c r="H225" s="38"/>
      <c r="I225" s="195"/>
      <c r="J225" s="38"/>
      <c r="K225" s="38"/>
      <c r="L225" s="39"/>
      <c r="M225" s="196"/>
      <c r="N225" s="197"/>
      <c r="O225" s="77"/>
      <c r="P225" s="77"/>
      <c r="Q225" s="77"/>
      <c r="R225" s="77"/>
      <c r="S225" s="77"/>
      <c r="T225" s="7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9" t="s">
        <v>171</v>
      </c>
      <c r="AU225" s="19" t="s">
        <v>84</v>
      </c>
    </row>
    <row r="226" s="2" customFormat="1" ht="16.5" customHeight="1">
      <c r="A226" s="38"/>
      <c r="B226" s="179"/>
      <c r="C226" s="217" t="s">
        <v>371</v>
      </c>
      <c r="D226" s="217" t="s">
        <v>341</v>
      </c>
      <c r="E226" s="218" t="s">
        <v>1403</v>
      </c>
      <c r="F226" s="219" t="s">
        <v>1404</v>
      </c>
      <c r="G226" s="220" t="s">
        <v>390</v>
      </c>
      <c r="H226" s="221">
        <v>7</v>
      </c>
      <c r="I226" s="222"/>
      <c r="J226" s="223">
        <f>ROUND(I226*H226,2)</f>
        <v>0</v>
      </c>
      <c r="K226" s="219" t="s">
        <v>166</v>
      </c>
      <c r="L226" s="224"/>
      <c r="M226" s="225" t="s">
        <v>1</v>
      </c>
      <c r="N226" s="226" t="s">
        <v>40</v>
      </c>
      <c r="O226" s="77"/>
      <c r="P226" s="189">
        <f>O226*H226</f>
        <v>0</v>
      </c>
      <c r="Q226" s="189">
        <v>0.079000000000000001</v>
      </c>
      <c r="R226" s="189">
        <f>Q226*H226</f>
        <v>0.55300000000000005</v>
      </c>
      <c r="S226" s="189">
        <v>0</v>
      </c>
      <c r="T226" s="19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1" t="s">
        <v>1395</v>
      </c>
      <c r="AT226" s="191" t="s">
        <v>341</v>
      </c>
      <c r="AU226" s="191" t="s">
        <v>84</v>
      </c>
      <c r="AY226" s="19" t="s">
        <v>160</v>
      </c>
      <c r="BE226" s="192">
        <f>IF(N226="základní",J226,0)</f>
        <v>0</v>
      </c>
      <c r="BF226" s="192">
        <f>IF(N226="snížená",J226,0)</f>
        <v>0</v>
      </c>
      <c r="BG226" s="192">
        <f>IF(N226="zákl. přenesená",J226,0)</f>
        <v>0</v>
      </c>
      <c r="BH226" s="192">
        <f>IF(N226="sníž. přenesená",J226,0)</f>
        <v>0</v>
      </c>
      <c r="BI226" s="192">
        <f>IF(N226="nulová",J226,0)</f>
        <v>0</v>
      </c>
      <c r="BJ226" s="19" t="s">
        <v>82</v>
      </c>
      <c r="BK226" s="192">
        <f>ROUND(I226*H226,2)</f>
        <v>0</v>
      </c>
      <c r="BL226" s="19" t="s">
        <v>595</v>
      </c>
      <c r="BM226" s="191" t="s">
        <v>1405</v>
      </c>
    </row>
    <row r="227" s="2" customFormat="1">
      <c r="A227" s="38"/>
      <c r="B227" s="39"/>
      <c r="C227" s="38"/>
      <c r="D227" s="193" t="s">
        <v>169</v>
      </c>
      <c r="E227" s="38"/>
      <c r="F227" s="194" t="s">
        <v>1404</v>
      </c>
      <c r="G227" s="38"/>
      <c r="H227" s="38"/>
      <c r="I227" s="195"/>
      <c r="J227" s="38"/>
      <c r="K227" s="38"/>
      <c r="L227" s="39"/>
      <c r="M227" s="196"/>
      <c r="N227" s="197"/>
      <c r="O227" s="77"/>
      <c r="P227" s="77"/>
      <c r="Q227" s="77"/>
      <c r="R227" s="77"/>
      <c r="S227" s="77"/>
      <c r="T227" s="7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9" t="s">
        <v>169</v>
      </c>
      <c r="AU227" s="19" t="s">
        <v>84</v>
      </c>
    </row>
    <row r="228" s="2" customFormat="1">
      <c r="A228" s="38"/>
      <c r="B228" s="39"/>
      <c r="C228" s="38"/>
      <c r="D228" s="193" t="s">
        <v>173</v>
      </c>
      <c r="E228" s="38"/>
      <c r="F228" s="200" t="s">
        <v>1406</v>
      </c>
      <c r="G228" s="38"/>
      <c r="H228" s="38"/>
      <c r="I228" s="195"/>
      <c r="J228" s="38"/>
      <c r="K228" s="38"/>
      <c r="L228" s="39"/>
      <c r="M228" s="196"/>
      <c r="N228" s="197"/>
      <c r="O228" s="77"/>
      <c r="P228" s="77"/>
      <c r="Q228" s="77"/>
      <c r="R228" s="77"/>
      <c r="S228" s="77"/>
      <c r="T228" s="7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9" t="s">
        <v>173</v>
      </c>
      <c r="AU228" s="19" t="s">
        <v>84</v>
      </c>
    </row>
    <row r="229" s="2" customFormat="1" ht="16.5" customHeight="1">
      <c r="A229" s="38"/>
      <c r="B229" s="179"/>
      <c r="C229" s="180" t="s">
        <v>376</v>
      </c>
      <c r="D229" s="180" t="s">
        <v>162</v>
      </c>
      <c r="E229" s="181" t="s">
        <v>1407</v>
      </c>
      <c r="F229" s="182" t="s">
        <v>1408</v>
      </c>
      <c r="G229" s="183" t="s">
        <v>390</v>
      </c>
      <c r="H229" s="184">
        <v>7</v>
      </c>
      <c r="I229" s="185"/>
      <c r="J229" s="186">
        <f>ROUND(I229*H229,2)</f>
        <v>0</v>
      </c>
      <c r="K229" s="182" t="s">
        <v>1292</v>
      </c>
      <c r="L229" s="39"/>
      <c r="M229" s="187" t="s">
        <v>1</v>
      </c>
      <c r="N229" s="188" t="s">
        <v>40</v>
      </c>
      <c r="O229" s="77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1" t="s">
        <v>595</v>
      </c>
      <c r="AT229" s="191" t="s">
        <v>162</v>
      </c>
      <c r="AU229" s="191" t="s">
        <v>84</v>
      </c>
      <c r="AY229" s="19" t="s">
        <v>160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82</v>
      </c>
      <c r="BK229" s="192">
        <f>ROUND(I229*H229,2)</f>
        <v>0</v>
      </c>
      <c r="BL229" s="19" t="s">
        <v>595</v>
      </c>
      <c r="BM229" s="191" t="s">
        <v>1409</v>
      </c>
    </row>
    <row r="230" s="2" customFormat="1">
      <c r="A230" s="38"/>
      <c r="B230" s="39"/>
      <c r="C230" s="38"/>
      <c r="D230" s="193" t="s">
        <v>169</v>
      </c>
      <c r="E230" s="38"/>
      <c r="F230" s="194" t="s">
        <v>1408</v>
      </c>
      <c r="G230" s="38"/>
      <c r="H230" s="38"/>
      <c r="I230" s="195"/>
      <c r="J230" s="38"/>
      <c r="K230" s="38"/>
      <c r="L230" s="39"/>
      <c r="M230" s="196"/>
      <c r="N230" s="197"/>
      <c r="O230" s="77"/>
      <c r="P230" s="77"/>
      <c r="Q230" s="77"/>
      <c r="R230" s="77"/>
      <c r="S230" s="77"/>
      <c r="T230" s="7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9" t="s">
        <v>169</v>
      </c>
      <c r="AU230" s="19" t="s">
        <v>84</v>
      </c>
    </row>
    <row r="231" s="2" customFormat="1">
      <c r="A231" s="38"/>
      <c r="B231" s="39"/>
      <c r="C231" s="38"/>
      <c r="D231" s="198" t="s">
        <v>171</v>
      </c>
      <c r="E231" s="38"/>
      <c r="F231" s="199" t="s">
        <v>1410</v>
      </c>
      <c r="G231" s="38"/>
      <c r="H231" s="38"/>
      <c r="I231" s="195"/>
      <c r="J231" s="38"/>
      <c r="K231" s="38"/>
      <c r="L231" s="39"/>
      <c r="M231" s="196"/>
      <c r="N231" s="197"/>
      <c r="O231" s="77"/>
      <c r="P231" s="77"/>
      <c r="Q231" s="77"/>
      <c r="R231" s="77"/>
      <c r="S231" s="77"/>
      <c r="T231" s="7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9" t="s">
        <v>171</v>
      </c>
      <c r="AU231" s="19" t="s">
        <v>84</v>
      </c>
    </row>
    <row r="232" s="2" customFormat="1" ht="16.5" customHeight="1">
      <c r="A232" s="38"/>
      <c r="B232" s="179"/>
      <c r="C232" s="217" t="s">
        <v>383</v>
      </c>
      <c r="D232" s="217" t="s">
        <v>341</v>
      </c>
      <c r="E232" s="218" t="s">
        <v>1411</v>
      </c>
      <c r="F232" s="219" t="s">
        <v>1412</v>
      </c>
      <c r="G232" s="220" t="s">
        <v>390</v>
      </c>
      <c r="H232" s="221">
        <v>7</v>
      </c>
      <c r="I232" s="222"/>
      <c r="J232" s="223">
        <f>ROUND(I232*H232,2)</f>
        <v>0</v>
      </c>
      <c r="K232" s="219" t="s">
        <v>1292</v>
      </c>
      <c r="L232" s="224"/>
      <c r="M232" s="225" t="s">
        <v>1</v>
      </c>
      <c r="N232" s="226" t="s">
        <v>40</v>
      </c>
      <c r="O232" s="77"/>
      <c r="P232" s="189">
        <f>O232*H232</f>
        <v>0</v>
      </c>
      <c r="Q232" s="189">
        <v>0.00020000000000000001</v>
      </c>
      <c r="R232" s="189">
        <f>Q232*H232</f>
        <v>0.0014</v>
      </c>
      <c r="S232" s="189">
        <v>0</v>
      </c>
      <c r="T232" s="19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1" t="s">
        <v>1000</v>
      </c>
      <c r="AT232" s="191" t="s">
        <v>341</v>
      </c>
      <c r="AU232" s="191" t="s">
        <v>84</v>
      </c>
      <c r="AY232" s="19" t="s">
        <v>160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82</v>
      </c>
      <c r="BK232" s="192">
        <f>ROUND(I232*H232,2)</f>
        <v>0</v>
      </c>
      <c r="BL232" s="19" t="s">
        <v>1000</v>
      </c>
      <c r="BM232" s="191" t="s">
        <v>1413</v>
      </c>
    </row>
    <row r="233" s="2" customFormat="1">
      <c r="A233" s="38"/>
      <c r="B233" s="39"/>
      <c r="C233" s="38"/>
      <c r="D233" s="193" t="s">
        <v>169</v>
      </c>
      <c r="E233" s="38"/>
      <c r="F233" s="194" t="s">
        <v>1412</v>
      </c>
      <c r="G233" s="38"/>
      <c r="H233" s="38"/>
      <c r="I233" s="195"/>
      <c r="J233" s="38"/>
      <c r="K233" s="38"/>
      <c r="L233" s="39"/>
      <c r="M233" s="196"/>
      <c r="N233" s="197"/>
      <c r="O233" s="77"/>
      <c r="P233" s="77"/>
      <c r="Q233" s="77"/>
      <c r="R233" s="77"/>
      <c r="S233" s="77"/>
      <c r="T233" s="7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9" t="s">
        <v>169</v>
      </c>
      <c r="AU233" s="19" t="s">
        <v>84</v>
      </c>
    </row>
    <row r="234" s="2" customFormat="1" ht="16.5" customHeight="1">
      <c r="A234" s="38"/>
      <c r="B234" s="179"/>
      <c r="C234" s="180" t="s">
        <v>387</v>
      </c>
      <c r="D234" s="180" t="s">
        <v>162</v>
      </c>
      <c r="E234" s="181" t="s">
        <v>1414</v>
      </c>
      <c r="F234" s="182" t="s">
        <v>1415</v>
      </c>
      <c r="G234" s="183" t="s">
        <v>390</v>
      </c>
      <c r="H234" s="184">
        <v>5</v>
      </c>
      <c r="I234" s="185"/>
      <c r="J234" s="186">
        <f>ROUND(I234*H234,2)</f>
        <v>0</v>
      </c>
      <c r="K234" s="182" t="s">
        <v>166</v>
      </c>
      <c r="L234" s="39"/>
      <c r="M234" s="187" t="s">
        <v>1</v>
      </c>
      <c r="N234" s="188" t="s">
        <v>40</v>
      </c>
      <c r="O234" s="77"/>
      <c r="P234" s="189">
        <f>O234*H234</f>
        <v>0</v>
      </c>
      <c r="Q234" s="189">
        <v>0</v>
      </c>
      <c r="R234" s="189">
        <f>Q234*H234</f>
        <v>0</v>
      </c>
      <c r="S234" s="189">
        <v>0</v>
      </c>
      <c r="T234" s="19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1" t="s">
        <v>595</v>
      </c>
      <c r="AT234" s="191" t="s">
        <v>162</v>
      </c>
      <c r="AU234" s="191" t="s">
        <v>84</v>
      </c>
      <c r="AY234" s="19" t="s">
        <v>160</v>
      </c>
      <c r="BE234" s="192">
        <f>IF(N234="základní",J234,0)</f>
        <v>0</v>
      </c>
      <c r="BF234" s="192">
        <f>IF(N234="snížená",J234,0)</f>
        <v>0</v>
      </c>
      <c r="BG234" s="192">
        <f>IF(N234="zákl. přenesená",J234,0)</f>
        <v>0</v>
      </c>
      <c r="BH234" s="192">
        <f>IF(N234="sníž. přenesená",J234,0)</f>
        <v>0</v>
      </c>
      <c r="BI234" s="192">
        <f>IF(N234="nulová",J234,0)</f>
        <v>0</v>
      </c>
      <c r="BJ234" s="19" t="s">
        <v>82</v>
      </c>
      <c r="BK234" s="192">
        <f>ROUND(I234*H234,2)</f>
        <v>0</v>
      </c>
      <c r="BL234" s="19" t="s">
        <v>595</v>
      </c>
      <c r="BM234" s="191" t="s">
        <v>1416</v>
      </c>
    </row>
    <row r="235" s="2" customFormat="1">
      <c r="A235" s="38"/>
      <c r="B235" s="39"/>
      <c r="C235" s="38"/>
      <c r="D235" s="193" t="s">
        <v>169</v>
      </c>
      <c r="E235" s="38"/>
      <c r="F235" s="194" t="s">
        <v>1417</v>
      </c>
      <c r="G235" s="38"/>
      <c r="H235" s="38"/>
      <c r="I235" s="195"/>
      <c r="J235" s="38"/>
      <c r="K235" s="38"/>
      <c r="L235" s="39"/>
      <c r="M235" s="196"/>
      <c r="N235" s="197"/>
      <c r="O235" s="77"/>
      <c r="P235" s="77"/>
      <c r="Q235" s="77"/>
      <c r="R235" s="77"/>
      <c r="S235" s="77"/>
      <c r="T235" s="7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9" t="s">
        <v>169</v>
      </c>
      <c r="AU235" s="19" t="s">
        <v>84</v>
      </c>
    </row>
    <row r="236" s="2" customFormat="1">
      <c r="A236" s="38"/>
      <c r="B236" s="39"/>
      <c r="C236" s="38"/>
      <c r="D236" s="198" t="s">
        <v>171</v>
      </c>
      <c r="E236" s="38"/>
      <c r="F236" s="199" t="s">
        <v>1418</v>
      </c>
      <c r="G236" s="38"/>
      <c r="H236" s="38"/>
      <c r="I236" s="195"/>
      <c r="J236" s="38"/>
      <c r="K236" s="38"/>
      <c r="L236" s="39"/>
      <c r="M236" s="196"/>
      <c r="N236" s="197"/>
      <c r="O236" s="77"/>
      <c r="P236" s="77"/>
      <c r="Q236" s="77"/>
      <c r="R236" s="77"/>
      <c r="S236" s="77"/>
      <c r="T236" s="7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9" t="s">
        <v>171</v>
      </c>
      <c r="AU236" s="19" t="s">
        <v>84</v>
      </c>
    </row>
    <row r="237" s="2" customFormat="1" ht="16.5" customHeight="1">
      <c r="A237" s="38"/>
      <c r="B237" s="179"/>
      <c r="C237" s="180" t="s">
        <v>392</v>
      </c>
      <c r="D237" s="180" t="s">
        <v>162</v>
      </c>
      <c r="E237" s="181" t="s">
        <v>1419</v>
      </c>
      <c r="F237" s="182" t="s">
        <v>1420</v>
      </c>
      <c r="G237" s="183" t="s">
        <v>390</v>
      </c>
      <c r="H237" s="184">
        <v>5</v>
      </c>
      <c r="I237" s="185"/>
      <c r="J237" s="186">
        <f>ROUND(I237*H237,2)</f>
        <v>0</v>
      </c>
      <c r="K237" s="182" t="s">
        <v>166</v>
      </c>
      <c r="L237" s="39"/>
      <c r="M237" s="187" t="s">
        <v>1</v>
      </c>
      <c r="N237" s="188" t="s">
        <v>40</v>
      </c>
      <c r="O237" s="77"/>
      <c r="P237" s="189">
        <f>O237*H237</f>
        <v>0</v>
      </c>
      <c r="Q237" s="189">
        <v>0</v>
      </c>
      <c r="R237" s="189">
        <f>Q237*H237</f>
        <v>0</v>
      </c>
      <c r="S237" s="189">
        <v>0</v>
      </c>
      <c r="T237" s="19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1" t="s">
        <v>595</v>
      </c>
      <c r="AT237" s="191" t="s">
        <v>162</v>
      </c>
      <c r="AU237" s="191" t="s">
        <v>84</v>
      </c>
      <c r="AY237" s="19" t="s">
        <v>160</v>
      </c>
      <c r="BE237" s="192">
        <f>IF(N237="základní",J237,0)</f>
        <v>0</v>
      </c>
      <c r="BF237" s="192">
        <f>IF(N237="snížená",J237,0)</f>
        <v>0</v>
      </c>
      <c r="BG237" s="192">
        <f>IF(N237="zákl. přenesená",J237,0)</f>
        <v>0</v>
      </c>
      <c r="BH237" s="192">
        <f>IF(N237="sníž. přenesená",J237,0)</f>
        <v>0</v>
      </c>
      <c r="BI237" s="192">
        <f>IF(N237="nulová",J237,0)</f>
        <v>0</v>
      </c>
      <c r="BJ237" s="19" t="s">
        <v>82</v>
      </c>
      <c r="BK237" s="192">
        <f>ROUND(I237*H237,2)</f>
        <v>0</v>
      </c>
      <c r="BL237" s="19" t="s">
        <v>595</v>
      </c>
      <c r="BM237" s="191" t="s">
        <v>1421</v>
      </c>
    </row>
    <row r="238" s="2" customFormat="1">
      <c r="A238" s="38"/>
      <c r="B238" s="39"/>
      <c r="C238" s="38"/>
      <c r="D238" s="193" t="s">
        <v>169</v>
      </c>
      <c r="E238" s="38"/>
      <c r="F238" s="194" t="s">
        <v>1420</v>
      </c>
      <c r="G238" s="38"/>
      <c r="H238" s="38"/>
      <c r="I238" s="195"/>
      <c r="J238" s="38"/>
      <c r="K238" s="38"/>
      <c r="L238" s="39"/>
      <c r="M238" s="196"/>
      <c r="N238" s="197"/>
      <c r="O238" s="77"/>
      <c r="P238" s="77"/>
      <c r="Q238" s="77"/>
      <c r="R238" s="77"/>
      <c r="S238" s="77"/>
      <c r="T238" s="7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9" t="s">
        <v>169</v>
      </c>
      <c r="AU238" s="19" t="s">
        <v>84</v>
      </c>
    </row>
    <row r="239" s="2" customFormat="1">
      <c r="A239" s="38"/>
      <c r="B239" s="39"/>
      <c r="C239" s="38"/>
      <c r="D239" s="198" t="s">
        <v>171</v>
      </c>
      <c r="E239" s="38"/>
      <c r="F239" s="199" t="s">
        <v>1422</v>
      </c>
      <c r="G239" s="38"/>
      <c r="H239" s="38"/>
      <c r="I239" s="195"/>
      <c r="J239" s="38"/>
      <c r="K239" s="38"/>
      <c r="L239" s="39"/>
      <c r="M239" s="196"/>
      <c r="N239" s="197"/>
      <c r="O239" s="77"/>
      <c r="P239" s="77"/>
      <c r="Q239" s="77"/>
      <c r="R239" s="77"/>
      <c r="S239" s="77"/>
      <c r="T239" s="7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9" t="s">
        <v>171</v>
      </c>
      <c r="AU239" s="19" t="s">
        <v>84</v>
      </c>
    </row>
    <row r="240" s="2" customFormat="1" ht="16.5" customHeight="1">
      <c r="A240" s="38"/>
      <c r="B240" s="179"/>
      <c r="C240" s="180" t="s">
        <v>397</v>
      </c>
      <c r="D240" s="180" t="s">
        <v>162</v>
      </c>
      <c r="E240" s="181" t="s">
        <v>1423</v>
      </c>
      <c r="F240" s="182" t="s">
        <v>1424</v>
      </c>
      <c r="G240" s="183" t="s">
        <v>390</v>
      </c>
      <c r="H240" s="184">
        <v>5</v>
      </c>
      <c r="I240" s="185"/>
      <c r="J240" s="186">
        <f>ROUND(I240*H240,2)</f>
        <v>0</v>
      </c>
      <c r="K240" s="182" t="s">
        <v>166</v>
      </c>
      <c r="L240" s="39"/>
      <c r="M240" s="187" t="s">
        <v>1</v>
      </c>
      <c r="N240" s="188" t="s">
        <v>40</v>
      </c>
      <c r="O240" s="77"/>
      <c r="P240" s="189">
        <f>O240*H240</f>
        <v>0</v>
      </c>
      <c r="Q240" s="189">
        <v>0</v>
      </c>
      <c r="R240" s="189">
        <f>Q240*H240</f>
        <v>0</v>
      </c>
      <c r="S240" s="189">
        <v>0</v>
      </c>
      <c r="T240" s="19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1" t="s">
        <v>595</v>
      </c>
      <c r="AT240" s="191" t="s">
        <v>162</v>
      </c>
      <c r="AU240" s="191" t="s">
        <v>84</v>
      </c>
      <c r="AY240" s="19" t="s">
        <v>160</v>
      </c>
      <c r="BE240" s="192">
        <f>IF(N240="základní",J240,0)</f>
        <v>0</v>
      </c>
      <c r="BF240" s="192">
        <f>IF(N240="snížená",J240,0)</f>
        <v>0</v>
      </c>
      <c r="BG240" s="192">
        <f>IF(N240="zákl. přenesená",J240,0)</f>
        <v>0</v>
      </c>
      <c r="BH240" s="192">
        <f>IF(N240="sníž. přenesená",J240,0)</f>
        <v>0</v>
      </c>
      <c r="BI240" s="192">
        <f>IF(N240="nulová",J240,0)</f>
        <v>0</v>
      </c>
      <c r="BJ240" s="19" t="s">
        <v>82</v>
      </c>
      <c r="BK240" s="192">
        <f>ROUND(I240*H240,2)</f>
        <v>0</v>
      </c>
      <c r="BL240" s="19" t="s">
        <v>595</v>
      </c>
      <c r="BM240" s="191" t="s">
        <v>1425</v>
      </c>
    </row>
    <row r="241" s="2" customFormat="1">
      <c r="A241" s="38"/>
      <c r="B241" s="39"/>
      <c r="C241" s="38"/>
      <c r="D241" s="193" t="s">
        <v>169</v>
      </c>
      <c r="E241" s="38"/>
      <c r="F241" s="194" t="s">
        <v>1424</v>
      </c>
      <c r="G241" s="38"/>
      <c r="H241" s="38"/>
      <c r="I241" s="195"/>
      <c r="J241" s="38"/>
      <c r="K241" s="38"/>
      <c r="L241" s="39"/>
      <c r="M241" s="196"/>
      <c r="N241" s="197"/>
      <c r="O241" s="77"/>
      <c r="P241" s="77"/>
      <c r="Q241" s="77"/>
      <c r="R241" s="77"/>
      <c r="S241" s="77"/>
      <c r="T241" s="7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9" t="s">
        <v>169</v>
      </c>
      <c r="AU241" s="19" t="s">
        <v>84</v>
      </c>
    </row>
    <row r="242" s="2" customFormat="1">
      <c r="A242" s="38"/>
      <c r="B242" s="39"/>
      <c r="C242" s="38"/>
      <c r="D242" s="198" t="s">
        <v>171</v>
      </c>
      <c r="E242" s="38"/>
      <c r="F242" s="199" t="s">
        <v>1426</v>
      </c>
      <c r="G242" s="38"/>
      <c r="H242" s="38"/>
      <c r="I242" s="195"/>
      <c r="J242" s="38"/>
      <c r="K242" s="38"/>
      <c r="L242" s="39"/>
      <c r="M242" s="196"/>
      <c r="N242" s="197"/>
      <c r="O242" s="77"/>
      <c r="P242" s="77"/>
      <c r="Q242" s="77"/>
      <c r="R242" s="77"/>
      <c r="S242" s="77"/>
      <c r="T242" s="7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9" t="s">
        <v>171</v>
      </c>
      <c r="AU242" s="19" t="s">
        <v>84</v>
      </c>
    </row>
    <row r="243" s="2" customFormat="1" ht="16.5" customHeight="1">
      <c r="A243" s="38"/>
      <c r="B243" s="179"/>
      <c r="C243" s="180" t="s">
        <v>404</v>
      </c>
      <c r="D243" s="180" t="s">
        <v>162</v>
      </c>
      <c r="E243" s="181" t="s">
        <v>1427</v>
      </c>
      <c r="F243" s="182" t="s">
        <v>1428</v>
      </c>
      <c r="G243" s="183" t="s">
        <v>390</v>
      </c>
      <c r="H243" s="184">
        <v>5</v>
      </c>
      <c r="I243" s="185"/>
      <c r="J243" s="186">
        <f>ROUND(I243*H243,2)</f>
        <v>0</v>
      </c>
      <c r="K243" s="182" t="s">
        <v>166</v>
      </c>
      <c r="L243" s="39"/>
      <c r="M243" s="187" t="s">
        <v>1</v>
      </c>
      <c r="N243" s="188" t="s">
        <v>40</v>
      </c>
      <c r="O243" s="77"/>
      <c r="P243" s="189">
        <f>O243*H243</f>
        <v>0</v>
      </c>
      <c r="Q243" s="189">
        <v>0</v>
      </c>
      <c r="R243" s="189">
        <f>Q243*H243</f>
        <v>0</v>
      </c>
      <c r="S243" s="189">
        <v>0</v>
      </c>
      <c r="T243" s="19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1" t="s">
        <v>595</v>
      </c>
      <c r="AT243" s="191" t="s">
        <v>162</v>
      </c>
      <c r="AU243" s="191" t="s">
        <v>84</v>
      </c>
      <c r="AY243" s="19" t="s">
        <v>160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82</v>
      </c>
      <c r="BK243" s="192">
        <f>ROUND(I243*H243,2)</f>
        <v>0</v>
      </c>
      <c r="BL243" s="19" t="s">
        <v>595</v>
      </c>
      <c r="BM243" s="191" t="s">
        <v>1429</v>
      </c>
    </row>
    <row r="244" s="2" customFormat="1">
      <c r="A244" s="38"/>
      <c r="B244" s="39"/>
      <c r="C244" s="38"/>
      <c r="D244" s="193" t="s">
        <v>169</v>
      </c>
      <c r="E244" s="38"/>
      <c r="F244" s="194" t="s">
        <v>1428</v>
      </c>
      <c r="G244" s="38"/>
      <c r="H244" s="38"/>
      <c r="I244" s="195"/>
      <c r="J244" s="38"/>
      <c r="K244" s="38"/>
      <c r="L244" s="39"/>
      <c r="M244" s="196"/>
      <c r="N244" s="197"/>
      <c r="O244" s="77"/>
      <c r="P244" s="77"/>
      <c r="Q244" s="77"/>
      <c r="R244" s="77"/>
      <c r="S244" s="77"/>
      <c r="T244" s="7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9" t="s">
        <v>169</v>
      </c>
      <c r="AU244" s="19" t="s">
        <v>84</v>
      </c>
    </row>
    <row r="245" s="2" customFormat="1">
      <c r="A245" s="38"/>
      <c r="B245" s="39"/>
      <c r="C245" s="38"/>
      <c r="D245" s="198" t="s">
        <v>171</v>
      </c>
      <c r="E245" s="38"/>
      <c r="F245" s="199" t="s">
        <v>1430</v>
      </c>
      <c r="G245" s="38"/>
      <c r="H245" s="38"/>
      <c r="I245" s="195"/>
      <c r="J245" s="38"/>
      <c r="K245" s="38"/>
      <c r="L245" s="39"/>
      <c r="M245" s="196"/>
      <c r="N245" s="197"/>
      <c r="O245" s="77"/>
      <c r="P245" s="77"/>
      <c r="Q245" s="77"/>
      <c r="R245" s="77"/>
      <c r="S245" s="77"/>
      <c r="T245" s="7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9" t="s">
        <v>171</v>
      </c>
      <c r="AU245" s="19" t="s">
        <v>84</v>
      </c>
    </row>
    <row r="246" s="12" customFormat="1" ht="22.8" customHeight="1">
      <c r="A246" s="12"/>
      <c r="B246" s="166"/>
      <c r="C246" s="12"/>
      <c r="D246" s="167" t="s">
        <v>74</v>
      </c>
      <c r="E246" s="177" t="s">
        <v>1162</v>
      </c>
      <c r="F246" s="177" t="s">
        <v>1163</v>
      </c>
      <c r="G246" s="12"/>
      <c r="H246" s="12"/>
      <c r="I246" s="169"/>
      <c r="J246" s="178">
        <f>BK246</f>
        <v>0</v>
      </c>
      <c r="K246" s="12"/>
      <c r="L246" s="166"/>
      <c r="M246" s="171"/>
      <c r="N246" s="172"/>
      <c r="O246" s="172"/>
      <c r="P246" s="173">
        <f>SUM(P247:P249)</f>
        <v>0</v>
      </c>
      <c r="Q246" s="172"/>
      <c r="R246" s="173">
        <f>SUM(R247:R249)</f>
        <v>0</v>
      </c>
      <c r="S246" s="172"/>
      <c r="T246" s="174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7" t="s">
        <v>184</v>
      </c>
      <c r="AT246" s="175" t="s">
        <v>74</v>
      </c>
      <c r="AU246" s="175" t="s">
        <v>82</v>
      </c>
      <c r="AY246" s="167" t="s">
        <v>160</v>
      </c>
      <c r="BK246" s="176">
        <f>SUM(BK247:BK249)</f>
        <v>0</v>
      </c>
    </row>
    <row r="247" s="2" customFormat="1" ht="16.5" customHeight="1">
      <c r="A247" s="38"/>
      <c r="B247" s="179"/>
      <c r="C247" s="180" t="s">
        <v>412</v>
      </c>
      <c r="D247" s="180" t="s">
        <v>162</v>
      </c>
      <c r="E247" s="181" t="s">
        <v>1431</v>
      </c>
      <c r="F247" s="182" t="s">
        <v>1432</v>
      </c>
      <c r="G247" s="183" t="s">
        <v>247</v>
      </c>
      <c r="H247" s="184">
        <v>0.14999999999999999</v>
      </c>
      <c r="I247" s="185"/>
      <c r="J247" s="186">
        <f>ROUND(I247*H247,2)</f>
        <v>0</v>
      </c>
      <c r="K247" s="182" t="s">
        <v>1292</v>
      </c>
      <c r="L247" s="39"/>
      <c r="M247" s="187" t="s">
        <v>1</v>
      </c>
      <c r="N247" s="188" t="s">
        <v>40</v>
      </c>
      <c r="O247" s="77"/>
      <c r="P247" s="189">
        <f>O247*H247</f>
        <v>0</v>
      </c>
      <c r="Q247" s="189">
        <v>0</v>
      </c>
      <c r="R247" s="189">
        <f>Q247*H247</f>
        <v>0</v>
      </c>
      <c r="S247" s="189">
        <v>0</v>
      </c>
      <c r="T247" s="19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1" t="s">
        <v>595</v>
      </c>
      <c r="AT247" s="191" t="s">
        <v>162</v>
      </c>
      <c r="AU247" s="191" t="s">
        <v>84</v>
      </c>
      <c r="AY247" s="19" t="s">
        <v>160</v>
      </c>
      <c r="BE247" s="192">
        <f>IF(N247="základní",J247,0)</f>
        <v>0</v>
      </c>
      <c r="BF247" s="192">
        <f>IF(N247="snížená",J247,0)</f>
        <v>0</v>
      </c>
      <c r="BG247" s="192">
        <f>IF(N247="zákl. přenesená",J247,0)</f>
        <v>0</v>
      </c>
      <c r="BH247" s="192">
        <f>IF(N247="sníž. přenesená",J247,0)</f>
        <v>0</v>
      </c>
      <c r="BI247" s="192">
        <f>IF(N247="nulová",J247,0)</f>
        <v>0</v>
      </c>
      <c r="BJ247" s="19" t="s">
        <v>82</v>
      </c>
      <c r="BK247" s="192">
        <f>ROUND(I247*H247,2)</f>
        <v>0</v>
      </c>
      <c r="BL247" s="19" t="s">
        <v>595</v>
      </c>
      <c r="BM247" s="191" t="s">
        <v>1433</v>
      </c>
    </row>
    <row r="248" s="2" customFormat="1">
      <c r="A248" s="38"/>
      <c r="B248" s="39"/>
      <c r="C248" s="38"/>
      <c r="D248" s="193" t="s">
        <v>169</v>
      </c>
      <c r="E248" s="38"/>
      <c r="F248" s="194" t="s">
        <v>1434</v>
      </c>
      <c r="G248" s="38"/>
      <c r="H248" s="38"/>
      <c r="I248" s="195"/>
      <c r="J248" s="38"/>
      <c r="K248" s="38"/>
      <c r="L248" s="39"/>
      <c r="M248" s="196"/>
      <c r="N248" s="197"/>
      <c r="O248" s="77"/>
      <c r="P248" s="77"/>
      <c r="Q248" s="77"/>
      <c r="R248" s="77"/>
      <c r="S248" s="77"/>
      <c r="T248" s="7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9" t="s">
        <v>169</v>
      </c>
      <c r="AU248" s="19" t="s">
        <v>84</v>
      </c>
    </row>
    <row r="249" s="2" customFormat="1">
      <c r="A249" s="38"/>
      <c r="B249" s="39"/>
      <c r="C249" s="38"/>
      <c r="D249" s="198" t="s">
        <v>171</v>
      </c>
      <c r="E249" s="38"/>
      <c r="F249" s="199" t="s">
        <v>1435</v>
      </c>
      <c r="G249" s="38"/>
      <c r="H249" s="38"/>
      <c r="I249" s="195"/>
      <c r="J249" s="38"/>
      <c r="K249" s="38"/>
      <c r="L249" s="39"/>
      <c r="M249" s="245"/>
      <c r="N249" s="246"/>
      <c r="O249" s="247"/>
      <c r="P249" s="247"/>
      <c r="Q249" s="247"/>
      <c r="R249" s="247"/>
      <c r="S249" s="247"/>
      <c r="T249" s="24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9" t="s">
        <v>171</v>
      </c>
      <c r="AU249" s="19" t="s">
        <v>84</v>
      </c>
    </row>
    <row r="250" s="2" customFormat="1" ht="6.96" customHeight="1">
      <c r="A250" s="38"/>
      <c r="B250" s="60"/>
      <c r="C250" s="61"/>
      <c r="D250" s="61"/>
      <c r="E250" s="61"/>
      <c r="F250" s="61"/>
      <c r="G250" s="61"/>
      <c r="H250" s="61"/>
      <c r="I250" s="61"/>
      <c r="J250" s="61"/>
      <c r="K250" s="61"/>
      <c r="L250" s="39"/>
      <c r="M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</row>
  </sheetData>
  <autoFilter ref="C128:K2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hyperlinks>
    <hyperlink ref="F134" r:id="rId1" display="https://podminky.urs.cz/item/CS_URS_2025_02/132251103"/>
    <hyperlink ref="F138" r:id="rId2" display="https://podminky.urs.cz/item/CS_URS_2025_02/162751117"/>
    <hyperlink ref="F141" r:id="rId3" display="https://podminky.urs.cz/item/CS_URS_2025_02/162751119"/>
    <hyperlink ref="F144" r:id="rId4" display="https://podminky.urs.cz/item/CS_URS_2024_01/171251201"/>
    <hyperlink ref="F147" r:id="rId5" display="https://podminky.urs.cz/item/CS_URS_2024_01/174151101"/>
    <hyperlink ref="F154" r:id="rId6" display="https://podminky.urs.cz/item/CS_URS_2024_01/175151101"/>
    <hyperlink ref="F164" r:id="rId7" display="https://podminky.urs.cz/item/CS_URS_2024_01/451572111"/>
    <hyperlink ref="F169" r:id="rId8" display="https://podminky.urs.cz/item/CS_URS_2025_02/871390320"/>
    <hyperlink ref="F175" r:id="rId9" display="https://podminky.urs.cz/item/CS_URS_2024_01/899722113"/>
    <hyperlink ref="F180" r:id="rId10" display="https://podminky.urs.cz/item/CS_URS_2024_01/741110053"/>
    <hyperlink ref="F189" r:id="rId11" display="https://podminky.urs.cz/item/CS_URS_2024_01/741122133"/>
    <hyperlink ref="F195" r:id="rId12" display="https://podminky.urs.cz/item/CS_URS_2024_01/741410001"/>
    <hyperlink ref="F200" r:id="rId13" display="https://podminky.urs.cz/item/CS_URS_2024_01/741410003"/>
    <hyperlink ref="F207" r:id="rId14" display="https://podminky.urs.cz/item/CS_URS_2025_02/741420021"/>
    <hyperlink ref="F214" r:id="rId15" display="https://podminky.urs.cz/item/CS_URS_2024_01/741810002"/>
    <hyperlink ref="F219" r:id="rId16" display="https://podminky.urs.cz/item/CS_URS_2024_01/210203901"/>
    <hyperlink ref="F225" r:id="rId17" display="https://podminky.urs.cz/item/CS_URS_2024_01/210204011"/>
    <hyperlink ref="F231" r:id="rId18" display="https://podminky.urs.cz/item/CS_URS_2024_01/210204201"/>
    <hyperlink ref="F236" r:id="rId19" display="https://podminky.urs.cz/item/CS_URS_2025_02/218202016"/>
    <hyperlink ref="F239" r:id="rId20" display="https://podminky.urs.cz/item/CS_URS_2025_02/218204002"/>
    <hyperlink ref="F242" r:id="rId21" display="https://podminky.urs.cz/item/CS_URS_2025_02/218204121"/>
    <hyperlink ref="F245" r:id="rId22" display="https://podminky.urs.cz/item/CS_URS_2025_02/218204201"/>
    <hyperlink ref="F249" r:id="rId23" display="https://podminky.urs.cz/item/CS_URS_2024_01/4606411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120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1436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ROUND(J128,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ROUND((SUM(BE128:BE190)),  2)</f>
        <v>0</v>
      </c>
      <c r="G35" s="38"/>
      <c r="H35" s="38"/>
      <c r="I35" s="136">
        <v>0.20999999999999999</v>
      </c>
      <c r="J35" s="135">
        <f>ROUND(((SUM(BE128:BE190))*I35),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ROUND((SUM(BF128:BF190)),  2)</f>
        <v>0</v>
      </c>
      <c r="G36" s="38"/>
      <c r="H36" s="38"/>
      <c r="I36" s="136">
        <v>0.12</v>
      </c>
      <c r="J36" s="135">
        <f>ROUND(((SUM(BF128:BF190))*I36),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ROUND((SUM(BG128:BG190)),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ROUND((SUM(BH128:BH190)),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ROUND((SUM(BI128:BI190)),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120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402 - Informační systém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J128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130</v>
      </c>
      <c r="E99" s="150"/>
      <c r="F99" s="150"/>
      <c r="G99" s="150"/>
      <c r="H99" s="150"/>
      <c r="I99" s="150"/>
      <c r="J99" s="151">
        <f>J129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131</v>
      </c>
      <c r="E100" s="154"/>
      <c r="F100" s="154"/>
      <c r="G100" s="154"/>
      <c r="H100" s="154"/>
      <c r="I100" s="154"/>
      <c r="J100" s="155">
        <f>J130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133</v>
      </c>
      <c r="E101" s="154"/>
      <c r="F101" s="154"/>
      <c r="G101" s="154"/>
      <c r="H101" s="154"/>
      <c r="I101" s="154"/>
      <c r="J101" s="155">
        <f>J158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136</v>
      </c>
      <c r="E102" s="154"/>
      <c r="F102" s="154"/>
      <c r="G102" s="154"/>
      <c r="H102" s="154"/>
      <c r="I102" s="154"/>
      <c r="J102" s="155">
        <f>J163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8"/>
      <c r="C103" s="9"/>
      <c r="D103" s="149" t="s">
        <v>140</v>
      </c>
      <c r="E103" s="150"/>
      <c r="F103" s="150"/>
      <c r="G103" s="150"/>
      <c r="H103" s="150"/>
      <c r="I103" s="150"/>
      <c r="J103" s="151">
        <f>J167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2"/>
      <c r="C104" s="10"/>
      <c r="D104" s="153" t="s">
        <v>1282</v>
      </c>
      <c r="E104" s="154"/>
      <c r="F104" s="154"/>
      <c r="G104" s="154"/>
      <c r="H104" s="154"/>
      <c r="I104" s="154"/>
      <c r="J104" s="155">
        <f>J168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142</v>
      </c>
      <c r="E105" s="150"/>
      <c r="F105" s="150"/>
      <c r="G105" s="150"/>
      <c r="H105" s="150"/>
      <c r="I105" s="150"/>
      <c r="J105" s="151">
        <f>J175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143</v>
      </c>
      <c r="E106" s="154"/>
      <c r="F106" s="154"/>
      <c r="G106" s="154"/>
      <c r="H106" s="154"/>
      <c r="I106" s="154"/>
      <c r="J106" s="155">
        <f>J176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145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129" t="str">
        <f>E7</f>
        <v>Revitalizace aut. nádraží Choceň - Herzánka (Stavba)</v>
      </c>
      <c r="F116" s="32"/>
      <c r="G116" s="32"/>
      <c r="H116" s="32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2"/>
      <c r="C117" s="32" t="s">
        <v>119</v>
      </c>
      <c r="L117" s="22"/>
    </row>
    <row r="118" s="2" customFormat="1" ht="16.5" customHeight="1">
      <c r="A118" s="38"/>
      <c r="B118" s="39"/>
      <c r="C118" s="38"/>
      <c r="D118" s="38"/>
      <c r="E118" s="129" t="s">
        <v>120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121</v>
      </c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38"/>
      <c r="D120" s="38"/>
      <c r="E120" s="67" t="str">
        <f>E11</f>
        <v>SO 402 - Informační systém</v>
      </c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38"/>
      <c r="E122" s="38"/>
      <c r="F122" s="27" t="str">
        <f>F14</f>
        <v>Choceň</v>
      </c>
      <c r="G122" s="38"/>
      <c r="H122" s="38"/>
      <c r="I122" s="32" t="s">
        <v>22</v>
      </c>
      <c r="J122" s="69" t="str">
        <f>IF(J14="","",J14)</f>
        <v>25. 8. 2025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38"/>
      <c r="E124" s="38"/>
      <c r="F124" s="27" t="str">
        <f>E17</f>
        <v>Město Choceň</v>
      </c>
      <c r="G124" s="38"/>
      <c r="H124" s="38"/>
      <c r="I124" s="32" t="s">
        <v>30</v>
      </c>
      <c r="J124" s="36" t="str">
        <f>E23</f>
        <v>Laboro ateliér s.r.o.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38"/>
      <c r="E125" s="38"/>
      <c r="F125" s="27" t="str">
        <f>IF(E20="","",E20)</f>
        <v>Vyplň údaj</v>
      </c>
      <c r="G125" s="38"/>
      <c r="H125" s="38"/>
      <c r="I125" s="32" t="s">
        <v>33</v>
      </c>
      <c r="J125" s="36" t="str">
        <f>E26</f>
        <v>Laboro ateliér s.r.o.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56"/>
      <c r="B127" s="157"/>
      <c r="C127" s="158" t="s">
        <v>146</v>
      </c>
      <c r="D127" s="159" t="s">
        <v>60</v>
      </c>
      <c r="E127" s="159" t="s">
        <v>56</v>
      </c>
      <c r="F127" s="159" t="s">
        <v>57</v>
      </c>
      <c r="G127" s="159" t="s">
        <v>147</v>
      </c>
      <c r="H127" s="159" t="s">
        <v>148</v>
      </c>
      <c r="I127" s="159" t="s">
        <v>149</v>
      </c>
      <c r="J127" s="159" t="s">
        <v>127</v>
      </c>
      <c r="K127" s="160" t="s">
        <v>150</v>
      </c>
      <c r="L127" s="161"/>
      <c r="M127" s="86" t="s">
        <v>1</v>
      </c>
      <c r="N127" s="87" t="s">
        <v>39</v>
      </c>
      <c r="O127" s="87" t="s">
        <v>151</v>
      </c>
      <c r="P127" s="87" t="s">
        <v>152</v>
      </c>
      <c r="Q127" s="87" t="s">
        <v>153</v>
      </c>
      <c r="R127" s="87" t="s">
        <v>154</v>
      </c>
      <c r="S127" s="87" t="s">
        <v>155</v>
      </c>
      <c r="T127" s="88" t="s">
        <v>156</v>
      </c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</row>
    <row r="128" s="2" customFormat="1" ht="22.8" customHeight="1">
      <c r="A128" s="38"/>
      <c r="B128" s="39"/>
      <c r="C128" s="93" t="s">
        <v>157</v>
      </c>
      <c r="D128" s="38"/>
      <c r="E128" s="38"/>
      <c r="F128" s="38"/>
      <c r="G128" s="38"/>
      <c r="H128" s="38"/>
      <c r="I128" s="38"/>
      <c r="J128" s="162">
        <f>BK128</f>
        <v>0</v>
      </c>
      <c r="K128" s="38"/>
      <c r="L128" s="39"/>
      <c r="M128" s="89"/>
      <c r="N128" s="73"/>
      <c r="O128" s="90"/>
      <c r="P128" s="163">
        <f>P129+P167+P175</f>
        <v>0</v>
      </c>
      <c r="Q128" s="90"/>
      <c r="R128" s="163">
        <f>R129+R167+R175</f>
        <v>89.702097499999994</v>
      </c>
      <c r="S128" s="90"/>
      <c r="T128" s="164">
        <f>T129+T167+T175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74</v>
      </c>
      <c r="AU128" s="19" t="s">
        <v>129</v>
      </c>
      <c r="BK128" s="165">
        <f>BK129+BK167+BK175</f>
        <v>0</v>
      </c>
    </row>
    <row r="129" s="12" customFormat="1" ht="25.92" customHeight="1">
      <c r="A129" s="12"/>
      <c r="B129" s="166"/>
      <c r="C129" s="12"/>
      <c r="D129" s="167" t="s">
        <v>74</v>
      </c>
      <c r="E129" s="168" t="s">
        <v>158</v>
      </c>
      <c r="F129" s="168" t="s">
        <v>159</v>
      </c>
      <c r="G129" s="12"/>
      <c r="H129" s="12"/>
      <c r="I129" s="169"/>
      <c r="J129" s="170">
        <f>BK129</f>
        <v>0</v>
      </c>
      <c r="K129" s="12"/>
      <c r="L129" s="166"/>
      <c r="M129" s="171"/>
      <c r="N129" s="172"/>
      <c r="O129" s="172"/>
      <c r="P129" s="173">
        <f>P130+P158+P163</f>
        <v>0</v>
      </c>
      <c r="Q129" s="172"/>
      <c r="R129" s="173">
        <f>R130+R158+R163</f>
        <v>89.649649999999994</v>
      </c>
      <c r="S129" s="172"/>
      <c r="T129" s="174">
        <f>T130+T158+T163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82</v>
      </c>
      <c r="AT129" s="175" t="s">
        <v>74</v>
      </c>
      <c r="AU129" s="175" t="s">
        <v>75</v>
      </c>
      <c r="AY129" s="167" t="s">
        <v>160</v>
      </c>
      <c r="BK129" s="176">
        <f>BK130+BK158+BK163</f>
        <v>0</v>
      </c>
    </row>
    <row r="130" s="12" customFormat="1" ht="22.8" customHeight="1">
      <c r="A130" s="12"/>
      <c r="B130" s="166"/>
      <c r="C130" s="12"/>
      <c r="D130" s="167" t="s">
        <v>74</v>
      </c>
      <c r="E130" s="177" t="s">
        <v>82</v>
      </c>
      <c r="F130" s="177" t="s">
        <v>161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SUM(P131:P157)</f>
        <v>0</v>
      </c>
      <c r="Q130" s="172"/>
      <c r="R130" s="173">
        <f>SUM(R131:R157)</f>
        <v>89.632999999999996</v>
      </c>
      <c r="S130" s="172"/>
      <c r="T130" s="174">
        <f>SUM(T131:T157)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82</v>
      </c>
      <c r="AT130" s="175" t="s">
        <v>74</v>
      </c>
      <c r="AU130" s="175" t="s">
        <v>82</v>
      </c>
      <c r="AY130" s="167" t="s">
        <v>160</v>
      </c>
      <c r="BK130" s="176">
        <f>SUM(BK131:BK157)</f>
        <v>0</v>
      </c>
    </row>
    <row r="131" s="2" customFormat="1" ht="21.75" customHeight="1">
      <c r="A131" s="38"/>
      <c r="B131" s="179"/>
      <c r="C131" s="180" t="s">
        <v>82</v>
      </c>
      <c r="D131" s="180" t="s">
        <v>162</v>
      </c>
      <c r="E131" s="181" t="s">
        <v>1284</v>
      </c>
      <c r="F131" s="182" t="s">
        <v>1285</v>
      </c>
      <c r="G131" s="183" t="s">
        <v>247</v>
      </c>
      <c r="H131" s="184">
        <v>66.599999999999994</v>
      </c>
      <c r="I131" s="185"/>
      <c r="J131" s="186">
        <f>ROUND(I131*H131,2)</f>
        <v>0</v>
      </c>
      <c r="K131" s="182" t="s">
        <v>166</v>
      </c>
      <c r="L131" s="39"/>
      <c r="M131" s="187" t="s">
        <v>1</v>
      </c>
      <c r="N131" s="188" t="s">
        <v>40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167</v>
      </c>
      <c r="AT131" s="191" t="s">
        <v>162</v>
      </c>
      <c r="AU131" s="191" t="s">
        <v>84</v>
      </c>
      <c r="AY131" s="19" t="s">
        <v>160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82</v>
      </c>
      <c r="BK131" s="192">
        <f>ROUND(I131*H131,2)</f>
        <v>0</v>
      </c>
      <c r="BL131" s="19" t="s">
        <v>167</v>
      </c>
      <c r="BM131" s="191" t="s">
        <v>1437</v>
      </c>
    </row>
    <row r="132" s="2" customFormat="1">
      <c r="A132" s="38"/>
      <c r="B132" s="39"/>
      <c r="C132" s="38"/>
      <c r="D132" s="193" t="s">
        <v>169</v>
      </c>
      <c r="E132" s="38"/>
      <c r="F132" s="194" t="s">
        <v>1287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169</v>
      </c>
      <c r="AU132" s="19" t="s">
        <v>84</v>
      </c>
    </row>
    <row r="133" s="2" customFormat="1">
      <c r="A133" s="38"/>
      <c r="B133" s="39"/>
      <c r="C133" s="38"/>
      <c r="D133" s="198" t="s">
        <v>171</v>
      </c>
      <c r="E133" s="38"/>
      <c r="F133" s="199" t="s">
        <v>1288</v>
      </c>
      <c r="G133" s="38"/>
      <c r="H133" s="38"/>
      <c r="I133" s="195"/>
      <c r="J133" s="38"/>
      <c r="K133" s="38"/>
      <c r="L133" s="39"/>
      <c r="M133" s="196"/>
      <c r="N133" s="197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171</v>
      </c>
      <c r="AU133" s="19" t="s">
        <v>84</v>
      </c>
    </row>
    <row r="134" s="13" customFormat="1">
      <c r="A134" s="13"/>
      <c r="B134" s="201"/>
      <c r="C134" s="13"/>
      <c r="D134" s="193" t="s">
        <v>175</v>
      </c>
      <c r="E134" s="202" t="s">
        <v>1</v>
      </c>
      <c r="F134" s="203" t="s">
        <v>1438</v>
      </c>
      <c r="G134" s="13"/>
      <c r="H134" s="204">
        <v>66.599999999999994</v>
      </c>
      <c r="I134" s="205"/>
      <c r="J134" s="13"/>
      <c r="K134" s="13"/>
      <c r="L134" s="201"/>
      <c r="M134" s="206"/>
      <c r="N134" s="207"/>
      <c r="O134" s="207"/>
      <c r="P134" s="207"/>
      <c r="Q134" s="207"/>
      <c r="R134" s="207"/>
      <c r="S134" s="207"/>
      <c r="T134" s="20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2" t="s">
        <v>175</v>
      </c>
      <c r="AU134" s="202" t="s">
        <v>84</v>
      </c>
      <c r="AV134" s="13" t="s">
        <v>84</v>
      </c>
      <c r="AW134" s="13" t="s">
        <v>32</v>
      </c>
      <c r="AX134" s="13" t="s">
        <v>82</v>
      </c>
      <c r="AY134" s="202" t="s">
        <v>160</v>
      </c>
    </row>
    <row r="135" s="2" customFormat="1" ht="21.75" customHeight="1">
      <c r="A135" s="38"/>
      <c r="B135" s="179"/>
      <c r="C135" s="180" t="s">
        <v>84</v>
      </c>
      <c r="D135" s="180" t="s">
        <v>162</v>
      </c>
      <c r="E135" s="181" t="s">
        <v>312</v>
      </c>
      <c r="F135" s="182" t="s">
        <v>313</v>
      </c>
      <c r="G135" s="183" t="s">
        <v>247</v>
      </c>
      <c r="H135" s="184">
        <v>66.599999999999994</v>
      </c>
      <c r="I135" s="185"/>
      <c r="J135" s="186">
        <f>ROUND(I135*H135,2)</f>
        <v>0</v>
      </c>
      <c r="K135" s="182" t="s">
        <v>166</v>
      </c>
      <c r="L135" s="39"/>
      <c r="M135" s="187" t="s">
        <v>1</v>
      </c>
      <c r="N135" s="188" t="s">
        <v>40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167</v>
      </c>
      <c r="AT135" s="191" t="s">
        <v>162</v>
      </c>
      <c r="AU135" s="191" t="s">
        <v>84</v>
      </c>
      <c r="AY135" s="19" t="s">
        <v>160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82</v>
      </c>
      <c r="BK135" s="192">
        <f>ROUND(I135*H135,2)</f>
        <v>0</v>
      </c>
      <c r="BL135" s="19" t="s">
        <v>167</v>
      </c>
      <c r="BM135" s="191" t="s">
        <v>1439</v>
      </c>
    </row>
    <row r="136" s="2" customFormat="1">
      <c r="A136" s="38"/>
      <c r="B136" s="39"/>
      <c r="C136" s="38"/>
      <c r="D136" s="193" t="s">
        <v>169</v>
      </c>
      <c r="E136" s="38"/>
      <c r="F136" s="194" t="s">
        <v>315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169</v>
      </c>
      <c r="AU136" s="19" t="s">
        <v>84</v>
      </c>
    </row>
    <row r="137" s="2" customFormat="1">
      <c r="A137" s="38"/>
      <c r="B137" s="39"/>
      <c r="C137" s="38"/>
      <c r="D137" s="198" t="s">
        <v>171</v>
      </c>
      <c r="E137" s="38"/>
      <c r="F137" s="199" t="s">
        <v>316</v>
      </c>
      <c r="G137" s="38"/>
      <c r="H137" s="38"/>
      <c r="I137" s="195"/>
      <c r="J137" s="38"/>
      <c r="K137" s="38"/>
      <c r="L137" s="39"/>
      <c r="M137" s="196"/>
      <c r="N137" s="197"/>
      <c r="O137" s="77"/>
      <c r="P137" s="77"/>
      <c r="Q137" s="77"/>
      <c r="R137" s="77"/>
      <c r="S137" s="77"/>
      <c r="T137" s="7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171</v>
      </c>
      <c r="AU137" s="19" t="s">
        <v>84</v>
      </c>
    </row>
    <row r="138" s="2" customFormat="1" ht="24.15" customHeight="1">
      <c r="A138" s="38"/>
      <c r="B138" s="179"/>
      <c r="C138" s="180" t="s">
        <v>184</v>
      </c>
      <c r="D138" s="180" t="s">
        <v>162</v>
      </c>
      <c r="E138" s="181" t="s">
        <v>318</v>
      </c>
      <c r="F138" s="182" t="s">
        <v>319</v>
      </c>
      <c r="G138" s="183" t="s">
        <v>247</v>
      </c>
      <c r="H138" s="184">
        <v>66.599999999999994</v>
      </c>
      <c r="I138" s="185"/>
      <c r="J138" s="186">
        <f>ROUND(I138*H138,2)</f>
        <v>0</v>
      </c>
      <c r="K138" s="182" t="s">
        <v>166</v>
      </c>
      <c r="L138" s="39"/>
      <c r="M138" s="187" t="s">
        <v>1</v>
      </c>
      <c r="N138" s="188" t="s">
        <v>40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167</v>
      </c>
      <c r="AT138" s="191" t="s">
        <v>162</v>
      </c>
      <c r="AU138" s="191" t="s">
        <v>84</v>
      </c>
      <c r="AY138" s="19" t="s">
        <v>160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167</v>
      </c>
      <c r="BM138" s="191" t="s">
        <v>1440</v>
      </c>
    </row>
    <row r="139" s="2" customFormat="1">
      <c r="A139" s="38"/>
      <c r="B139" s="39"/>
      <c r="C139" s="38"/>
      <c r="D139" s="193" t="s">
        <v>169</v>
      </c>
      <c r="E139" s="38"/>
      <c r="F139" s="194" t="s">
        <v>321</v>
      </c>
      <c r="G139" s="38"/>
      <c r="H139" s="38"/>
      <c r="I139" s="195"/>
      <c r="J139" s="38"/>
      <c r="K139" s="38"/>
      <c r="L139" s="39"/>
      <c r="M139" s="196"/>
      <c r="N139" s="197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169</v>
      </c>
      <c r="AU139" s="19" t="s">
        <v>84</v>
      </c>
    </row>
    <row r="140" s="2" customFormat="1">
      <c r="A140" s="38"/>
      <c r="B140" s="39"/>
      <c r="C140" s="38"/>
      <c r="D140" s="198" t="s">
        <v>171</v>
      </c>
      <c r="E140" s="38"/>
      <c r="F140" s="199" t="s">
        <v>322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171</v>
      </c>
      <c r="AU140" s="19" t="s">
        <v>84</v>
      </c>
    </row>
    <row r="141" s="2" customFormat="1" ht="16.5" customHeight="1">
      <c r="A141" s="38"/>
      <c r="B141" s="179"/>
      <c r="C141" s="180" t="s">
        <v>167</v>
      </c>
      <c r="D141" s="180" t="s">
        <v>162</v>
      </c>
      <c r="E141" s="181" t="s">
        <v>325</v>
      </c>
      <c r="F141" s="182" t="s">
        <v>326</v>
      </c>
      <c r="G141" s="183" t="s">
        <v>247</v>
      </c>
      <c r="H141" s="184">
        <v>66.599999999999994</v>
      </c>
      <c r="I141" s="185"/>
      <c r="J141" s="186">
        <f>ROUND(I141*H141,2)</f>
        <v>0</v>
      </c>
      <c r="K141" s="182" t="s">
        <v>1292</v>
      </c>
      <c r="L141" s="39"/>
      <c r="M141" s="187" t="s">
        <v>1</v>
      </c>
      <c r="N141" s="188" t="s">
        <v>40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167</v>
      </c>
      <c r="AT141" s="191" t="s">
        <v>162</v>
      </c>
      <c r="AU141" s="191" t="s">
        <v>84</v>
      </c>
      <c r="AY141" s="19" t="s">
        <v>160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82</v>
      </c>
      <c r="BK141" s="192">
        <f>ROUND(I141*H141,2)</f>
        <v>0</v>
      </c>
      <c r="BL141" s="19" t="s">
        <v>167</v>
      </c>
      <c r="BM141" s="191" t="s">
        <v>1441</v>
      </c>
    </row>
    <row r="142" s="2" customFormat="1">
      <c r="A142" s="38"/>
      <c r="B142" s="39"/>
      <c r="C142" s="38"/>
      <c r="D142" s="193" t="s">
        <v>169</v>
      </c>
      <c r="E142" s="38"/>
      <c r="F142" s="194" t="s">
        <v>328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169</v>
      </c>
      <c r="AU142" s="19" t="s">
        <v>84</v>
      </c>
    </row>
    <row r="143" s="2" customFormat="1">
      <c r="A143" s="38"/>
      <c r="B143" s="39"/>
      <c r="C143" s="38"/>
      <c r="D143" s="198" t="s">
        <v>171</v>
      </c>
      <c r="E143" s="38"/>
      <c r="F143" s="199" t="s">
        <v>1294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171</v>
      </c>
      <c r="AU143" s="19" t="s">
        <v>84</v>
      </c>
    </row>
    <row r="144" s="2" customFormat="1" ht="16.5" customHeight="1">
      <c r="A144" s="38"/>
      <c r="B144" s="179"/>
      <c r="C144" s="180" t="s">
        <v>197</v>
      </c>
      <c r="D144" s="180" t="s">
        <v>162</v>
      </c>
      <c r="E144" s="181" t="s">
        <v>331</v>
      </c>
      <c r="F144" s="182" t="s">
        <v>332</v>
      </c>
      <c r="G144" s="183" t="s">
        <v>247</v>
      </c>
      <c r="H144" s="184">
        <v>47.174999999999997</v>
      </c>
      <c r="I144" s="185"/>
      <c r="J144" s="186">
        <f>ROUND(I144*H144,2)</f>
        <v>0</v>
      </c>
      <c r="K144" s="182" t="s">
        <v>1292</v>
      </c>
      <c r="L144" s="39"/>
      <c r="M144" s="187" t="s">
        <v>1</v>
      </c>
      <c r="N144" s="188" t="s">
        <v>40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167</v>
      </c>
      <c r="AT144" s="191" t="s">
        <v>162</v>
      </c>
      <c r="AU144" s="191" t="s">
        <v>84</v>
      </c>
      <c r="AY144" s="19" t="s">
        <v>160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82</v>
      </c>
      <c r="BK144" s="192">
        <f>ROUND(I144*H144,2)</f>
        <v>0</v>
      </c>
      <c r="BL144" s="19" t="s">
        <v>167</v>
      </c>
      <c r="BM144" s="191" t="s">
        <v>1442</v>
      </c>
    </row>
    <row r="145" s="2" customFormat="1">
      <c r="A145" s="38"/>
      <c r="B145" s="39"/>
      <c r="C145" s="38"/>
      <c r="D145" s="193" t="s">
        <v>169</v>
      </c>
      <c r="E145" s="38"/>
      <c r="F145" s="194" t="s">
        <v>334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169</v>
      </c>
      <c r="AU145" s="19" t="s">
        <v>84</v>
      </c>
    </row>
    <row r="146" s="2" customFormat="1">
      <c r="A146" s="38"/>
      <c r="B146" s="39"/>
      <c r="C146" s="38"/>
      <c r="D146" s="198" t="s">
        <v>171</v>
      </c>
      <c r="E146" s="38"/>
      <c r="F146" s="199" t="s">
        <v>1296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171</v>
      </c>
      <c r="AU146" s="19" t="s">
        <v>84</v>
      </c>
    </row>
    <row r="147" s="13" customFormat="1">
      <c r="A147" s="13"/>
      <c r="B147" s="201"/>
      <c r="C147" s="13"/>
      <c r="D147" s="193" t="s">
        <v>175</v>
      </c>
      <c r="E147" s="202" t="s">
        <v>1</v>
      </c>
      <c r="F147" s="203" t="s">
        <v>1443</v>
      </c>
      <c r="G147" s="13"/>
      <c r="H147" s="204">
        <v>47.174999999999997</v>
      </c>
      <c r="I147" s="205"/>
      <c r="J147" s="13"/>
      <c r="K147" s="13"/>
      <c r="L147" s="201"/>
      <c r="M147" s="206"/>
      <c r="N147" s="207"/>
      <c r="O147" s="207"/>
      <c r="P147" s="207"/>
      <c r="Q147" s="207"/>
      <c r="R147" s="207"/>
      <c r="S147" s="207"/>
      <c r="T147" s="20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2" t="s">
        <v>175</v>
      </c>
      <c r="AU147" s="202" t="s">
        <v>84</v>
      </c>
      <c r="AV147" s="13" t="s">
        <v>84</v>
      </c>
      <c r="AW147" s="13" t="s">
        <v>32</v>
      </c>
      <c r="AX147" s="13" t="s">
        <v>82</v>
      </c>
      <c r="AY147" s="202" t="s">
        <v>160</v>
      </c>
    </row>
    <row r="148" s="2" customFormat="1" ht="16.5" customHeight="1">
      <c r="A148" s="38"/>
      <c r="B148" s="179"/>
      <c r="C148" s="217" t="s">
        <v>203</v>
      </c>
      <c r="D148" s="217" t="s">
        <v>341</v>
      </c>
      <c r="E148" s="218" t="s">
        <v>1298</v>
      </c>
      <c r="F148" s="219" t="s">
        <v>1299</v>
      </c>
      <c r="G148" s="220" t="s">
        <v>344</v>
      </c>
      <c r="H148" s="221">
        <v>80.197999999999993</v>
      </c>
      <c r="I148" s="222"/>
      <c r="J148" s="223">
        <f>ROUND(I148*H148,2)</f>
        <v>0</v>
      </c>
      <c r="K148" s="219" t="s">
        <v>166</v>
      </c>
      <c r="L148" s="224"/>
      <c r="M148" s="225" t="s">
        <v>1</v>
      </c>
      <c r="N148" s="226" t="s">
        <v>40</v>
      </c>
      <c r="O148" s="77"/>
      <c r="P148" s="189">
        <f>O148*H148</f>
        <v>0</v>
      </c>
      <c r="Q148" s="189">
        <v>1</v>
      </c>
      <c r="R148" s="189">
        <f>Q148*H148</f>
        <v>80.197999999999993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216</v>
      </c>
      <c r="AT148" s="191" t="s">
        <v>341</v>
      </c>
      <c r="AU148" s="191" t="s">
        <v>84</v>
      </c>
      <c r="AY148" s="19" t="s">
        <v>160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82</v>
      </c>
      <c r="BK148" s="192">
        <f>ROUND(I148*H148,2)</f>
        <v>0</v>
      </c>
      <c r="BL148" s="19" t="s">
        <v>167</v>
      </c>
      <c r="BM148" s="191" t="s">
        <v>1444</v>
      </c>
    </row>
    <row r="149" s="2" customFormat="1">
      <c r="A149" s="38"/>
      <c r="B149" s="39"/>
      <c r="C149" s="38"/>
      <c r="D149" s="193" t="s">
        <v>169</v>
      </c>
      <c r="E149" s="38"/>
      <c r="F149" s="194" t="s">
        <v>1299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169</v>
      </c>
      <c r="AU149" s="19" t="s">
        <v>84</v>
      </c>
    </row>
    <row r="150" s="13" customFormat="1">
      <c r="A150" s="13"/>
      <c r="B150" s="201"/>
      <c r="C150" s="13"/>
      <c r="D150" s="193" t="s">
        <v>175</v>
      </c>
      <c r="E150" s="202" t="s">
        <v>1</v>
      </c>
      <c r="F150" s="203" t="s">
        <v>1445</v>
      </c>
      <c r="G150" s="13"/>
      <c r="H150" s="204">
        <v>80.197999999999993</v>
      </c>
      <c r="I150" s="205"/>
      <c r="J150" s="13"/>
      <c r="K150" s="13"/>
      <c r="L150" s="201"/>
      <c r="M150" s="206"/>
      <c r="N150" s="207"/>
      <c r="O150" s="207"/>
      <c r="P150" s="207"/>
      <c r="Q150" s="207"/>
      <c r="R150" s="207"/>
      <c r="S150" s="207"/>
      <c r="T150" s="20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02" t="s">
        <v>175</v>
      </c>
      <c r="AU150" s="202" t="s">
        <v>84</v>
      </c>
      <c r="AV150" s="13" t="s">
        <v>84</v>
      </c>
      <c r="AW150" s="13" t="s">
        <v>32</v>
      </c>
      <c r="AX150" s="13" t="s">
        <v>82</v>
      </c>
      <c r="AY150" s="202" t="s">
        <v>160</v>
      </c>
    </row>
    <row r="151" s="2" customFormat="1" ht="16.5" customHeight="1">
      <c r="A151" s="38"/>
      <c r="B151" s="179"/>
      <c r="C151" s="180" t="s">
        <v>209</v>
      </c>
      <c r="D151" s="180" t="s">
        <v>162</v>
      </c>
      <c r="E151" s="181" t="s">
        <v>349</v>
      </c>
      <c r="F151" s="182" t="s">
        <v>350</v>
      </c>
      <c r="G151" s="183" t="s">
        <v>247</v>
      </c>
      <c r="H151" s="184">
        <v>5.5499999999999998</v>
      </c>
      <c r="I151" s="185"/>
      <c r="J151" s="186">
        <f>ROUND(I151*H151,2)</f>
        <v>0</v>
      </c>
      <c r="K151" s="182" t="s">
        <v>1292</v>
      </c>
      <c r="L151" s="39"/>
      <c r="M151" s="187" t="s">
        <v>1</v>
      </c>
      <c r="N151" s="188" t="s">
        <v>40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167</v>
      </c>
      <c r="AT151" s="191" t="s">
        <v>162</v>
      </c>
      <c r="AU151" s="191" t="s">
        <v>84</v>
      </c>
      <c r="AY151" s="19" t="s">
        <v>160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82</v>
      </c>
      <c r="BK151" s="192">
        <f>ROUND(I151*H151,2)</f>
        <v>0</v>
      </c>
      <c r="BL151" s="19" t="s">
        <v>167</v>
      </c>
      <c r="BM151" s="191" t="s">
        <v>1446</v>
      </c>
    </row>
    <row r="152" s="2" customFormat="1">
      <c r="A152" s="38"/>
      <c r="B152" s="39"/>
      <c r="C152" s="38"/>
      <c r="D152" s="193" t="s">
        <v>169</v>
      </c>
      <c r="E152" s="38"/>
      <c r="F152" s="194" t="s">
        <v>1303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169</v>
      </c>
      <c r="AU152" s="19" t="s">
        <v>84</v>
      </c>
    </row>
    <row r="153" s="2" customFormat="1">
      <c r="A153" s="38"/>
      <c r="B153" s="39"/>
      <c r="C153" s="38"/>
      <c r="D153" s="198" t="s">
        <v>171</v>
      </c>
      <c r="E153" s="38"/>
      <c r="F153" s="199" t="s">
        <v>1304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171</v>
      </c>
      <c r="AU153" s="19" t="s">
        <v>84</v>
      </c>
    </row>
    <row r="154" s="13" customFormat="1">
      <c r="A154" s="13"/>
      <c r="B154" s="201"/>
      <c r="C154" s="13"/>
      <c r="D154" s="193" t="s">
        <v>175</v>
      </c>
      <c r="E154" s="202" t="s">
        <v>1</v>
      </c>
      <c r="F154" s="203" t="s">
        <v>1447</v>
      </c>
      <c r="G154" s="13"/>
      <c r="H154" s="204">
        <v>5.5499999999999998</v>
      </c>
      <c r="I154" s="205"/>
      <c r="J154" s="13"/>
      <c r="K154" s="13"/>
      <c r="L154" s="201"/>
      <c r="M154" s="206"/>
      <c r="N154" s="207"/>
      <c r="O154" s="207"/>
      <c r="P154" s="207"/>
      <c r="Q154" s="207"/>
      <c r="R154" s="207"/>
      <c r="S154" s="207"/>
      <c r="T154" s="20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2" t="s">
        <v>175</v>
      </c>
      <c r="AU154" s="202" t="s">
        <v>84</v>
      </c>
      <c r="AV154" s="13" t="s">
        <v>84</v>
      </c>
      <c r="AW154" s="13" t="s">
        <v>32</v>
      </c>
      <c r="AX154" s="13" t="s">
        <v>82</v>
      </c>
      <c r="AY154" s="202" t="s">
        <v>160</v>
      </c>
    </row>
    <row r="155" s="2" customFormat="1" ht="16.5" customHeight="1">
      <c r="A155" s="38"/>
      <c r="B155" s="179"/>
      <c r="C155" s="217" t="s">
        <v>216</v>
      </c>
      <c r="D155" s="217" t="s">
        <v>341</v>
      </c>
      <c r="E155" s="218" t="s">
        <v>1307</v>
      </c>
      <c r="F155" s="219" t="s">
        <v>1308</v>
      </c>
      <c r="G155" s="220" t="s">
        <v>344</v>
      </c>
      <c r="H155" s="221">
        <v>9.4350000000000005</v>
      </c>
      <c r="I155" s="222"/>
      <c r="J155" s="223">
        <f>ROUND(I155*H155,2)</f>
        <v>0</v>
      </c>
      <c r="K155" s="219" t="s">
        <v>1292</v>
      </c>
      <c r="L155" s="224"/>
      <c r="M155" s="225" t="s">
        <v>1</v>
      </c>
      <c r="N155" s="226" t="s">
        <v>40</v>
      </c>
      <c r="O155" s="77"/>
      <c r="P155" s="189">
        <f>O155*H155</f>
        <v>0</v>
      </c>
      <c r="Q155" s="189">
        <v>1</v>
      </c>
      <c r="R155" s="189">
        <f>Q155*H155</f>
        <v>9.4350000000000005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216</v>
      </c>
      <c r="AT155" s="191" t="s">
        <v>341</v>
      </c>
      <c r="AU155" s="191" t="s">
        <v>84</v>
      </c>
      <c r="AY155" s="19" t="s">
        <v>160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82</v>
      </c>
      <c r="BK155" s="192">
        <f>ROUND(I155*H155,2)</f>
        <v>0</v>
      </c>
      <c r="BL155" s="19" t="s">
        <v>167</v>
      </c>
      <c r="BM155" s="191" t="s">
        <v>1448</v>
      </c>
    </row>
    <row r="156" s="2" customFormat="1">
      <c r="A156" s="38"/>
      <c r="B156" s="39"/>
      <c r="C156" s="38"/>
      <c r="D156" s="193" t="s">
        <v>169</v>
      </c>
      <c r="E156" s="38"/>
      <c r="F156" s="194" t="s">
        <v>1308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169</v>
      </c>
      <c r="AU156" s="19" t="s">
        <v>84</v>
      </c>
    </row>
    <row r="157" s="13" customFormat="1">
      <c r="A157" s="13"/>
      <c r="B157" s="201"/>
      <c r="C157" s="13"/>
      <c r="D157" s="193" t="s">
        <v>175</v>
      </c>
      <c r="E157" s="202" t="s">
        <v>1</v>
      </c>
      <c r="F157" s="203" t="s">
        <v>1449</v>
      </c>
      <c r="G157" s="13"/>
      <c r="H157" s="204">
        <v>9.4350000000000005</v>
      </c>
      <c r="I157" s="205"/>
      <c r="J157" s="13"/>
      <c r="K157" s="13"/>
      <c r="L157" s="201"/>
      <c r="M157" s="206"/>
      <c r="N157" s="207"/>
      <c r="O157" s="207"/>
      <c r="P157" s="207"/>
      <c r="Q157" s="207"/>
      <c r="R157" s="207"/>
      <c r="S157" s="207"/>
      <c r="T157" s="20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2" t="s">
        <v>175</v>
      </c>
      <c r="AU157" s="202" t="s">
        <v>84</v>
      </c>
      <c r="AV157" s="13" t="s">
        <v>84</v>
      </c>
      <c r="AW157" s="13" t="s">
        <v>32</v>
      </c>
      <c r="AX157" s="13" t="s">
        <v>82</v>
      </c>
      <c r="AY157" s="202" t="s">
        <v>160</v>
      </c>
    </row>
    <row r="158" s="12" customFormat="1" ht="22.8" customHeight="1">
      <c r="A158" s="12"/>
      <c r="B158" s="166"/>
      <c r="C158" s="12"/>
      <c r="D158" s="167" t="s">
        <v>74</v>
      </c>
      <c r="E158" s="177" t="s">
        <v>167</v>
      </c>
      <c r="F158" s="177" t="s">
        <v>396</v>
      </c>
      <c r="G158" s="12"/>
      <c r="H158" s="12"/>
      <c r="I158" s="169"/>
      <c r="J158" s="178">
        <f>BK158</f>
        <v>0</v>
      </c>
      <c r="K158" s="12"/>
      <c r="L158" s="166"/>
      <c r="M158" s="171"/>
      <c r="N158" s="172"/>
      <c r="O158" s="172"/>
      <c r="P158" s="173">
        <f>SUM(P159:P162)</f>
        <v>0</v>
      </c>
      <c r="Q158" s="172"/>
      <c r="R158" s="173">
        <f>SUM(R159:R162)</f>
        <v>0</v>
      </c>
      <c r="S158" s="172"/>
      <c r="T158" s="174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7" t="s">
        <v>82</v>
      </c>
      <c r="AT158" s="175" t="s">
        <v>74</v>
      </c>
      <c r="AU158" s="175" t="s">
        <v>82</v>
      </c>
      <c r="AY158" s="167" t="s">
        <v>160</v>
      </c>
      <c r="BK158" s="176">
        <f>SUM(BK159:BK162)</f>
        <v>0</v>
      </c>
    </row>
    <row r="159" s="2" customFormat="1" ht="16.5" customHeight="1">
      <c r="A159" s="38"/>
      <c r="B159" s="179"/>
      <c r="C159" s="180" t="s">
        <v>225</v>
      </c>
      <c r="D159" s="180" t="s">
        <v>162</v>
      </c>
      <c r="E159" s="181" t="s">
        <v>405</v>
      </c>
      <c r="F159" s="182" t="s">
        <v>406</v>
      </c>
      <c r="G159" s="183" t="s">
        <v>247</v>
      </c>
      <c r="H159" s="184">
        <v>2.7749999999999999</v>
      </c>
      <c r="I159" s="185"/>
      <c r="J159" s="186">
        <f>ROUND(I159*H159,2)</f>
        <v>0</v>
      </c>
      <c r="K159" s="182" t="s">
        <v>1292</v>
      </c>
      <c r="L159" s="39"/>
      <c r="M159" s="187" t="s">
        <v>1</v>
      </c>
      <c r="N159" s="188" t="s">
        <v>40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167</v>
      </c>
      <c r="AT159" s="191" t="s">
        <v>162</v>
      </c>
      <c r="AU159" s="191" t="s">
        <v>84</v>
      </c>
      <c r="AY159" s="19" t="s">
        <v>160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82</v>
      </c>
      <c r="BK159" s="192">
        <f>ROUND(I159*H159,2)</f>
        <v>0</v>
      </c>
      <c r="BL159" s="19" t="s">
        <v>167</v>
      </c>
      <c r="BM159" s="191" t="s">
        <v>1450</v>
      </c>
    </row>
    <row r="160" s="2" customFormat="1">
      <c r="A160" s="38"/>
      <c r="B160" s="39"/>
      <c r="C160" s="38"/>
      <c r="D160" s="193" t="s">
        <v>169</v>
      </c>
      <c r="E160" s="38"/>
      <c r="F160" s="194" t="s">
        <v>408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169</v>
      </c>
      <c r="AU160" s="19" t="s">
        <v>84</v>
      </c>
    </row>
    <row r="161" s="2" customFormat="1">
      <c r="A161" s="38"/>
      <c r="B161" s="39"/>
      <c r="C161" s="38"/>
      <c r="D161" s="198" t="s">
        <v>171</v>
      </c>
      <c r="E161" s="38"/>
      <c r="F161" s="199" t="s">
        <v>1312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171</v>
      </c>
      <c r="AU161" s="19" t="s">
        <v>84</v>
      </c>
    </row>
    <row r="162" s="13" customFormat="1">
      <c r="A162" s="13"/>
      <c r="B162" s="201"/>
      <c r="C162" s="13"/>
      <c r="D162" s="193" t="s">
        <v>175</v>
      </c>
      <c r="E162" s="202" t="s">
        <v>1</v>
      </c>
      <c r="F162" s="203" t="s">
        <v>1451</v>
      </c>
      <c r="G162" s="13"/>
      <c r="H162" s="204">
        <v>2.7749999999999999</v>
      </c>
      <c r="I162" s="205"/>
      <c r="J162" s="13"/>
      <c r="K162" s="13"/>
      <c r="L162" s="201"/>
      <c r="M162" s="206"/>
      <c r="N162" s="207"/>
      <c r="O162" s="207"/>
      <c r="P162" s="207"/>
      <c r="Q162" s="207"/>
      <c r="R162" s="207"/>
      <c r="S162" s="207"/>
      <c r="T162" s="20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02" t="s">
        <v>175</v>
      </c>
      <c r="AU162" s="202" t="s">
        <v>84</v>
      </c>
      <c r="AV162" s="13" t="s">
        <v>84</v>
      </c>
      <c r="AW162" s="13" t="s">
        <v>32</v>
      </c>
      <c r="AX162" s="13" t="s">
        <v>82</v>
      </c>
      <c r="AY162" s="202" t="s">
        <v>160</v>
      </c>
    </row>
    <row r="163" s="12" customFormat="1" ht="22.8" customHeight="1">
      <c r="A163" s="12"/>
      <c r="B163" s="166"/>
      <c r="C163" s="12"/>
      <c r="D163" s="167" t="s">
        <v>74</v>
      </c>
      <c r="E163" s="177" t="s">
        <v>216</v>
      </c>
      <c r="F163" s="177" t="s">
        <v>644</v>
      </c>
      <c r="G163" s="12"/>
      <c r="H163" s="12"/>
      <c r="I163" s="169"/>
      <c r="J163" s="178">
        <f>BK163</f>
        <v>0</v>
      </c>
      <c r="K163" s="12"/>
      <c r="L163" s="166"/>
      <c r="M163" s="171"/>
      <c r="N163" s="172"/>
      <c r="O163" s="172"/>
      <c r="P163" s="173">
        <f>SUM(P164:P166)</f>
        <v>0</v>
      </c>
      <c r="Q163" s="172"/>
      <c r="R163" s="173">
        <f>SUM(R164:R166)</f>
        <v>0.016650000000000002</v>
      </c>
      <c r="S163" s="172"/>
      <c r="T163" s="174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7" t="s">
        <v>82</v>
      </c>
      <c r="AT163" s="175" t="s">
        <v>74</v>
      </c>
      <c r="AU163" s="175" t="s">
        <v>82</v>
      </c>
      <c r="AY163" s="167" t="s">
        <v>160</v>
      </c>
      <c r="BK163" s="176">
        <f>SUM(BK164:BK166)</f>
        <v>0</v>
      </c>
    </row>
    <row r="164" s="2" customFormat="1" ht="16.5" customHeight="1">
      <c r="A164" s="38"/>
      <c r="B164" s="179"/>
      <c r="C164" s="180" t="s">
        <v>231</v>
      </c>
      <c r="D164" s="180" t="s">
        <v>162</v>
      </c>
      <c r="E164" s="181" t="s">
        <v>1323</v>
      </c>
      <c r="F164" s="182" t="s">
        <v>1324</v>
      </c>
      <c r="G164" s="183" t="s">
        <v>219</v>
      </c>
      <c r="H164" s="184">
        <v>185</v>
      </c>
      <c r="I164" s="185"/>
      <c r="J164" s="186">
        <f>ROUND(I164*H164,2)</f>
        <v>0</v>
      </c>
      <c r="K164" s="182" t="s">
        <v>1292</v>
      </c>
      <c r="L164" s="39"/>
      <c r="M164" s="187" t="s">
        <v>1</v>
      </c>
      <c r="N164" s="188" t="s">
        <v>40</v>
      </c>
      <c r="O164" s="77"/>
      <c r="P164" s="189">
        <f>O164*H164</f>
        <v>0</v>
      </c>
      <c r="Q164" s="189">
        <v>9.0000000000000006E-05</v>
      </c>
      <c r="R164" s="189">
        <f>Q164*H164</f>
        <v>0.016650000000000002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167</v>
      </c>
      <c r="AT164" s="191" t="s">
        <v>162</v>
      </c>
      <c r="AU164" s="191" t="s">
        <v>84</v>
      </c>
      <c r="AY164" s="19" t="s">
        <v>160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82</v>
      </c>
      <c r="BK164" s="192">
        <f>ROUND(I164*H164,2)</f>
        <v>0</v>
      </c>
      <c r="BL164" s="19" t="s">
        <v>167</v>
      </c>
      <c r="BM164" s="191" t="s">
        <v>1452</v>
      </c>
    </row>
    <row r="165" s="2" customFormat="1">
      <c r="A165" s="38"/>
      <c r="B165" s="39"/>
      <c r="C165" s="38"/>
      <c r="D165" s="193" t="s">
        <v>169</v>
      </c>
      <c r="E165" s="38"/>
      <c r="F165" s="194" t="s">
        <v>1326</v>
      </c>
      <c r="G165" s="38"/>
      <c r="H165" s="38"/>
      <c r="I165" s="195"/>
      <c r="J165" s="38"/>
      <c r="K165" s="38"/>
      <c r="L165" s="39"/>
      <c r="M165" s="196"/>
      <c r="N165" s="197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169</v>
      </c>
      <c r="AU165" s="19" t="s">
        <v>84</v>
      </c>
    </row>
    <row r="166" s="2" customFormat="1">
      <c r="A166" s="38"/>
      <c r="B166" s="39"/>
      <c r="C166" s="38"/>
      <c r="D166" s="198" t="s">
        <v>171</v>
      </c>
      <c r="E166" s="38"/>
      <c r="F166" s="199" t="s">
        <v>1327</v>
      </c>
      <c r="G166" s="38"/>
      <c r="H166" s="38"/>
      <c r="I166" s="195"/>
      <c r="J166" s="38"/>
      <c r="K166" s="38"/>
      <c r="L166" s="39"/>
      <c r="M166" s="196"/>
      <c r="N166" s="197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171</v>
      </c>
      <c r="AU166" s="19" t="s">
        <v>84</v>
      </c>
    </row>
    <row r="167" s="12" customFormat="1" ht="25.92" customHeight="1">
      <c r="A167" s="12"/>
      <c r="B167" s="166"/>
      <c r="C167" s="12"/>
      <c r="D167" s="167" t="s">
        <v>74</v>
      </c>
      <c r="E167" s="168" t="s">
        <v>1133</v>
      </c>
      <c r="F167" s="168" t="s">
        <v>1134</v>
      </c>
      <c r="G167" s="12"/>
      <c r="H167" s="12"/>
      <c r="I167" s="169"/>
      <c r="J167" s="170">
        <f>BK167</f>
        <v>0</v>
      </c>
      <c r="K167" s="12"/>
      <c r="L167" s="166"/>
      <c r="M167" s="171"/>
      <c r="N167" s="172"/>
      <c r="O167" s="172"/>
      <c r="P167" s="173">
        <f>P168</f>
        <v>0</v>
      </c>
      <c r="Q167" s="172"/>
      <c r="R167" s="173">
        <f>R168</f>
        <v>0.052447500000000001</v>
      </c>
      <c r="S167" s="172"/>
      <c r="T167" s="174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7" t="s">
        <v>84</v>
      </c>
      <c r="AT167" s="175" t="s">
        <v>74</v>
      </c>
      <c r="AU167" s="175" t="s">
        <v>75</v>
      </c>
      <c r="AY167" s="167" t="s">
        <v>160</v>
      </c>
      <c r="BK167" s="176">
        <f>BK168</f>
        <v>0</v>
      </c>
    </row>
    <row r="168" s="12" customFormat="1" ht="22.8" customHeight="1">
      <c r="A168" s="12"/>
      <c r="B168" s="166"/>
      <c r="C168" s="12"/>
      <c r="D168" s="167" t="s">
        <v>74</v>
      </c>
      <c r="E168" s="177" t="s">
        <v>1328</v>
      </c>
      <c r="F168" s="177" t="s">
        <v>1329</v>
      </c>
      <c r="G168" s="12"/>
      <c r="H168" s="12"/>
      <c r="I168" s="169"/>
      <c r="J168" s="178">
        <f>BK168</f>
        <v>0</v>
      </c>
      <c r="K168" s="12"/>
      <c r="L168" s="166"/>
      <c r="M168" s="171"/>
      <c r="N168" s="172"/>
      <c r="O168" s="172"/>
      <c r="P168" s="173">
        <f>SUM(P169:P174)</f>
        <v>0</v>
      </c>
      <c r="Q168" s="172"/>
      <c r="R168" s="173">
        <f>SUM(R169:R174)</f>
        <v>0.052447500000000001</v>
      </c>
      <c r="S168" s="172"/>
      <c r="T168" s="174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7" t="s">
        <v>84</v>
      </c>
      <c r="AT168" s="175" t="s">
        <v>74</v>
      </c>
      <c r="AU168" s="175" t="s">
        <v>82</v>
      </c>
      <c r="AY168" s="167" t="s">
        <v>160</v>
      </c>
      <c r="BK168" s="176">
        <f>SUM(BK169:BK174)</f>
        <v>0</v>
      </c>
    </row>
    <row r="169" s="2" customFormat="1" ht="16.5" customHeight="1">
      <c r="A169" s="38"/>
      <c r="B169" s="179"/>
      <c r="C169" s="180" t="s">
        <v>238</v>
      </c>
      <c r="D169" s="180" t="s">
        <v>162</v>
      </c>
      <c r="E169" s="181" t="s">
        <v>1330</v>
      </c>
      <c r="F169" s="182" t="s">
        <v>1331</v>
      </c>
      <c r="G169" s="183" t="s">
        <v>219</v>
      </c>
      <c r="H169" s="184">
        <v>185</v>
      </c>
      <c r="I169" s="185"/>
      <c r="J169" s="186">
        <f>ROUND(I169*H169,2)</f>
        <v>0</v>
      </c>
      <c r="K169" s="182" t="s">
        <v>1292</v>
      </c>
      <c r="L169" s="39"/>
      <c r="M169" s="187" t="s">
        <v>1</v>
      </c>
      <c r="N169" s="188" t="s">
        <v>40</v>
      </c>
      <c r="O169" s="77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276</v>
      </c>
      <c r="AT169" s="191" t="s">
        <v>162</v>
      </c>
      <c r="AU169" s="191" t="s">
        <v>84</v>
      </c>
      <c r="AY169" s="19" t="s">
        <v>160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82</v>
      </c>
      <c r="BK169" s="192">
        <f>ROUND(I169*H169,2)</f>
        <v>0</v>
      </c>
      <c r="BL169" s="19" t="s">
        <v>276</v>
      </c>
      <c r="BM169" s="191" t="s">
        <v>1453</v>
      </c>
    </row>
    <row r="170" s="2" customFormat="1">
      <c r="A170" s="38"/>
      <c r="B170" s="39"/>
      <c r="C170" s="38"/>
      <c r="D170" s="193" t="s">
        <v>169</v>
      </c>
      <c r="E170" s="38"/>
      <c r="F170" s="194" t="s">
        <v>1333</v>
      </c>
      <c r="G170" s="38"/>
      <c r="H170" s="38"/>
      <c r="I170" s="195"/>
      <c r="J170" s="38"/>
      <c r="K170" s="38"/>
      <c r="L170" s="39"/>
      <c r="M170" s="196"/>
      <c r="N170" s="197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169</v>
      </c>
      <c r="AU170" s="19" t="s">
        <v>84</v>
      </c>
    </row>
    <row r="171" s="2" customFormat="1">
      <c r="A171" s="38"/>
      <c r="B171" s="39"/>
      <c r="C171" s="38"/>
      <c r="D171" s="198" t="s">
        <v>171</v>
      </c>
      <c r="E171" s="38"/>
      <c r="F171" s="199" t="s">
        <v>1334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171</v>
      </c>
      <c r="AU171" s="19" t="s">
        <v>84</v>
      </c>
    </row>
    <row r="172" s="2" customFormat="1" ht="16.5" customHeight="1">
      <c r="A172" s="38"/>
      <c r="B172" s="179"/>
      <c r="C172" s="217" t="s">
        <v>8</v>
      </c>
      <c r="D172" s="217" t="s">
        <v>341</v>
      </c>
      <c r="E172" s="218" t="s">
        <v>1335</v>
      </c>
      <c r="F172" s="219" t="s">
        <v>1336</v>
      </c>
      <c r="G172" s="220" t="s">
        <v>219</v>
      </c>
      <c r="H172" s="221">
        <v>194.25</v>
      </c>
      <c r="I172" s="222"/>
      <c r="J172" s="223">
        <f>ROUND(I172*H172,2)</f>
        <v>0</v>
      </c>
      <c r="K172" s="219" t="s">
        <v>166</v>
      </c>
      <c r="L172" s="224"/>
      <c r="M172" s="225" t="s">
        <v>1</v>
      </c>
      <c r="N172" s="226" t="s">
        <v>40</v>
      </c>
      <c r="O172" s="77"/>
      <c r="P172" s="189">
        <f>O172*H172</f>
        <v>0</v>
      </c>
      <c r="Q172" s="189">
        <v>0.00027</v>
      </c>
      <c r="R172" s="189">
        <f>Q172*H172</f>
        <v>0.052447500000000001</v>
      </c>
      <c r="S172" s="189">
        <v>0</v>
      </c>
      <c r="T172" s="19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1" t="s">
        <v>387</v>
      </c>
      <c r="AT172" s="191" t="s">
        <v>341</v>
      </c>
      <c r="AU172" s="191" t="s">
        <v>84</v>
      </c>
      <c r="AY172" s="19" t="s">
        <v>160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82</v>
      </c>
      <c r="BK172" s="192">
        <f>ROUND(I172*H172,2)</f>
        <v>0</v>
      </c>
      <c r="BL172" s="19" t="s">
        <v>276</v>
      </c>
      <c r="BM172" s="191" t="s">
        <v>1454</v>
      </c>
    </row>
    <row r="173" s="2" customFormat="1">
      <c r="A173" s="38"/>
      <c r="B173" s="39"/>
      <c r="C173" s="38"/>
      <c r="D173" s="193" t="s">
        <v>169</v>
      </c>
      <c r="E173" s="38"/>
      <c r="F173" s="194" t="s">
        <v>1336</v>
      </c>
      <c r="G173" s="38"/>
      <c r="H173" s="38"/>
      <c r="I173" s="195"/>
      <c r="J173" s="38"/>
      <c r="K173" s="38"/>
      <c r="L173" s="39"/>
      <c r="M173" s="196"/>
      <c r="N173" s="197"/>
      <c r="O173" s="77"/>
      <c r="P173" s="77"/>
      <c r="Q173" s="77"/>
      <c r="R173" s="77"/>
      <c r="S173" s="77"/>
      <c r="T173" s="7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9" t="s">
        <v>169</v>
      </c>
      <c r="AU173" s="19" t="s">
        <v>84</v>
      </c>
    </row>
    <row r="174" s="13" customFormat="1">
      <c r="A174" s="13"/>
      <c r="B174" s="201"/>
      <c r="C174" s="13"/>
      <c r="D174" s="193" t="s">
        <v>175</v>
      </c>
      <c r="E174" s="13"/>
      <c r="F174" s="203" t="s">
        <v>1455</v>
      </c>
      <c r="G174" s="13"/>
      <c r="H174" s="204">
        <v>194.25</v>
      </c>
      <c r="I174" s="205"/>
      <c r="J174" s="13"/>
      <c r="K174" s="13"/>
      <c r="L174" s="201"/>
      <c r="M174" s="206"/>
      <c r="N174" s="207"/>
      <c r="O174" s="207"/>
      <c r="P174" s="207"/>
      <c r="Q174" s="207"/>
      <c r="R174" s="207"/>
      <c r="S174" s="207"/>
      <c r="T174" s="20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02" t="s">
        <v>175</v>
      </c>
      <c r="AU174" s="202" t="s">
        <v>84</v>
      </c>
      <c r="AV174" s="13" t="s">
        <v>84</v>
      </c>
      <c r="AW174" s="13" t="s">
        <v>3</v>
      </c>
      <c r="AX174" s="13" t="s">
        <v>82</v>
      </c>
      <c r="AY174" s="202" t="s">
        <v>160</v>
      </c>
    </row>
    <row r="175" s="12" customFormat="1" ht="25.92" customHeight="1">
      <c r="A175" s="12"/>
      <c r="B175" s="166"/>
      <c r="C175" s="12"/>
      <c r="D175" s="167" t="s">
        <v>74</v>
      </c>
      <c r="E175" s="168" t="s">
        <v>341</v>
      </c>
      <c r="F175" s="168" t="s">
        <v>1149</v>
      </c>
      <c r="G175" s="12"/>
      <c r="H175" s="12"/>
      <c r="I175" s="169"/>
      <c r="J175" s="170">
        <f>BK175</f>
        <v>0</v>
      </c>
      <c r="K175" s="12"/>
      <c r="L175" s="166"/>
      <c r="M175" s="171"/>
      <c r="N175" s="172"/>
      <c r="O175" s="172"/>
      <c r="P175" s="173">
        <f>P176</f>
        <v>0</v>
      </c>
      <c r="Q175" s="172"/>
      <c r="R175" s="173">
        <f>R176</f>
        <v>0</v>
      </c>
      <c r="S175" s="172"/>
      <c r="T175" s="174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7" t="s">
        <v>184</v>
      </c>
      <c r="AT175" s="175" t="s">
        <v>74</v>
      </c>
      <c r="AU175" s="175" t="s">
        <v>75</v>
      </c>
      <c r="AY175" s="167" t="s">
        <v>160</v>
      </c>
      <c r="BK175" s="176">
        <f>BK176</f>
        <v>0</v>
      </c>
    </row>
    <row r="176" s="12" customFormat="1" ht="22.8" customHeight="1">
      <c r="A176" s="12"/>
      <c r="B176" s="166"/>
      <c r="C176" s="12"/>
      <c r="D176" s="167" t="s">
        <v>74</v>
      </c>
      <c r="E176" s="177" t="s">
        <v>1150</v>
      </c>
      <c r="F176" s="177" t="s">
        <v>1151</v>
      </c>
      <c r="G176" s="12"/>
      <c r="H176" s="12"/>
      <c r="I176" s="169"/>
      <c r="J176" s="178">
        <f>BK176</f>
        <v>0</v>
      </c>
      <c r="K176" s="12"/>
      <c r="L176" s="166"/>
      <c r="M176" s="171"/>
      <c r="N176" s="172"/>
      <c r="O176" s="172"/>
      <c r="P176" s="173">
        <f>SUM(P177:P190)</f>
        <v>0</v>
      </c>
      <c r="Q176" s="172"/>
      <c r="R176" s="173">
        <f>SUM(R177:R190)</f>
        <v>0</v>
      </c>
      <c r="S176" s="172"/>
      <c r="T176" s="174">
        <f>SUM(T177:T190)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7" t="s">
        <v>184</v>
      </c>
      <c r="AT176" s="175" t="s">
        <v>74</v>
      </c>
      <c r="AU176" s="175" t="s">
        <v>82</v>
      </c>
      <c r="AY176" s="167" t="s">
        <v>160</v>
      </c>
      <c r="BK176" s="176">
        <f>SUM(BK177:BK190)</f>
        <v>0</v>
      </c>
    </row>
    <row r="177" s="2" customFormat="1" ht="16.5" customHeight="1">
      <c r="A177" s="38"/>
      <c r="B177" s="179"/>
      <c r="C177" s="180" t="s">
        <v>252</v>
      </c>
      <c r="D177" s="180" t="s">
        <v>162</v>
      </c>
      <c r="E177" s="181" t="s">
        <v>1456</v>
      </c>
      <c r="F177" s="182" t="s">
        <v>1457</v>
      </c>
      <c r="G177" s="183" t="s">
        <v>390</v>
      </c>
      <c r="H177" s="184">
        <v>2</v>
      </c>
      <c r="I177" s="185"/>
      <c r="J177" s="186">
        <f>ROUND(I177*H177,2)</f>
        <v>0</v>
      </c>
      <c r="K177" s="182" t="s">
        <v>166</v>
      </c>
      <c r="L177" s="39"/>
      <c r="M177" s="187" t="s">
        <v>1</v>
      </c>
      <c r="N177" s="188" t="s">
        <v>40</v>
      </c>
      <c r="O177" s="77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595</v>
      </c>
      <c r="AT177" s="191" t="s">
        <v>162</v>
      </c>
      <c r="AU177" s="191" t="s">
        <v>84</v>
      </c>
      <c r="AY177" s="19" t="s">
        <v>160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82</v>
      </c>
      <c r="BK177" s="192">
        <f>ROUND(I177*H177,2)</f>
        <v>0</v>
      </c>
      <c r="BL177" s="19" t="s">
        <v>595</v>
      </c>
      <c r="BM177" s="191" t="s">
        <v>1458</v>
      </c>
    </row>
    <row r="178" s="2" customFormat="1">
      <c r="A178" s="38"/>
      <c r="B178" s="39"/>
      <c r="C178" s="38"/>
      <c r="D178" s="193" t="s">
        <v>169</v>
      </c>
      <c r="E178" s="38"/>
      <c r="F178" s="194" t="s">
        <v>1459</v>
      </c>
      <c r="G178" s="38"/>
      <c r="H178" s="38"/>
      <c r="I178" s="195"/>
      <c r="J178" s="38"/>
      <c r="K178" s="38"/>
      <c r="L178" s="39"/>
      <c r="M178" s="196"/>
      <c r="N178" s="197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169</v>
      </c>
      <c r="AU178" s="19" t="s">
        <v>84</v>
      </c>
    </row>
    <row r="179" s="2" customFormat="1">
      <c r="A179" s="38"/>
      <c r="B179" s="39"/>
      <c r="C179" s="38"/>
      <c r="D179" s="198" t="s">
        <v>171</v>
      </c>
      <c r="E179" s="38"/>
      <c r="F179" s="199" t="s">
        <v>1460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171</v>
      </c>
      <c r="AU179" s="19" t="s">
        <v>84</v>
      </c>
    </row>
    <row r="180" s="2" customFormat="1" ht="16.5" customHeight="1">
      <c r="A180" s="38"/>
      <c r="B180" s="179"/>
      <c r="C180" s="217" t="s">
        <v>259</v>
      </c>
      <c r="D180" s="217" t="s">
        <v>341</v>
      </c>
      <c r="E180" s="218" t="s">
        <v>1461</v>
      </c>
      <c r="F180" s="219" t="s">
        <v>1462</v>
      </c>
      <c r="G180" s="220" t="s">
        <v>1463</v>
      </c>
      <c r="H180" s="221">
        <v>2</v>
      </c>
      <c r="I180" s="222"/>
      <c r="J180" s="223">
        <f>ROUND(I180*H180,2)</f>
        <v>0</v>
      </c>
      <c r="K180" s="219" t="s">
        <v>1</v>
      </c>
      <c r="L180" s="224"/>
      <c r="M180" s="225" t="s">
        <v>1</v>
      </c>
      <c r="N180" s="226" t="s">
        <v>40</v>
      </c>
      <c r="O180" s="77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1395</v>
      </c>
      <c r="AT180" s="191" t="s">
        <v>341</v>
      </c>
      <c r="AU180" s="191" t="s">
        <v>84</v>
      </c>
      <c r="AY180" s="19" t="s">
        <v>160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82</v>
      </c>
      <c r="BK180" s="192">
        <f>ROUND(I180*H180,2)</f>
        <v>0</v>
      </c>
      <c r="BL180" s="19" t="s">
        <v>595</v>
      </c>
      <c r="BM180" s="191" t="s">
        <v>1464</v>
      </c>
    </row>
    <row r="181" s="2" customFormat="1">
      <c r="A181" s="38"/>
      <c r="B181" s="39"/>
      <c r="C181" s="38"/>
      <c r="D181" s="193" t="s">
        <v>169</v>
      </c>
      <c r="E181" s="38"/>
      <c r="F181" s="194" t="s">
        <v>1465</v>
      </c>
      <c r="G181" s="38"/>
      <c r="H181" s="38"/>
      <c r="I181" s="195"/>
      <c r="J181" s="38"/>
      <c r="K181" s="38"/>
      <c r="L181" s="39"/>
      <c r="M181" s="196"/>
      <c r="N181" s="197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169</v>
      </c>
      <c r="AU181" s="19" t="s">
        <v>84</v>
      </c>
    </row>
    <row r="182" s="2" customFormat="1">
      <c r="A182" s="38"/>
      <c r="B182" s="39"/>
      <c r="C182" s="38"/>
      <c r="D182" s="193" t="s">
        <v>173</v>
      </c>
      <c r="E182" s="38"/>
      <c r="F182" s="200" t="s">
        <v>1466</v>
      </c>
      <c r="G182" s="38"/>
      <c r="H182" s="38"/>
      <c r="I182" s="195"/>
      <c r="J182" s="38"/>
      <c r="K182" s="38"/>
      <c r="L182" s="39"/>
      <c r="M182" s="196"/>
      <c r="N182" s="197"/>
      <c r="O182" s="77"/>
      <c r="P182" s="77"/>
      <c r="Q182" s="77"/>
      <c r="R182" s="77"/>
      <c r="S182" s="77"/>
      <c r="T182" s="7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9" t="s">
        <v>173</v>
      </c>
      <c r="AU182" s="19" t="s">
        <v>84</v>
      </c>
    </row>
    <row r="183" s="2" customFormat="1" ht="16.5" customHeight="1">
      <c r="A183" s="38"/>
      <c r="B183" s="179"/>
      <c r="C183" s="180" t="s">
        <v>269</v>
      </c>
      <c r="D183" s="180" t="s">
        <v>162</v>
      </c>
      <c r="E183" s="181" t="s">
        <v>1467</v>
      </c>
      <c r="F183" s="182" t="s">
        <v>1468</v>
      </c>
      <c r="G183" s="183" t="s">
        <v>390</v>
      </c>
      <c r="H183" s="184">
        <v>2</v>
      </c>
      <c r="I183" s="185"/>
      <c r="J183" s="186">
        <f>ROUND(I183*H183,2)</f>
        <v>0</v>
      </c>
      <c r="K183" s="182" t="s">
        <v>166</v>
      </c>
      <c r="L183" s="39"/>
      <c r="M183" s="187" t="s">
        <v>1</v>
      </c>
      <c r="N183" s="188" t="s">
        <v>40</v>
      </c>
      <c r="O183" s="77"/>
      <c r="P183" s="189">
        <f>O183*H183</f>
        <v>0</v>
      </c>
      <c r="Q183" s="189">
        <v>0</v>
      </c>
      <c r="R183" s="189">
        <f>Q183*H183</f>
        <v>0</v>
      </c>
      <c r="S183" s="189">
        <v>0</v>
      </c>
      <c r="T183" s="19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1" t="s">
        <v>595</v>
      </c>
      <c r="AT183" s="191" t="s">
        <v>162</v>
      </c>
      <c r="AU183" s="191" t="s">
        <v>84</v>
      </c>
      <c r="AY183" s="19" t="s">
        <v>160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82</v>
      </c>
      <c r="BK183" s="192">
        <f>ROUND(I183*H183,2)</f>
        <v>0</v>
      </c>
      <c r="BL183" s="19" t="s">
        <v>595</v>
      </c>
      <c r="BM183" s="191" t="s">
        <v>1469</v>
      </c>
    </row>
    <row r="184" s="2" customFormat="1">
      <c r="A184" s="38"/>
      <c r="B184" s="39"/>
      <c r="C184" s="38"/>
      <c r="D184" s="193" t="s">
        <v>169</v>
      </c>
      <c r="E184" s="38"/>
      <c r="F184" s="194" t="s">
        <v>1470</v>
      </c>
      <c r="G184" s="38"/>
      <c r="H184" s="38"/>
      <c r="I184" s="195"/>
      <c r="J184" s="38"/>
      <c r="K184" s="38"/>
      <c r="L184" s="39"/>
      <c r="M184" s="196"/>
      <c r="N184" s="197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169</v>
      </c>
      <c r="AU184" s="19" t="s">
        <v>84</v>
      </c>
    </row>
    <row r="185" s="2" customFormat="1">
      <c r="A185" s="38"/>
      <c r="B185" s="39"/>
      <c r="C185" s="38"/>
      <c r="D185" s="198" t="s">
        <v>171</v>
      </c>
      <c r="E185" s="38"/>
      <c r="F185" s="199" t="s">
        <v>1471</v>
      </c>
      <c r="G185" s="38"/>
      <c r="H185" s="38"/>
      <c r="I185" s="195"/>
      <c r="J185" s="38"/>
      <c r="K185" s="38"/>
      <c r="L185" s="39"/>
      <c r="M185" s="196"/>
      <c r="N185" s="197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9" t="s">
        <v>171</v>
      </c>
      <c r="AU185" s="19" t="s">
        <v>84</v>
      </c>
    </row>
    <row r="186" s="2" customFormat="1">
      <c r="A186" s="38"/>
      <c r="B186" s="39"/>
      <c r="C186" s="38"/>
      <c r="D186" s="193" t="s">
        <v>173</v>
      </c>
      <c r="E186" s="38"/>
      <c r="F186" s="200" t="s">
        <v>1472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173</v>
      </c>
      <c r="AU186" s="19" t="s">
        <v>84</v>
      </c>
    </row>
    <row r="187" s="2" customFormat="1" ht="16.5" customHeight="1">
      <c r="A187" s="38"/>
      <c r="B187" s="179"/>
      <c r="C187" s="180" t="s">
        <v>276</v>
      </c>
      <c r="D187" s="180" t="s">
        <v>162</v>
      </c>
      <c r="E187" s="181" t="s">
        <v>1473</v>
      </c>
      <c r="F187" s="182" t="s">
        <v>1474</v>
      </c>
      <c r="G187" s="183" t="s">
        <v>390</v>
      </c>
      <c r="H187" s="184">
        <v>2</v>
      </c>
      <c r="I187" s="185"/>
      <c r="J187" s="186">
        <f>ROUND(I187*H187,2)</f>
        <v>0</v>
      </c>
      <c r="K187" s="182" t="s">
        <v>166</v>
      </c>
      <c r="L187" s="39"/>
      <c r="M187" s="187" t="s">
        <v>1</v>
      </c>
      <c r="N187" s="188" t="s">
        <v>40</v>
      </c>
      <c r="O187" s="77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595</v>
      </c>
      <c r="AT187" s="191" t="s">
        <v>162</v>
      </c>
      <c r="AU187" s="191" t="s">
        <v>84</v>
      </c>
      <c r="AY187" s="19" t="s">
        <v>160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82</v>
      </c>
      <c r="BK187" s="192">
        <f>ROUND(I187*H187,2)</f>
        <v>0</v>
      </c>
      <c r="BL187" s="19" t="s">
        <v>595</v>
      </c>
      <c r="BM187" s="191" t="s">
        <v>1475</v>
      </c>
    </row>
    <row r="188" s="2" customFormat="1">
      <c r="A188" s="38"/>
      <c r="B188" s="39"/>
      <c r="C188" s="38"/>
      <c r="D188" s="193" t="s">
        <v>169</v>
      </c>
      <c r="E188" s="38"/>
      <c r="F188" s="194" t="s">
        <v>1476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169</v>
      </c>
      <c r="AU188" s="19" t="s">
        <v>84</v>
      </c>
    </row>
    <row r="189" s="2" customFormat="1">
      <c r="A189" s="38"/>
      <c r="B189" s="39"/>
      <c r="C189" s="38"/>
      <c r="D189" s="198" t="s">
        <v>171</v>
      </c>
      <c r="E189" s="38"/>
      <c r="F189" s="199" t="s">
        <v>1477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171</v>
      </c>
      <c r="AU189" s="19" t="s">
        <v>84</v>
      </c>
    </row>
    <row r="190" s="2" customFormat="1">
      <c r="A190" s="38"/>
      <c r="B190" s="39"/>
      <c r="C190" s="38"/>
      <c r="D190" s="193" t="s">
        <v>173</v>
      </c>
      <c r="E190" s="38"/>
      <c r="F190" s="200" t="s">
        <v>1472</v>
      </c>
      <c r="G190" s="38"/>
      <c r="H190" s="38"/>
      <c r="I190" s="195"/>
      <c r="J190" s="38"/>
      <c r="K190" s="38"/>
      <c r="L190" s="39"/>
      <c r="M190" s="245"/>
      <c r="N190" s="246"/>
      <c r="O190" s="247"/>
      <c r="P190" s="247"/>
      <c r="Q190" s="247"/>
      <c r="R190" s="247"/>
      <c r="S190" s="247"/>
      <c r="T190" s="24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9" t="s">
        <v>173</v>
      </c>
      <c r="AU190" s="19" t="s">
        <v>84</v>
      </c>
    </row>
    <row r="191" s="2" customFormat="1" ht="6.96" customHeight="1">
      <c r="A191" s="38"/>
      <c r="B191" s="60"/>
      <c r="C191" s="61"/>
      <c r="D191" s="61"/>
      <c r="E191" s="61"/>
      <c r="F191" s="61"/>
      <c r="G191" s="61"/>
      <c r="H191" s="61"/>
      <c r="I191" s="61"/>
      <c r="J191" s="61"/>
      <c r="K191" s="61"/>
      <c r="L191" s="39"/>
      <c r="M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</sheetData>
  <autoFilter ref="C127:K19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hyperlinks>
    <hyperlink ref="F133" r:id="rId1" display="https://podminky.urs.cz/item/CS_URS_2025_02/132251103"/>
    <hyperlink ref="F137" r:id="rId2" display="https://podminky.urs.cz/item/CS_URS_2025_02/162751117"/>
    <hyperlink ref="F140" r:id="rId3" display="https://podminky.urs.cz/item/CS_URS_2025_02/162751119"/>
    <hyperlink ref="F143" r:id="rId4" display="https://podminky.urs.cz/item/CS_URS_2024_01/171251201"/>
    <hyperlink ref="F146" r:id="rId5" display="https://podminky.urs.cz/item/CS_URS_2024_01/174151101"/>
    <hyperlink ref="F153" r:id="rId6" display="https://podminky.urs.cz/item/CS_URS_2024_01/175151101"/>
    <hyperlink ref="F161" r:id="rId7" display="https://podminky.urs.cz/item/CS_URS_2024_01/451572111"/>
    <hyperlink ref="F166" r:id="rId8" display="https://podminky.urs.cz/item/CS_URS_2024_01/899722113"/>
    <hyperlink ref="F171" r:id="rId9" display="https://podminky.urs.cz/item/CS_URS_2024_01/741110053"/>
    <hyperlink ref="F179" r:id="rId10" display="https://podminky.urs.cz/item/CS_URS_2025_02/220320392"/>
    <hyperlink ref="F185" r:id="rId11" display="https://podminky.urs.cz/item/CS_URS_2025_02/220320394"/>
    <hyperlink ref="F189" r:id="rId12" display="https://podminky.urs.cz/item/CS_URS_2025_02/2203204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120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1478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ROUND(J123,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ROUND((SUM(BE123:BE192)),  2)</f>
        <v>0</v>
      </c>
      <c r="G35" s="38"/>
      <c r="H35" s="38"/>
      <c r="I35" s="136">
        <v>0.20999999999999999</v>
      </c>
      <c r="J35" s="135">
        <f>ROUND(((SUM(BE123:BE192))*I35),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ROUND((SUM(BF123:BF192)),  2)</f>
        <v>0</v>
      </c>
      <c r="G36" s="38"/>
      <c r="H36" s="38"/>
      <c r="I36" s="136">
        <v>0.12</v>
      </c>
      <c r="J36" s="135">
        <f>ROUND(((SUM(BF123:BF192))*I36),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ROUND((SUM(BG123:BG192)),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ROUND((SUM(BH123:BH192)),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ROUND((SUM(BI123:BI192)),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120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801 - Terénní a sadové úpravy a mobiliář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J123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130</v>
      </c>
      <c r="E99" s="150"/>
      <c r="F99" s="150"/>
      <c r="G99" s="150"/>
      <c r="H99" s="150"/>
      <c r="I99" s="150"/>
      <c r="J99" s="151">
        <f>J124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131</v>
      </c>
      <c r="E100" s="154"/>
      <c r="F100" s="154"/>
      <c r="G100" s="154"/>
      <c r="H100" s="154"/>
      <c r="I100" s="154"/>
      <c r="J100" s="155">
        <f>J125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137</v>
      </c>
      <c r="E101" s="154"/>
      <c r="F101" s="154"/>
      <c r="G101" s="154"/>
      <c r="H101" s="154"/>
      <c r="I101" s="154"/>
      <c r="J101" s="155">
        <f>J165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145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9" t="str">
        <f>E7</f>
        <v>Revitalizace aut. nádraží Choceň - Herzánka (Stavba)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2"/>
      <c r="C112" s="32" t="s">
        <v>119</v>
      </c>
      <c r="L112" s="22"/>
    </row>
    <row r="113" s="2" customFormat="1" ht="16.5" customHeight="1">
      <c r="A113" s="38"/>
      <c r="B113" s="39"/>
      <c r="C113" s="38"/>
      <c r="D113" s="38"/>
      <c r="E113" s="129" t="s">
        <v>120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121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67" t="str">
        <f>E11</f>
        <v>SO 801 - Terénní a sadové úpravy a mobiliář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38"/>
      <c r="E117" s="38"/>
      <c r="F117" s="27" t="str">
        <f>F14</f>
        <v>Choceň</v>
      </c>
      <c r="G117" s="38"/>
      <c r="H117" s="38"/>
      <c r="I117" s="32" t="s">
        <v>22</v>
      </c>
      <c r="J117" s="69" t="str">
        <f>IF(J14="","",J14)</f>
        <v>25. 8. 2025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38"/>
      <c r="E119" s="38"/>
      <c r="F119" s="27" t="str">
        <f>E17</f>
        <v>Město Choceň</v>
      </c>
      <c r="G119" s="38"/>
      <c r="H119" s="38"/>
      <c r="I119" s="32" t="s">
        <v>30</v>
      </c>
      <c r="J119" s="36" t="str">
        <f>E23</f>
        <v>Laboro ateliér s.r.o.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38"/>
      <c r="E120" s="38"/>
      <c r="F120" s="27" t="str">
        <f>IF(E20="","",E20)</f>
        <v>Vyplň údaj</v>
      </c>
      <c r="G120" s="38"/>
      <c r="H120" s="38"/>
      <c r="I120" s="32" t="s">
        <v>33</v>
      </c>
      <c r="J120" s="36" t="str">
        <f>E26</f>
        <v>Laboro ateliér s.r.o.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56"/>
      <c r="B122" s="157"/>
      <c r="C122" s="158" t="s">
        <v>146</v>
      </c>
      <c r="D122" s="159" t="s">
        <v>60</v>
      </c>
      <c r="E122" s="159" t="s">
        <v>56</v>
      </c>
      <c r="F122" s="159" t="s">
        <v>57</v>
      </c>
      <c r="G122" s="159" t="s">
        <v>147</v>
      </c>
      <c r="H122" s="159" t="s">
        <v>148</v>
      </c>
      <c r="I122" s="159" t="s">
        <v>149</v>
      </c>
      <c r="J122" s="159" t="s">
        <v>127</v>
      </c>
      <c r="K122" s="160" t="s">
        <v>150</v>
      </c>
      <c r="L122" s="161"/>
      <c r="M122" s="86" t="s">
        <v>1</v>
      </c>
      <c r="N122" s="87" t="s">
        <v>39</v>
      </c>
      <c r="O122" s="87" t="s">
        <v>151</v>
      </c>
      <c r="P122" s="87" t="s">
        <v>152</v>
      </c>
      <c r="Q122" s="87" t="s">
        <v>153</v>
      </c>
      <c r="R122" s="87" t="s">
        <v>154</v>
      </c>
      <c r="S122" s="87" t="s">
        <v>155</v>
      </c>
      <c r="T122" s="88" t="s">
        <v>156</v>
      </c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</row>
    <row r="123" s="2" customFormat="1" ht="22.8" customHeight="1">
      <c r="A123" s="38"/>
      <c r="B123" s="39"/>
      <c r="C123" s="93" t="s">
        <v>157</v>
      </c>
      <c r="D123" s="38"/>
      <c r="E123" s="38"/>
      <c r="F123" s="38"/>
      <c r="G123" s="38"/>
      <c r="H123" s="38"/>
      <c r="I123" s="38"/>
      <c r="J123" s="162">
        <f>BK123</f>
        <v>0</v>
      </c>
      <c r="K123" s="38"/>
      <c r="L123" s="39"/>
      <c r="M123" s="89"/>
      <c r="N123" s="73"/>
      <c r="O123" s="90"/>
      <c r="P123" s="163">
        <f>P124</f>
        <v>0</v>
      </c>
      <c r="Q123" s="90"/>
      <c r="R123" s="163">
        <f>R124</f>
        <v>47.545399999999994</v>
      </c>
      <c r="S123" s="90"/>
      <c r="T123" s="164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74</v>
      </c>
      <c r="AU123" s="19" t="s">
        <v>129</v>
      </c>
      <c r="BK123" s="165">
        <f>BK124</f>
        <v>0</v>
      </c>
    </row>
    <row r="124" s="12" customFormat="1" ht="25.92" customHeight="1">
      <c r="A124" s="12"/>
      <c r="B124" s="166"/>
      <c r="C124" s="12"/>
      <c r="D124" s="167" t="s">
        <v>74</v>
      </c>
      <c r="E124" s="168" t="s">
        <v>158</v>
      </c>
      <c r="F124" s="168" t="s">
        <v>159</v>
      </c>
      <c r="G124" s="12"/>
      <c r="H124" s="12"/>
      <c r="I124" s="169"/>
      <c r="J124" s="170">
        <f>BK124</f>
        <v>0</v>
      </c>
      <c r="K124" s="12"/>
      <c r="L124" s="166"/>
      <c r="M124" s="171"/>
      <c r="N124" s="172"/>
      <c r="O124" s="172"/>
      <c r="P124" s="173">
        <f>P125+P165</f>
        <v>0</v>
      </c>
      <c r="Q124" s="172"/>
      <c r="R124" s="173">
        <f>R125+R165</f>
        <v>47.545399999999994</v>
      </c>
      <c r="S124" s="172"/>
      <c r="T124" s="174">
        <f>T125+T165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82</v>
      </c>
      <c r="AT124" s="175" t="s">
        <v>74</v>
      </c>
      <c r="AU124" s="175" t="s">
        <v>75</v>
      </c>
      <c r="AY124" s="167" t="s">
        <v>160</v>
      </c>
      <c r="BK124" s="176">
        <f>BK125+BK165</f>
        <v>0</v>
      </c>
    </row>
    <row r="125" s="12" customFormat="1" ht="22.8" customHeight="1">
      <c r="A125" s="12"/>
      <c r="B125" s="166"/>
      <c r="C125" s="12"/>
      <c r="D125" s="167" t="s">
        <v>74</v>
      </c>
      <c r="E125" s="177" t="s">
        <v>82</v>
      </c>
      <c r="F125" s="177" t="s">
        <v>161</v>
      </c>
      <c r="G125" s="12"/>
      <c r="H125" s="12"/>
      <c r="I125" s="169"/>
      <c r="J125" s="178">
        <f>BK125</f>
        <v>0</v>
      </c>
      <c r="K125" s="12"/>
      <c r="L125" s="166"/>
      <c r="M125" s="171"/>
      <c r="N125" s="172"/>
      <c r="O125" s="172"/>
      <c r="P125" s="173">
        <f>SUM(P126:P164)</f>
        <v>0</v>
      </c>
      <c r="Q125" s="172"/>
      <c r="R125" s="173">
        <f>SUM(R126:R164)</f>
        <v>45.447469999999996</v>
      </c>
      <c r="S125" s="172"/>
      <c r="T125" s="174">
        <f>SUM(T126:T164)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82</v>
      </c>
      <c r="AT125" s="175" t="s">
        <v>74</v>
      </c>
      <c r="AU125" s="175" t="s">
        <v>82</v>
      </c>
      <c r="AY125" s="167" t="s">
        <v>160</v>
      </c>
      <c r="BK125" s="176">
        <f>SUM(BK126:BK164)</f>
        <v>0</v>
      </c>
    </row>
    <row r="126" s="2" customFormat="1" ht="16.5" customHeight="1">
      <c r="A126" s="38"/>
      <c r="B126" s="179"/>
      <c r="C126" s="180" t="s">
        <v>82</v>
      </c>
      <c r="D126" s="180" t="s">
        <v>162</v>
      </c>
      <c r="E126" s="181" t="s">
        <v>1173</v>
      </c>
      <c r="F126" s="182" t="s">
        <v>1174</v>
      </c>
      <c r="G126" s="183" t="s">
        <v>165</v>
      </c>
      <c r="H126" s="184">
        <v>1492</v>
      </c>
      <c r="I126" s="185"/>
      <c r="J126" s="186">
        <f>ROUND(I126*H126,2)</f>
        <v>0</v>
      </c>
      <c r="K126" s="182" t="s">
        <v>166</v>
      </c>
      <c r="L126" s="39"/>
      <c r="M126" s="187" t="s">
        <v>1</v>
      </c>
      <c r="N126" s="188" t="s">
        <v>40</v>
      </c>
      <c r="O126" s="77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1" t="s">
        <v>167</v>
      </c>
      <c r="AT126" s="191" t="s">
        <v>162</v>
      </c>
      <c r="AU126" s="191" t="s">
        <v>84</v>
      </c>
      <c r="AY126" s="19" t="s">
        <v>160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82</v>
      </c>
      <c r="BK126" s="192">
        <f>ROUND(I126*H126,2)</f>
        <v>0</v>
      </c>
      <c r="BL126" s="19" t="s">
        <v>167</v>
      </c>
      <c r="BM126" s="191" t="s">
        <v>1479</v>
      </c>
    </row>
    <row r="127" s="2" customFormat="1">
      <c r="A127" s="38"/>
      <c r="B127" s="39"/>
      <c r="C127" s="38"/>
      <c r="D127" s="193" t="s">
        <v>169</v>
      </c>
      <c r="E127" s="38"/>
      <c r="F127" s="194" t="s">
        <v>1176</v>
      </c>
      <c r="G127" s="38"/>
      <c r="H127" s="38"/>
      <c r="I127" s="195"/>
      <c r="J127" s="38"/>
      <c r="K127" s="38"/>
      <c r="L127" s="39"/>
      <c r="M127" s="196"/>
      <c r="N127" s="197"/>
      <c r="O127" s="77"/>
      <c r="P127" s="77"/>
      <c r="Q127" s="77"/>
      <c r="R127" s="77"/>
      <c r="S127" s="77"/>
      <c r="T127" s="7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169</v>
      </c>
      <c r="AU127" s="19" t="s">
        <v>84</v>
      </c>
    </row>
    <row r="128" s="2" customFormat="1">
      <c r="A128" s="38"/>
      <c r="B128" s="39"/>
      <c r="C128" s="38"/>
      <c r="D128" s="198" t="s">
        <v>171</v>
      </c>
      <c r="E128" s="38"/>
      <c r="F128" s="199" t="s">
        <v>1177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171</v>
      </c>
      <c r="AU128" s="19" t="s">
        <v>84</v>
      </c>
    </row>
    <row r="129" s="2" customFormat="1" ht="16.5" customHeight="1">
      <c r="A129" s="38"/>
      <c r="B129" s="179"/>
      <c r="C129" s="180" t="s">
        <v>84</v>
      </c>
      <c r="D129" s="180" t="s">
        <v>162</v>
      </c>
      <c r="E129" s="181" t="s">
        <v>1178</v>
      </c>
      <c r="F129" s="182" t="s">
        <v>1179</v>
      </c>
      <c r="G129" s="183" t="s">
        <v>165</v>
      </c>
      <c r="H129" s="184">
        <v>1492</v>
      </c>
      <c r="I129" s="185"/>
      <c r="J129" s="186">
        <f>ROUND(I129*H129,2)</f>
        <v>0</v>
      </c>
      <c r="K129" s="182" t="s">
        <v>166</v>
      </c>
      <c r="L129" s="39"/>
      <c r="M129" s="187" t="s">
        <v>1</v>
      </c>
      <c r="N129" s="188" t="s">
        <v>40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167</v>
      </c>
      <c r="AT129" s="191" t="s">
        <v>162</v>
      </c>
      <c r="AU129" s="191" t="s">
        <v>84</v>
      </c>
      <c r="AY129" s="19" t="s">
        <v>160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167</v>
      </c>
      <c r="BM129" s="191" t="s">
        <v>1480</v>
      </c>
    </row>
    <row r="130" s="2" customFormat="1">
      <c r="A130" s="38"/>
      <c r="B130" s="39"/>
      <c r="C130" s="38"/>
      <c r="D130" s="193" t="s">
        <v>169</v>
      </c>
      <c r="E130" s="38"/>
      <c r="F130" s="194" t="s">
        <v>1181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169</v>
      </c>
      <c r="AU130" s="19" t="s">
        <v>84</v>
      </c>
    </row>
    <row r="131" s="2" customFormat="1">
      <c r="A131" s="38"/>
      <c r="B131" s="39"/>
      <c r="C131" s="38"/>
      <c r="D131" s="198" t="s">
        <v>171</v>
      </c>
      <c r="E131" s="38"/>
      <c r="F131" s="199" t="s">
        <v>1182</v>
      </c>
      <c r="G131" s="38"/>
      <c r="H131" s="38"/>
      <c r="I131" s="195"/>
      <c r="J131" s="38"/>
      <c r="K131" s="38"/>
      <c r="L131" s="39"/>
      <c r="M131" s="196"/>
      <c r="N131" s="197"/>
      <c r="O131" s="77"/>
      <c r="P131" s="77"/>
      <c r="Q131" s="77"/>
      <c r="R131" s="77"/>
      <c r="S131" s="77"/>
      <c r="T131" s="7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171</v>
      </c>
      <c r="AU131" s="19" t="s">
        <v>84</v>
      </c>
    </row>
    <row r="132" s="2" customFormat="1" ht="16.5" customHeight="1">
      <c r="A132" s="38"/>
      <c r="B132" s="179"/>
      <c r="C132" s="180" t="s">
        <v>184</v>
      </c>
      <c r="D132" s="180" t="s">
        <v>162</v>
      </c>
      <c r="E132" s="181" t="s">
        <v>1183</v>
      </c>
      <c r="F132" s="182" t="s">
        <v>1184</v>
      </c>
      <c r="G132" s="183" t="s">
        <v>165</v>
      </c>
      <c r="H132" s="184">
        <v>1492</v>
      </c>
      <c r="I132" s="185"/>
      <c r="J132" s="186">
        <f>ROUND(I132*H132,2)</f>
        <v>0</v>
      </c>
      <c r="K132" s="182" t="s">
        <v>166</v>
      </c>
      <c r="L132" s="39"/>
      <c r="M132" s="187" t="s">
        <v>1</v>
      </c>
      <c r="N132" s="188" t="s">
        <v>40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167</v>
      </c>
      <c r="AT132" s="191" t="s">
        <v>162</v>
      </c>
      <c r="AU132" s="191" t="s">
        <v>84</v>
      </c>
      <c r="AY132" s="19" t="s">
        <v>160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82</v>
      </c>
      <c r="BK132" s="192">
        <f>ROUND(I132*H132,2)</f>
        <v>0</v>
      </c>
      <c r="BL132" s="19" t="s">
        <v>167</v>
      </c>
      <c r="BM132" s="191" t="s">
        <v>1481</v>
      </c>
    </row>
    <row r="133" s="2" customFormat="1">
      <c r="A133" s="38"/>
      <c r="B133" s="39"/>
      <c r="C133" s="38"/>
      <c r="D133" s="193" t="s">
        <v>169</v>
      </c>
      <c r="E133" s="38"/>
      <c r="F133" s="194" t="s">
        <v>1186</v>
      </c>
      <c r="G133" s="38"/>
      <c r="H133" s="38"/>
      <c r="I133" s="195"/>
      <c r="J133" s="38"/>
      <c r="K133" s="38"/>
      <c r="L133" s="39"/>
      <c r="M133" s="196"/>
      <c r="N133" s="197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169</v>
      </c>
      <c r="AU133" s="19" t="s">
        <v>84</v>
      </c>
    </row>
    <row r="134" s="2" customFormat="1">
      <c r="A134" s="38"/>
      <c r="B134" s="39"/>
      <c r="C134" s="38"/>
      <c r="D134" s="198" t="s">
        <v>171</v>
      </c>
      <c r="E134" s="38"/>
      <c r="F134" s="199" t="s">
        <v>1187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171</v>
      </c>
      <c r="AU134" s="19" t="s">
        <v>84</v>
      </c>
    </row>
    <row r="135" s="2" customFormat="1" ht="16.5" customHeight="1">
      <c r="A135" s="38"/>
      <c r="B135" s="179"/>
      <c r="C135" s="217" t="s">
        <v>167</v>
      </c>
      <c r="D135" s="217" t="s">
        <v>341</v>
      </c>
      <c r="E135" s="218" t="s">
        <v>1188</v>
      </c>
      <c r="F135" s="219" t="s">
        <v>1189</v>
      </c>
      <c r="G135" s="220" t="s">
        <v>344</v>
      </c>
      <c r="H135" s="221">
        <v>44.759999999999998</v>
      </c>
      <c r="I135" s="222"/>
      <c r="J135" s="223">
        <f>ROUND(I135*H135,2)</f>
        <v>0</v>
      </c>
      <c r="K135" s="219" t="s">
        <v>166</v>
      </c>
      <c r="L135" s="224"/>
      <c r="M135" s="225" t="s">
        <v>1</v>
      </c>
      <c r="N135" s="226" t="s">
        <v>40</v>
      </c>
      <c r="O135" s="77"/>
      <c r="P135" s="189">
        <f>O135*H135</f>
        <v>0</v>
      </c>
      <c r="Q135" s="189">
        <v>1</v>
      </c>
      <c r="R135" s="189">
        <f>Q135*H135</f>
        <v>44.759999999999998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216</v>
      </c>
      <c r="AT135" s="191" t="s">
        <v>341</v>
      </c>
      <c r="AU135" s="191" t="s">
        <v>84</v>
      </c>
      <c r="AY135" s="19" t="s">
        <v>160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82</v>
      </c>
      <c r="BK135" s="192">
        <f>ROUND(I135*H135,2)</f>
        <v>0</v>
      </c>
      <c r="BL135" s="19" t="s">
        <v>167</v>
      </c>
      <c r="BM135" s="191" t="s">
        <v>1482</v>
      </c>
    </row>
    <row r="136" s="2" customFormat="1">
      <c r="A136" s="38"/>
      <c r="B136" s="39"/>
      <c r="C136" s="38"/>
      <c r="D136" s="193" t="s">
        <v>169</v>
      </c>
      <c r="E136" s="38"/>
      <c r="F136" s="194" t="s">
        <v>1189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169</v>
      </c>
      <c r="AU136" s="19" t="s">
        <v>84</v>
      </c>
    </row>
    <row r="137" s="13" customFormat="1">
      <c r="A137" s="13"/>
      <c r="B137" s="201"/>
      <c r="C137" s="13"/>
      <c r="D137" s="193" t="s">
        <v>175</v>
      </c>
      <c r="E137" s="202" t="s">
        <v>1</v>
      </c>
      <c r="F137" s="203" t="s">
        <v>1483</v>
      </c>
      <c r="G137" s="13"/>
      <c r="H137" s="204">
        <v>44.759999999999998</v>
      </c>
      <c r="I137" s="205"/>
      <c r="J137" s="13"/>
      <c r="K137" s="13"/>
      <c r="L137" s="201"/>
      <c r="M137" s="206"/>
      <c r="N137" s="207"/>
      <c r="O137" s="207"/>
      <c r="P137" s="207"/>
      <c r="Q137" s="207"/>
      <c r="R137" s="207"/>
      <c r="S137" s="207"/>
      <c r="T137" s="20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02" t="s">
        <v>175</v>
      </c>
      <c r="AU137" s="202" t="s">
        <v>84</v>
      </c>
      <c r="AV137" s="13" t="s">
        <v>84</v>
      </c>
      <c r="AW137" s="13" t="s">
        <v>32</v>
      </c>
      <c r="AX137" s="13" t="s">
        <v>82</v>
      </c>
      <c r="AY137" s="202" t="s">
        <v>160</v>
      </c>
    </row>
    <row r="138" s="2" customFormat="1" ht="16.5" customHeight="1">
      <c r="A138" s="38"/>
      <c r="B138" s="179"/>
      <c r="C138" s="180" t="s">
        <v>197</v>
      </c>
      <c r="D138" s="180" t="s">
        <v>162</v>
      </c>
      <c r="E138" s="181" t="s">
        <v>1192</v>
      </c>
      <c r="F138" s="182" t="s">
        <v>1193</v>
      </c>
      <c r="G138" s="183" t="s">
        <v>390</v>
      </c>
      <c r="H138" s="184">
        <v>23</v>
      </c>
      <c r="I138" s="185"/>
      <c r="J138" s="186">
        <f>ROUND(I138*H138,2)</f>
        <v>0</v>
      </c>
      <c r="K138" s="182" t="s">
        <v>166</v>
      </c>
      <c r="L138" s="39"/>
      <c r="M138" s="187" t="s">
        <v>1</v>
      </c>
      <c r="N138" s="188" t="s">
        <v>40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167</v>
      </c>
      <c r="AT138" s="191" t="s">
        <v>162</v>
      </c>
      <c r="AU138" s="191" t="s">
        <v>84</v>
      </c>
      <c r="AY138" s="19" t="s">
        <v>160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167</v>
      </c>
      <c r="BM138" s="191" t="s">
        <v>1484</v>
      </c>
    </row>
    <row r="139" s="2" customFormat="1">
      <c r="A139" s="38"/>
      <c r="B139" s="39"/>
      <c r="C139" s="38"/>
      <c r="D139" s="193" t="s">
        <v>169</v>
      </c>
      <c r="E139" s="38"/>
      <c r="F139" s="194" t="s">
        <v>1195</v>
      </c>
      <c r="G139" s="38"/>
      <c r="H139" s="38"/>
      <c r="I139" s="195"/>
      <c r="J139" s="38"/>
      <c r="K139" s="38"/>
      <c r="L139" s="39"/>
      <c r="M139" s="196"/>
      <c r="N139" s="197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169</v>
      </c>
      <c r="AU139" s="19" t="s">
        <v>84</v>
      </c>
    </row>
    <row r="140" s="2" customFormat="1">
      <c r="A140" s="38"/>
      <c r="B140" s="39"/>
      <c r="C140" s="38"/>
      <c r="D140" s="198" t="s">
        <v>171</v>
      </c>
      <c r="E140" s="38"/>
      <c r="F140" s="199" t="s">
        <v>1196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171</v>
      </c>
      <c r="AU140" s="19" t="s">
        <v>84</v>
      </c>
    </row>
    <row r="141" s="2" customFormat="1" ht="16.5" customHeight="1">
      <c r="A141" s="38"/>
      <c r="B141" s="179"/>
      <c r="C141" s="180" t="s">
        <v>203</v>
      </c>
      <c r="D141" s="180" t="s">
        <v>162</v>
      </c>
      <c r="E141" s="181" t="s">
        <v>1197</v>
      </c>
      <c r="F141" s="182" t="s">
        <v>1198</v>
      </c>
      <c r="G141" s="183" t="s">
        <v>390</v>
      </c>
      <c r="H141" s="184">
        <v>5</v>
      </c>
      <c r="I141" s="185"/>
      <c r="J141" s="186">
        <f>ROUND(I141*H141,2)</f>
        <v>0</v>
      </c>
      <c r="K141" s="182" t="s">
        <v>166</v>
      </c>
      <c r="L141" s="39"/>
      <c r="M141" s="187" t="s">
        <v>1</v>
      </c>
      <c r="N141" s="188" t="s">
        <v>40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167</v>
      </c>
      <c r="AT141" s="191" t="s">
        <v>162</v>
      </c>
      <c r="AU141" s="191" t="s">
        <v>84</v>
      </c>
      <c r="AY141" s="19" t="s">
        <v>160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82</v>
      </c>
      <c r="BK141" s="192">
        <f>ROUND(I141*H141,2)</f>
        <v>0</v>
      </c>
      <c r="BL141" s="19" t="s">
        <v>167</v>
      </c>
      <c r="BM141" s="191" t="s">
        <v>1485</v>
      </c>
    </row>
    <row r="142" s="2" customFormat="1">
      <c r="A142" s="38"/>
      <c r="B142" s="39"/>
      <c r="C142" s="38"/>
      <c r="D142" s="193" t="s">
        <v>169</v>
      </c>
      <c r="E142" s="38"/>
      <c r="F142" s="194" t="s">
        <v>1200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169</v>
      </c>
      <c r="AU142" s="19" t="s">
        <v>84</v>
      </c>
    </row>
    <row r="143" s="2" customFormat="1">
      <c r="A143" s="38"/>
      <c r="B143" s="39"/>
      <c r="C143" s="38"/>
      <c r="D143" s="198" t="s">
        <v>171</v>
      </c>
      <c r="E143" s="38"/>
      <c r="F143" s="199" t="s">
        <v>1201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171</v>
      </c>
      <c r="AU143" s="19" t="s">
        <v>84</v>
      </c>
    </row>
    <row r="144" s="2" customFormat="1" ht="16.5" customHeight="1">
      <c r="A144" s="38"/>
      <c r="B144" s="179"/>
      <c r="C144" s="180" t="s">
        <v>209</v>
      </c>
      <c r="D144" s="180" t="s">
        <v>162</v>
      </c>
      <c r="E144" s="181" t="s">
        <v>1202</v>
      </c>
      <c r="F144" s="182" t="s">
        <v>1203</v>
      </c>
      <c r="G144" s="183" t="s">
        <v>390</v>
      </c>
      <c r="H144" s="184">
        <v>5</v>
      </c>
      <c r="I144" s="185"/>
      <c r="J144" s="186">
        <f>ROUND(I144*H144,2)</f>
        <v>0</v>
      </c>
      <c r="K144" s="182" t="s">
        <v>166</v>
      </c>
      <c r="L144" s="39"/>
      <c r="M144" s="187" t="s">
        <v>1</v>
      </c>
      <c r="N144" s="188" t="s">
        <v>40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167</v>
      </c>
      <c r="AT144" s="191" t="s">
        <v>162</v>
      </c>
      <c r="AU144" s="191" t="s">
        <v>84</v>
      </c>
      <c r="AY144" s="19" t="s">
        <v>160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82</v>
      </c>
      <c r="BK144" s="192">
        <f>ROUND(I144*H144,2)</f>
        <v>0</v>
      </c>
      <c r="BL144" s="19" t="s">
        <v>167</v>
      </c>
      <c r="BM144" s="191" t="s">
        <v>1486</v>
      </c>
    </row>
    <row r="145" s="2" customFormat="1">
      <c r="A145" s="38"/>
      <c r="B145" s="39"/>
      <c r="C145" s="38"/>
      <c r="D145" s="193" t="s">
        <v>169</v>
      </c>
      <c r="E145" s="38"/>
      <c r="F145" s="194" t="s">
        <v>1205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169</v>
      </c>
      <c r="AU145" s="19" t="s">
        <v>84</v>
      </c>
    </row>
    <row r="146" s="2" customFormat="1">
      <c r="A146" s="38"/>
      <c r="B146" s="39"/>
      <c r="C146" s="38"/>
      <c r="D146" s="198" t="s">
        <v>171</v>
      </c>
      <c r="E146" s="38"/>
      <c r="F146" s="199" t="s">
        <v>1206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171</v>
      </c>
      <c r="AU146" s="19" t="s">
        <v>84</v>
      </c>
    </row>
    <row r="147" s="2" customFormat="1" ht="16.5" customHeight="1">
      <c r="A147" s="38"/>
      <c r="B147" s="179"/>
      <c r="C147" s="180" t="s">
        <v>216</v>
      </c>
      <c r="D147" s="180" t="s">
        <v>162</v>
      </c>
      <c r="E147" s="181" t="s">
        <v>1207</v>
      </c>
      <c r="F147" s="182" t="s">
        <v>1208</v>
      </c>
      <c r="G147" s="183" t="s">
        <v>390</v>
      </c>
      <c r="H147" s="184">
        <v>5</v>
      </c>
      <c r="I147" s="185"/>
      <c r="J147" s="186">
        <f>ROUND(I147*H147,2)</f>
        <v>0</v>
      </c>
      <c r="K147" s="182" t="s">
        <v>166</v>
      </c>
      <c r="L147" s="39"/>
      <c r="M147" s="187" t="s">
        <v>1</v>
      </c>
      <c r="N147" s="188" t="s">
        <v>40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167</v>
      </c>
      <c r="AT147" s="191" t="s">
        <v>162</v>
      </c>
      <c r="AU147" s="191" t="s">
        <v>84</v>
      </c>
      <c r="AY147" s="19" t="s">
        <v>160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82</v>
      </c>
      <c r="BK147" s="192">
        <f>ROUND(I147*H147,2)</f>
        <v>0</v>
      </c>
      <c r="BL147" s="19" t="s">
        <v>167</v>
      </c>
      <c r="BM147" s="191" t="s">
        <v>1487</v>
      </c>
    </row>
    <row r="148" s="2" customFormat="1">
      <c r="A148" s="38"/>
      <c r="B148" s="39"/>
      <c r="C148" s="38"/>
      <c r="D148" s="193" t="s">
        <v>169</v>
      </c>
      <c r="E148" s="38"/>
      <c r="F148" s="194" t="s">
        <v>1210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169</v>
      </c>
      <c r="AU148" s="19" t="s">
        <v>84</v>
      </c>
    </row>
    <row r="149" s="2" customFormat="1">
      <c r="A149" s="38"/>
      <c r="B149" s="39"/>
      <c r="C149" s="38"/>
      <c r="D149" s="198" t="s">
        <v>171</v>
      </c>
      <c r="E149" s="38"/>
      <c r="F149" s="199" t="s">
        <v>1211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171</v>
      </c>
      <c r="AU149" s="19" t="s">
        <v>84</v>
      </c>
    </row>
    <row r="150" s="2" customFormat="1" ht="16.5" customHeight="1">
      <c r="A150" s="38"/>
      <c r="B150" s="179"/>
      <c r="C150" s="180" t="s">
        <v>225</v>
      </c>
      <c r="D150" s="180" t="s">
        <v>162</v>
      </c>
      <c r="E150" s="181" t="s">
        <v>1212</v>
      </c>
      <c r="F150" s="182" t="s">
        <v>1213</v>
      </c>
      <c r="G150" s="183" t="s">
        <v>390</v>
      </c>
      <c r="H150" s="184">
        <v>8</v>
      </c>
      <c r="I150" s="185"/>
      <c r="J150" s="186">
        <f>ROUND(I150*H150,2)</f>
        <v>0</v>
      </c>
      <c r="K150" s="182" t="s">
        <v>166</v>
      </c>
      <c r="L150" s="39"/>
      <c r="M150" s="187" t="s">
        <v>1</v>
      </c>
      <c r="N150" s="188" t="s">
        <v>40</v>
      </c>
      <c r="O150" s="77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167</v>
      </c>
      <c r="AT150" s="191" t="s">
        <v>162</v>
      </c>
      <c r="AU150" s="191" t="s">
        <v>84</v>
      </c>
      <c r="AY150" s="19" t="s">
        <v>160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82</v>
      </c>
      <c r="BK150" s="192">
        <f>ROUND(I150*H150,2)</f>
        <v>0</v>
      </c>
      <c r="BL150" s="19" t="s">
        <v>167</v>
      </c>
      <c r="BM150" s="191" t="s">
        <v>1488</v>
      </c>
    </row>
    <row r="151" s="2" customFormat="1">
      <c r="A151" s="38"/>
      <c r="B151" s="39"/>
      <c r="C151" s="38"/>
      <c r="D151" s="193" t="s">
        <v>169</v>
      </c>
      <c r="E151" s="38"/>
      <c r="F151" s="194" t="s">
        <v>1215</v>
      </c>
      <c r="G151" s="38"/>
      <c r="H151" s="38"/>
      <c r="I151" s="195"/>
      <c r="J151" s="38"/>
      <c r="K151" s="38"/>
      <c r="L151" s="39"/>
      <c r="M151" s="196"/>
      <c r="N151" s="197"/>
      <c r="O151" s="77"/>
      <c r="P151" s="77"/>
      <c r="Q151" s="77"/>
      <c r="R151" s="77"/>
      <c r="S151" s="77"/>
      <c r="T151" s="7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169</v>
      </c>
      <c r="AU151" s="19" t="s">
        <v>84</v>
      </c>
    </row>
    <row r="152" s="2" customFormat="1">
      <c r="A152" s="38"/>
      <c r="B152" s="39"/>
      <c r="C152" s="38"/>
      <c r="D152" s="198" t="s">
        <v>171</v>
      </c>
      <c r="E152" s="38"/>
      <c r="F152" s="199" t="s">
        <v>1216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171</v>
      </c>
      <c r="AU152" s="19" t="s">
        <v>84</v>
      </c>
    </row>
    <row r="153" s="2" customFormat="1" ht="16.5" customHeight="1">
      <c r="A153" s="38"/>
      <c r="B153" s="179"/>
      <c r="C153" s="180" t="s">
        <v>231</v>
      </c>
      <c r="D153" s="180" t="s">
        <v>162</v>
      </c>
      <c r="E153" s="181" t="s">
        <v>1217</v>
      </c>
      <c r="F153" s="182" t="s">
        <v>1218</v>
      </c>
      <c r="G153" s="183" t="s">
        <v>390</v>
      </c>
      <c r="H153" s="184">
        <v>23</v>
      </c>
      <c r="I153" s="185"/>
      <c r="J153" s="186">
        <f>ROUND(I153*H153,2)</f>
        <v>0</v>
      </c>
      <c r="K153" s="182" t="s">
        <v>166</v>
      </c>
      <c r="L153" s="39"/>
      <c r="M153" s="187" t="s">
        <v>1</v>
      </c>
      <c r="N153" s="188" t="s">
        <v>40</v>
      </c>
      <c r="O153" s="77"/>
      <c r="P153" s="189">
        <f>O153*H153</f>
        <v>0</v>
      </c>
      <c r="Q153" s="189">
        <v>0.02989</v>
      </c>
      <c r="R153" s="189">
        <f>Q153*H153</f>
        <v>0.68747000000000003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167</v>
      </c>
      <c r="AT153" s="191" t="s">
        <v>162</v>
      </c>
      <c r="AU153" s="191" t="s">
        <v>84</v>
      </c>
      <c r="AY153" s="19" t="s">
        <v>160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82</v>
      </c>
      <c r="BK153" s="192">
        <f>ROUND(I153*H153,2)</f>
        <v>0</v>
      </c>
      <c r="BL153" s="19" t="s">
        <v>167</v>
      </c>
      <c r="BM153" s="191" t="s">
        <v>1489</v>
      </c>
    </row>
    <row r="154" s="2" customFormat="1">
      <c r="A154" s="38"/>
      <c r="B154" s="39"/>
      <c r="C154" s="38"/>
      <c r="D154" s="193" t="s">
        <v>169</v>
      </c>
      <c r="E154" s="38"/>
      <c r="F154" s="194" t="s">
        <v>1220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169</v>
      </c>
      <c r="AU154" s="19" t="s">
        <v>84</v>
      </c>
    </row>
    <row r="155" s="2" customFormat="1">
      <c r="A155" s="38"/>
      <c r="B155" s="39"/>
      <c r="C155" s="38"/>
      <c r="D155" s="198" t="s">
        <v>171</v>
      </c>
      <c r="E155" s="38"/>
      <c r="F155" s="199" t="s">
        <v>1221</v>
      </c>
      <c r="G155" s="38"/>
      <c r="H155" s="38"/>
      <c r="I155" s="195"/>
      <c r="J155" s="38"/>
      <c r="K155" s="38"/>
      <c r="L155" s="39"/>
      <c r="M155" s="196"/>
      <c r="N155" s="197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171</v>
      </c>
      <c r="AU155" s="19" t="s">
        <v>84</v>
      </c>
    </row>
    <row r="156" s="2" customFormat="1" ht="16.5" customHeight="1">
      <c r="A156" s="38"/>
      <c r="B156" s="179"/>
      <c r="C156" s="180" t="s">
        <v>238</v>
      </c>
      <c r="D156" s="180" t="s">
        <v>162</v>
      </c>
      <c r="E156" s="181" t="s">
        <v>1222</v>
      </c>
      <c r="F156" s="182" t="s">
        <v>1223</v>
      </c>
      <c r="G156" s="183" t="s">
        <v>390</v>
      </c>
      <c r="H156" s="184">
        <v>23</v>
      </c>
      <c r="I156" s="185"/>
      <c r="J156" s="186">
        <f>ROUND(I156*H156,2)</f>
        <v>0</v>
      </c>
      <c r="K156" s="182" t="s">
        <v>166</v>
      </c>
      <c r="L156" s="39"/>
      <c r="M156" s="187" t="s">
        <v>1</v>
      </c>
      <c r="N156" s="188" t="s">
        <v>40</v>
      </c>
      <c r="O156" s="77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167</v>
      </c>
      <c r="AT156" s="191" t="s">
        <v>162</v>
      </c>
      <c r="AU156" s="191" t="s">
        <v>84</v>
      </c>
      <c r="AY156" s="19" t="s">
        <v>160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82</v>
      </c>
      <c r="BK156" s="192">
        <f>ROUND(I156*H156,2)</f>
        <v>0</v>
      </c>
      <c r="BL156" s="19" t="s">
        <v>167</v>
      </c>
      <c r="BM156" s="191" t="s">
        <v>1490</v>
      </c>
    </row>
    <row r="157" s="2" customFormat="1">
      <c r="A157" s="38"/>
      <c r="B157" s="39"/>
      <c r="C157" s="38"/>
      <c r="D157" s="193" t="s">
        <v>169</v>
      </c>
      <c r="E157" s="38"/>
      <c r="F157" s="194" t="s">
        <v>1225</v>
      </c>
      <c r="G157" s="38"/>
      <c r="H157" s="38"/>
      <c r="I157" s="195"/>
      <c r="J157" s="38"/>
      <c r="K157" s="38"/>
      <c r="L157" s="39"/>
      <c r="M157" s="196"/>
      <c r="N157" s="197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169</v>
      </c>
      <c r="AU157" s="19" t="s">
        <v>84</v>
      </c>
    </row>
    <row r="158" s="2" customFormat="1">
      <c r="A158" s="38"/>
      <c r="B158" s="39"/>
      <c r="C158" s="38"/>
      <c r="D158" s="198" t="s">
        <v>171</v>
      </c>
      <c r="E158" s="38"/>
      <c r="F158" s="199" t="s">
        <v>1226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171</v>
      </c>
      <c r="AU158" s="19" t="s">
        <v>84</v>
      </c>
    </row>
    <row r="159" s="2" customFormat="1" ht="16.5" customHeight="1">
      <c r="A159" s="38"/>
      <c r="B159" s="179"/>
      <c r="C159" s="180" t="s">
        <v>8</v>
      </c>
      <c r="D159" s="180" t="s">
        <v>162</v>
      </c>
      <c r="E159" s="181" t="s">
        <v>1227</v>
      </c>
      <c r="F159" s="182" t="s">
        <v>1228</v>
      </c>
      <c r="G159" s="183" t="s">
        <v>165</v>
      </c>
      <c r="H159" s="184">
        <v>1500</v>
      </c>
      <c r="I159" s="185"/>
      <c r="J159" s="186">
        <f>ROUND(I159*H159,2)</f>
        <v>0</v>
      </c>
      <c r="K159" s="182" t="s">
        <v>166</v>
      </c>
      <c r="L159" s="39"/>
      <c r="M159" s="187" t="s">
        <v>1</v>
      </c>
      <c r="N159" s="188" t="s">
        <v>40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167</v>
      </c>
      <c r="AT159" s="191" t="s">
        <v>162</v>
      </c>
      <c r="AU159" s="191" t="s">
        <v>84</v>
      </c>
      <c r="AY159" s="19" t="s">
        <v>160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82</v>
      </c>
      <c r="BK159" s="192">
        <f>ROUND(I159*H159,2)</f>
        <v>0</v>
      </c>
      <c r="BL159" s="19" t="s">
        <v>167</v>
      </c>
      <c r="BM159" s="191" t="s">
        <v>1491</v>
      </c>
    </row>
    <row r="160" s="2" customFormat="1">
      <c r="A160" s="38"/>
      <c r="B160" s="39"/>
      <c r="C160" s="38"/>
      <c r="D160" s="193" t="s">
        <v>169</v>
      </c>
      <c r="E160" s="38"/>
      <c r="F160" s="194" t="s">
        <v>1230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169</v>
      </c>
      <c r="AU160" s="19" t="s">
        <v>84</v>
      </c>
    </row>
    <row r="161" s="2" customFormat="1">
      <c r="A161" s="38"/>
      <c r="B161" s="39"/>
      <c r="C161" s="38"/>
      <c r="D161" s="198" t="s">
        <v>171</v>
      </c>
      <c r="E161" s="38"/>
      <c r="F161" s="199" t="s">
        <v>1231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171</v>
      </c>
      <c r="AU161" s="19" t="s">
        <v>84</v>
      </c>
    </row>
    <row r="162" s="2" customFormat="1" ht="16.5" customHeight="1">
      <c r="A162" s="38"/>
      <c r="B162" s="179"/>
      <c r="C162" s="180" t="s">
        <v>252</v>
      </c>
      <c r="D162" s="180" t="s">
        <v>162</v>
      </c>
      <c r="E162" s="181" t="s">
        <v>1232</v>
      </c>
      <c r="F162" s="182" t="s">
        <v>1233</v>
      </c>
      <c r="G162" s="183" t="s">
        <v>165</v>
      </c>
      <c r="H162" s="184">
        <v>1500</v>
      </c>
      <c r="I162" s="185"/>
      <c r="J162" s="186">
        <f>ROUND(I162*H162,2)</f>
        <v>0</v>
      </c>
      <c r="K162" s="182" t="s">
        <v>166</v>
      </c>
      <c r="L162" s="39"/>
      <c r="M162" s="187" t="s">
        <v>1</v>
      </c>
      <c r="N162" s="188" t="s">
        <v>40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167</v>
      </c>
      <c r="AT162" s="191" t="s">
        <v>162</v>
      </c>
      <c r="AU162" s="191" t="s">
        <v>84</v>
      </c>
      <c r="AY162" s="19" t="s">
        <v>160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82</v>
      </c>
      <c r="BK162" s="192">
        <f>ROUND(I162*H162,2)</f>
        <v>0</v>
      </c>
      <c r="BL162" s="19" t="s">
        <v>167</v>
      </c>
      <c r="BM162" s="191" t="s">
        <v>1492</v>
      </c>
    </row>
    <row r="163" s="2" customFormat="1">
      <c r="A163" s="38"/>
      <c r="B163" s="39"/>
      <c r="C163" s="38"/>
      <c r="D163" s="193" t="s">
        <v>169</v>
      </c>
      <c r="E163" s="38"/>
      <c r="F163" s="194" t="s">
        <v>1235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169</v>
      </c>
      <c r="AU163" s="19" t="s">
        <v>84</v>
      </c>
    </row>
    <row r="164" s="2" customFormat="1">
      <c r="A164" s="38"/>
      <c r="B164" s="39"/>
      <c r="C164" s="38"/>
      <c r="D164" s="198" t="s">
        <v>171</v>
      </c>
      <c r="E164" s="38"/>
      <c r="F164" s="199" t="s">
        <v>1236</v>
      </c>
      <c r="G164" s="38"/>
      <c r="H164" s="38"/>
      <c r="I164" s="195"/>
      <c r="J164" s="38"/>
      <c r="K164" s="38"/>
      <c r="L164" s="39"/>
      <c r="M164" s="196"/>
      <c r="N164" s="197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171</v>
      </c>
      <c r="AU164" s="19" t="s">
        <v>84</v>
      </c>
    </row>
    <row r="165" s="12" customFormat="1" ht="22.8" customHeight="1">
      <c r="A165" s="12"/>
      <c r="B165" s="166"/>
      <c r="C165" s="12"/>
      <c r="D165" s="167" t="s">
        <v>74</v>
      </c>
      <c r="E165" s="177" t="s">
        <v>225</v>
      </c>
      <c r="F165" s="177" t="s">
        <v>792</v>
      </c>
      <c r="G165" s="12"/>
      <c r="H165" s="12"/>
      <c r="I165" s="169"/>
      <c r="J165" s="178">
        <f>BK165</f>
        <v>0</v>
      </c>
      <c r="K165" s="12"/>
      <c r="L165" s="166"/>
      <c r="M165" s="171"/>
      <c r="N165" s="172"/>
      <c r="O165" s="172"/>
      <c r="P165" s="173">
        <f>SUM(P166:P192)</f>
        <v>0</v>
      </c>
      <c r="Q165" s="172"/>
      <c r="R165" s="173">
        <f>SUM(R166:R192)</f>
        <v>2.0979299999999999</v>
      </c>
      <c r="S165" s="172"/>
      <c r="T165" s="174">
        <f>SUM(T166:T192)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7" t="s">
        <v>82</v>
      </c>
      <c r="AT165" s="175" t="s">
        <v>74</v>
      </c>
      <c r="AU165" s="175" t="s">
        <v>82</v>
      </c>
      <c r="AY165" s="167" t="s">
        <v>160</v>
      </c>
      <c r="BK165" s="176">
        <f>SUM(BK166:BK192)</f>
        <v>0</v>
      </c>
    </row>
    <row r="166" s="2" customFormat="1" ht="21.75" customHeight="1">
      <c r="A166" s="38"/>
      <c r="B166" s="179"/>
      <c r="C166" s="180" t="s">
        <v>259</v>
      </c>
      <c r="D166" s="180" t="s">
        <v>162</v>
      </c>
      <c r="E166" s="181" t="s">
        <v>1493</v>
      </c>
      <c r="F166" s="182" t="s">
        <v>1494</v>
      </c>
      <c r="G166" s="183" t="s">
        <v>390</v>
      </c>
      <c r="H166" s="184">
        <v>8</v>
      </c>
      <c r="I166" s="185"/>
      <c r="J166" s="186">
        <f>ROUND(I166*H166,2)</f>
        <v>0</v>
      </c>
      <c r="K166" s="182" t="s">
        <v>166</v>
      </c>
      <c r="L166" s="39"/>
      <c r="M166" s="187" t="s">
        <v>1</v>
      </c>
      <c r="N166" s="188" t="s">
        <v>40</v>
      </c>
      <c r="O166" s="77"/>
      <c r="P166" s="189">
        <f>O166*H166</f>
        <v>0</v>
      </c>
      <c r="Q166" s="189">
        <v>0.097159999999999996</v>
      </c>
      <c r="R166" s="189">
        <f>Q166*H166</f>
        <v>0.77727999999999997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167</v>
      </c>
      <c r="AT166" s="191" t="s">
        <v>162</v>
      </c>
      <c r="AU166" s="191" t="s">
        <v>84</v>
      </c>
      <c r="AY166" s="19" t="s">
        <v>160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82</v>
      </c>
      <c r="BK166" s="192">
        <f>ROUND(I166*H166,2)</f>
        <v>0</v>
      </c>
      <c r="BL166" s="19" t="s">
        <v>167</v>
      </c>
      <c r="BM166" s="191" t="s">
        <v>1495</v>
      </c>
    </row>
    <row r="167" s="2" customFormat="1">
      <c r="A167" s="38"/>
      <c r="B167" s="39"/>
      <c r="C167" s="38"/>
      <c r="D167" s="193" t="s">
        <v>169</v>
      </c>
      <c r="E167" s="38"/>
      <c r="F167" s="194" t="s">
        <v>1496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169</v>
      </c>
      <c r="AU167" s="19" t="s">
        <v>84</v>
      </c>
    </row>
    <row r="168" s="2" customFormat="1">
      <c r="A168" s="38"/>
      <c r="B168" s="39"/>
      <c r="C168" s="38"/>
      <c r="D168" s="198" t="s">
        <v>171</v>
      </c>
      <c r="E168" s="38"/>
      <c r="F168" s="199" t="s">
        <v>1497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171</v>
      </c>
      <c r="AU168" s="19" t="s">
        <v>84</v>
      </c>
    </row>
    <row r="169" s="2" customFormat="1" ht="16.5" customHeight="1">
      <c r="A169" s="38"/>
      <c r="B169" s="179"/>
      <c r="C169" s="217" t="s">
        <v>269</v>
      </c>
      <c r="D169" s="217" t="s">
        <v>341</v>
      </c>
      <c r="E169" s="218" t="s">
        <v>1498</v>
      </c>
      <c r="F169" s="219" t="s">
        <v>1499</v>
      </c>
      <c r="G169" s="220" t="s">
        <v>390</v>
      </c>
      <c r="H169" s="221">
        <v>8</v>
      </c>
      <c r="I169" s="222"/>
      <c r="J169" s="223">
        <f>ROUND(I169*H169,2)</f>
        <v>0</v>
      </c>
      <c r="K169" s="219" t="s">
        <v>166</v>
      </c>
      <c r="L169" s="224"/>
      <c r="M169" s="225" t="s">
        <v>1</v>
      </c>
      <c r="N169" s="226" t="s">
        <v>40</v>
      </c>
      <c r="O169" s="77"/>
      <c r="P169" s="189">
        <f>O169*H169</f>
        <v>0</v>
      </c>
      <c r="Q169" s="189">
        <v>0.051999999999999998</v>
      </c>
      <c r="R169" s="189">
        <f>Q169*H169</f>
        <v>0.41599999999999998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216</v>
      </c>
      <c r="AT169" s="191" t="s">
        <v>341</v>
      </c>
      <c r="AU169" s="191" t="s">
        <v>84</v>
      </c>
      <c r="AY169" s="19" t="s">
        <v>160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82</v>
      </c>
      <c r="BK169" s="192">
        <f>ROUND(I169*H169,2)</f>
        <v>0</v>
      </c>
      <c r="BL169" s="19" t="s">
        <v>167</v>
      </c>
      <c r="BM169" s="191" t="s">
        <v>1500</v>
      </c>
    </row>
    <row r="170" s="2" customFormat="1">
      <c r="A170" s="38"/>
      <c r="B170" s="39"/>
      <c r="C170" s="38"/>
      <c r="D170" s="193" t="s">
        <v>169</v>
      </c>
      <c r="E170" s="38"/>
      <c r="F170" s="194" t="s">
        <v>1499</v>
      </c>
      <c r="G170" s="38"/>
      <c r="H170" s="38"/>
      <c r="I170" s="195"/>
      <c r="J170" s="38"/>
      <c r="K170" s="38"/>
      <c r="L170" s="39"/>
      <c r="M170" s="196"/>
      <c r="N170" s="197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169</v>
      </c>
      <c r="AU170" s="19" t="s">
        <v>84</v>
      </c>
    </row>
    <row r="171" s="2" customFormat="1" ht="16.5" customHeight="1">
      <c r="A171" s="38"/>
      <c r="B171" s="179"/>
      <c r="C171" s="180" t="s">
        <v>276</v>
      </c>
      <c r="D171" s="180" t="s">
        <v>162</v>
      </c>
      <c r="E171" s="181" t="s">
        <v>1246</v>
      </c>
      <c r="F171" s="182" t="s">
        <v>1247</v>
      </c>
      <c r="G171" s="183" t="s">
        <v>390</v>
      </c>
      <c r="H171" s="184">
        <v>2</v>
      </c>
      <c r="I171" s="185"/>
      <c r="J171" s="186">
        <f>ROUND(I171*H171,2)</f>
        <v>0</v>
      </c>
      <c r="K171" s="182" t="s">
        <v>166</v>
      </c>
      <c r="L171" s="39"/>
      <c r="M171" s="187" t="s">
        <v>1</v>
      </c>
      <c r="N171" s="188" t="s">
        <v>40</v>
      </c>
      <c r="O171" s="77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1" t="s">
        <v>167</v>
      </c>
      <c r="AT171" s="191" t="s">
        <v>162</v>
      </c>
      <c r="AU171" s="191" t="s">
        <v>84</v>
      </c>
      <c r="AY171" s="19" t="s">
        <v>160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82</v>
      </c>
      <c r="BK171" s="192">
        <f>ROUND(I171*H171,2)</f>
        <v>0</v>
      </c>
      <c r="BL171" s="19" t="s">
        <v>167</v>
      </c>
      <c r="BM171" s="191" t="s">
        <v>1501</v>
      </c>
    </row>
    <row r="172" s="2" customFormat="1">
      <c r="A172" s="38"/>
      <c r="B172" s="39"/>
      <c r="C172" s="38"/>
      <c r="D172" s="193" t="s">
        <v>169</v>
      </c>
      <c r="E172" s="38"/>
      <c r="F172" s="194" t="s">
        <v>1247</v>
      </c>
      <c r="G172" s="38"/>
      <c r="H172" s="38"/>
      <c r="I172" s="195"/>
      <c r="J172" s="38"/>
      <c r="K172" s="38"/>
      <c r="L172" s="39"/>
      <c r="M172" s="196"/>
      <c r="N172" s="197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169</v>
      </c>
      <c r="AU172" s="19" t="s">
        <v>84</v>
      </c>
    </row>
    <row r="173" s="2" customFormat="1">
      <c r="A173" s="38"/>
      <c r="B173" s="39"/>
      <c r="C173" s="38"/>
      <c r="D173" s="198" t="s">
        <v>171</v>
      </c>
      <c r="E173" s="38"/>
      <c r="F173" s="199" t="s">
        <v>1502</v>
      </c>
      <c r="G173" s="38"/>
      <c r="H173" s="38"/>
      <c r="I173" s="195"/>
      <c r="J173" s="38"/>
      <c r="K173" s="38"/>
      <c r="L173" s="39"/>
      <c r="M173" s="196"/>
      <c r="N173" s="197"/>
      <c r="O173" s="77"/>
      <c r="P173" s="77"/>
      <c r="Q173" s="77"/>
      <c r="R173" s="77"/>
      <c r="S173" s="77"/>
      <c r="T173" s="7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9" t="s">
        <v>171</v>
      </c>
      <c r="AU173" s="19" t="s">
        <v>84</v>
      </c>
    </row>
    <row r="174" s="2" customFormat="1" ht="16.5" customHeight="1">
      <c r="A174" s="38"/>
      <c r="B174" s="179"/>
      <c r="C174" s="217" t="s">
        <v>285</v>
      </c>
      <c r="D174" s="217" t="s">
        <v>341</v>
      </c>
      <c r="E174" s="218" t="s">
        <v>1503</v>
      </c>
      <c r="F174" s="219" t="s">
        <v>1504</v>
      </c>
      <c r="G174" s="220" t="s">
        <v>390</v>
      </c>
      <c r="H174" s="221">
        <v>2</v>
      </c>
      <c r="I174" s="222"/>
      <c r="J174" s="223">
        <f>ROUND(I174*H174,2)</f>
        <v>0</v>
      </c>
      <c r="K174" s="219" t="s">
        <v>1</v>
      </c>
      <c r="L174" s="224"/>
      <c r="M174" s="225" t="s">
        <v>1</v>
      </c>
      <c r="N174" s="226" t="s">
        <v>40</v>
      </c>
      <c r="O174" s="77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216</v>
      </c>
      <c r="AT174" s="191" t="s">
        <v>341</v>
      </c>
      <c r="AU174" s="191" t="s">
        <v>84</v>
      </c>
      <c r="AY174" s="19" t="s">
        <v>160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82</v>
      </c>
      <c r="BK174" s="192">
        <f>ROUND(I174*H174,2)</f>
        <v>0</v>
      </c>
      <c r="BL174" s="19" t="s">
        <v>167</v>
      </c>
      <c r="BM174" s="191" t="s">
        <v>1505</v>
      </c>
    </row>
    <row r="175" s="2" customFormat="1">
      <c r="A175" s="38"/>
      <c r="B175" s="39"/>
      <c r="C175" s="38"/>
      <c r="D175" s="193" t="s">
        <v>169</v>
      </c>
      <c r="E175" s="38"/>
      <c r="F175" s="194" t="s">
        <v>1504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169</v>
      </c>
      <c r="AU175" s="19" t="s">
        <v>84</v>
      </c>
    </row>
    <row r="176" s="2" customFormat="1">
      <c r="A176" s="38"/>
      <c r="B176" s="39"/>
      <c r="C176" s="38"/>
      <c r="D176" s="193" t="s">
        <v>173</v>
      </c>
      <c r="E176" s="38"/>
      <c r="F176" s="200" t="s">
        <v>1506</v>
      </c>
      <c r="G176" s="38"/>
      <c r="H176" s="38"/>
      <c r="I176" s="195"/>
      <c r="J176" s="38"/>
      <c r="K176" s="38"/>
      <c r="L176" s="39"/>
      <c r="M176" s="196"/>
      <c r="N176" s="197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173</v>
      </c>
      <c r="AU176" s="19" t="s">
        <v>84</v>
      </c>
    </row>
    <row r="177" s="2" customFormat="1" ht="16.5" customHeight="1">
      <c r="A177" s="38"/>
      <c r="B177" s="179"/>
      <c r="C177" s="180" t="s">
        <v>292</v>
      </c>
      <c r="D177" s="180" t="s">
        <v>162</v>
      </c>
      <c r="E177" s="181" t="s">
        <v>1507</v>
      </c>
      <c r="F177" s="182" t="s">
        <v>1508</v>
      </c>
      <c r="G177" s="183" t="s">
        <v>390</v>
      </c>
      <c r="H177" s="184">
        <v>3</v>
      </c>
      <c r="I177" s="185"/>
      <c r="J177" s="186">
        <f>ROUND(I177*H177,2)</f>
        <v>0</v>
      </c>
      <c r="K177" s="182" t="s">
        <v>166</v>
      </c>
      <c r="L177" s="39"/>
      <c r="M177" s="187" t="s">
        <v>1</v>
      </c>
      <c r="N177" s="188" t="s">
        <v>40</v>
      </c>
      <c r="O177" s="77"/>
      <c r="P177" s="189">
        <f>O177*H177</f>
        <v>0</v>
      </c>
      <c r="Q177" s="189">
        <v>0.072870000000000004</v>
      </c>
      <c r="R177" s="189">
        <f>Q177*H177</f>
        <v>0.21861000000000003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167</v>
      </c>
      <c r="AT177" s="191" t="s">
        <v>162</v>
      </c>
      <c r="AU177" s="191" t="s">
        <v>84</v>
      </c>
      <c r="AY177" s="19" t="s">
        <v>160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82</v>
      </c>
      <c r="BK177" s="192">
        <f>ROUND(I177*H177,2)</f>
        <v>0</v>
      </c>
      <c r="BL177" s="19" t="s">
        <v>167</v>
      </c>
      <c r="BM177" s="191" t="s">
        <v>1509</v>
      </c>
    </row>
    <row r="178" s="2" customFormat="1">
      <c r="A178" s="38"/>
      <c r="B178" s="39"/>
      <c r="C178" s="38"/>
      <c r="D178" s="193" t="s">
        <v>169</v>
      </c>
      <c r="E178" s="38"/>
      <c r="F178" s="194" t="s">
        <v>1508</v>
      </c>
      <c r="G178" s="38"/>
      <c r="H178" s="38"/>
      <c r="I178" s="195"/>
      <c r="J178" s="38"/>
      <c r="K178" s="38"/>
      <c r="L178" s="39"/>
      <c r="M178" s="196"/>
      <c r="N178" s="197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169</v>
      </c>
      <c r="AU178" s="19" t="s">
        <v>84</v>
      </c>
    </row>
    <row r="179" s="2" customFormat="1">
      <c r="A179" s="38"/>
      <c r="B179" s="39"/>
      <c r="C179" s="38"/>
      <c r="D179" s="198" t="s">
        <v>171</v>
      </c>
      <c r="E179" s="38"/>
      <c r="F179" s="199" t="s">
        <v>1510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171</v>
      </c>
      <c r="AU179" s="19" t="s">
        <v>84</v>
      </c>
    </row>
    <row r="180" s="2" customFormat="1" ht="16.5" customHeight="1">
      <c r="A180" s="38"/>
      <c r="B180" s="179"/>
      <c r="C180" s="217" t="s">
        <v>298</v>
      </c>
      <c r="D180" s="217" t="s">
        <v>341</v>
      </c>
      <c r="E180" s="218" t="s">
        <v>1511</v>
      </c>
      <c r="F180" s="219" t="s">
        <v>1512</v>
      </c>
      <c r="G180" s="220" t="s">
        <v>390</v>
      </c>
      <c r="H180" s="221">
        <v>3</v>
      </c>
      <c r="I180" s="222"/>
      <c r="J180" s="223">
        <f>ROUND(I180*H180,2)</f>
        <v>0</v>
      </c>
      <c r="K180" s="219" t="s">
        <v>166</v>
      </c>
      <c r="L180" s="224"/>
      <c r="M180" s="225" t="s">
        <v>1</v>
      </c>
      <c r="N180" s="226" t="s">
        <v>40</v>
      </c>
      <c r="O180" s="77"/>
      <c r="P180" s="189">
        <f>O180*H180</f>
        <v>0</v>
      </c>
      <c r="Q180" s="189">
        <v>0.032000000000000001</v>
      </c>
      <c r="R180" s="189">
        <f>Q180*H180</f>
        <v>0.096000000000000002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216</v>
      </c>
      <c r="AT180" s="191" t="s">
        <v>341</v>
      </c>
      <c r="AU180" s="191" t="s">
        <v>84</v>
      </c>
      <c r="AY180" s="19" t="s">
        <v>160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82</v>
      </c>
      <c r="BK180" s="192">
        <f>ROUND(I180*H180,2)</f>
        <v>0</v>
      </c>
      <c r="BL180" s="19" t="s">
        <v>167</v>
      </c>
      <c r="BM180" s="191" t="s">
        <v>1513</v>
      </c>
    </row>
    <row r="181" s="2" customFormat="1">
      <c r="A181" s="38"/>
      <c r="B181" s="39"/>
      <c r="C181" s="38"/>
      <c r="D181" s="193" t="s">
        <v>169</v>
      </c>
      <c r="E181" s="38"/>
      <c r="F181" s="194" t="s">
        <v>1512</v>
      </c>
      <c r="G181" s="38"/>
      <c r="H181" s="38"/>
      <c r="I181" s="195"/>
      <c r="J181" s="38"/>
      <c r="K181" s="38"/>
      <c r="L181" s="39"/>
      <c r="M181" s="196"/>
      <c r="N181" s="197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169</v>
      </c>
      <c r="AU181" s="19" t="s">
        <v>84</v>
      </c>
    </row>
    <row r="182" s="2" customFormat="1" ht="16.5" customHeight="1">
      <c r="A182" s="38"/>
      <c r="B182" s="179"/>
      <c r="C182" s="180" t="s">
        <v>305</v>
      </c>
      <c r="D182" s="180" t="s">
        <v>162</v>
      </c>
      <c r="E182" s="181" t="s">
        <v>1514</v>
      </c>
      <c r="F182" s="182" t="s">
        <v>1515</v>
      </c>
      <c r="G182" s="183" t="s">
        <v>390</v>
      </c>
      <c r="H182" s="184">
        <v>10</v>
      </c>
      <c r="I182" s="185"/>
      <c r="J182" s="186">
        <f>ROUND(I182*H182,2)</f>
        <v>0</v>
      </c>
      <c r="K182" s="182" t="s">
        <v>166</v>
      </c>
      <c r="L182" s="39"/>
      <c r="M182" s="187" t="s">
        <v>1</v>
      </c>
      <c r="N182" s="188" t="s">
        <v>40</v>
      </c>
      <c r="O182" s="77"/>
      <c r="P182" s="189">
        <f>O182*H182</f>
        <v>0</v>
      </c>
      <c r="Q182" s="189">
        <v>0.001</v>
      </c>
      <c r="R182" s="189">
        <f>Q182*H182</f>
        <v>0.01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167</v>
      </c>
      <c r="AT182" s="191" t="s">
        <v>162</v>
      </c>
      <c r="AU182" s="191" t="s">
        <v>84</v>
      </c>
      <c r="AY182" s="19" t="s">
        <v>160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82</v>
      </c>
      <c r="BK182" s="192">
        <f>ROUND(I182*H182,2)</f>
        <v>0</v>
      </c>
      <c r="BL182" s="19" t="s">
        <v>167</v>
      </c>
      <c r="BM182" s="191" t="s">
        <v>1516</v>
      </c>
    </row>
    <row r="183" s="2" customFormat="1">
      <c r="A183" s="38"/>
      <c r="B183" s="39"/>
      <c r="C183" s="38"/>
      <c r="D183" s="193" t="s">
        <v>169</v>
      </c>
      <c r="E183" s="38"/>
      <c r="F183" s="194" t="s">
        <v>1517</v>
      </c>
      <c r="G183" s="38"/>
      <c r="H183" s="38"/>
      <c r="I183" s="195"/>
      <c r="J183" s="38"/>
      <c r="K183" s="38"/>
      <c r="L183" s="39"/>
      <c r="M183" s="196"/>
      <c r="N183" s="197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169</v>
      </c>
      <c r="AU183" s="19" t="s">
        <v>84</v>
      </c>
    </row>
    <row r="184" s="2" customFormat="1">
      <c r="A184" s="38"/>
      <c r="B184" s="39"/>
      <c r="C184" s="38"/>
      <c r="D184" s="198" t="s">
        <v>171</v>
      </c>
      <c r="E184" s="38"/>
      <c r="F184" s="199" t="s">
        <v>1518</v>
      </c>
      <c r="G184" s="38"/>
      <c r="H184" s="38"/>
      <c r="I184" s="195"/>
      <c r="J184" s="38"/>
      <c r="K184" s="38"/>
      <c r="L184" s="39"/>
      <c r="M184" s="196"/>
      <c r="N184" s="197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171</v>
      </c>
      <c r="AU184" s="19" t="s">
        <v>84</v>
      </c>
    </row>
    <row r="185" s="2" customFormat="1" ht="16.5" customHeight="1">
      <c r="A185" s="38"/>
      <c r="B185" s="179"/>
      <c r="C185" s="217" t="s">
        <v>7</v>
      </c>
      <c r="D185" s="217" t="s">
        <v>341</v>
      </c>
      <c r="E185" s="218" t="s">
        <v>1519</v>
      </c>
      <c r="F185" s="219" t="s">
        <v>1520</v>
      </c>
      <c r="G185" s="220" t="s">
        <v>390</v>
      </c>
      <c r="H185" s="221">
        <v>10</v>
      </c>
      <c r="I185" s="222"/>
      <c r="J185" s="223">
        <f>ROUND(I185*H185,2)</f>
        <v>0</v>
      </c>
      <c r="K185" s="219" t="s">
        <v>166</v>
      </c>
      <c r="L185" s="224"/>
      <c r="M185" s="225" t="s">
        <v>1</v>
      </c>
      <c r="N185" s="226" t="s">
        <v>40</v>
      </c>
      <c r="O185" s="77"/>
      <c r="P185" s="189">
        <f>O185*H185</f>
        <v>0</v>
      </c>
      <c r="Q185" s="189">
        <v>0.056599999999999998</v>
      </c>
      <c r="R185" s="189">
        <f>Q185*H185</f>
        <v>0.56599999999999995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216</v>
      </c>
      <c r="AT185" s="191" t="s">
        <v>341</v>
      </c>
      <c r="AU185" s="191" t="s">
        <v>84</v>
      </c>
      <c r="AY185" s="19" t="s">
        <v>160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82</v>
      </c>
      <c r="BK185" s="192">
        <f>ROUND(I185*H185,2)</f>
        <v>0</v>
      </c>
      <c r="BL185" s="19" t="s">
        <v>167</v>
      </c>
      <c r="BM185" s="191" t="s">
        <v>1521</v>
      </c>
    </row>
    <row r="186" s="2" customFormat="1">
      <c r="A186" s="38"/>
      <c r="B186" s="39"/>
      <c r="C186" s="38"/>
      <c r="D186" s="193" t="s">
        <v>169</v>
      </c>
      <c r="E186" s="38"/>
      <c r="F186" s="194" t="s">
        <v>1520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169</v>
      </c>
      <c r="AU186" s="19" t="s">
        <v>84</v>
      </c>
    </row>
    <row r="187" s="2" customFormat="1" ht="16.5" customHeight="1">
      <c r="A187" s="38"/>
      <c r="B187" s="179"/>
      <c r="C187" s="180" t="s">
        <v>317</v>
      </c>
      <c r="D187" s="180" t="s">
        <v>162</v>
      </c>
      <c r="E187" s="181" t="s">
        <v>1522</v>
      </c>
      <c r="F187" s="182" t="s">
        <v>1523</v>
      </c>
      <c r="G187" s="183" t="s">
        <v>390</v>
      </c>
      <c r="H187" s="184">
        <v>27</v>
      </c>
      <c r="I187" s="185"/>
      <c r="J187" s="186">
        <f>ROUND(I187*H187,2)</f>
        <v>0</v>
      </c>
      <c r="K187" s="182" t="s">
        <v>166</v>
      </c>
      <c r="L187" s="39"/>
      <c r="M187" s="187" t="s">
        <v>1</v>
      </c>
      <c r="N187" s="188" t="s">
        <v>40</v>
      </c>
      <c r="O187" s="77"/>
      <c r="P187" s="189">
        <f>O187*H187</f>
        <v>0</v>
      </c>
      <c r="Q187" s="189">
        <v>0.00051999999999999995</v>
      </c>
      <c r="R187" s="189">
        <f>Q187*H187</f>
        <v>0.014039999999999999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167</v>
      </c>
      <c r="AT187" s="191" t="s">
        <v>162</v>
      </c>
      <c r="AU187" s="191" t="s">
        <v>84</v>
      </c>
      <c r="AY187" s="19" t="s">
        <v>160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82</v>
      </c>
      <c r="BK187" s="192">
        <f>ROUND(I187*H187,2)</f>
        <v>0</v>
      </c>
      <c r="BL187" s="19" t="s">
        <v>167</v>
      </c>
      <c r="BM187" s="191" t="s">
        <v>1524</v>
      </c>
    </row>
    <row r="188" s="2" customFormat="1">
      <c r="A188" s="38"/>
      <c r="B188" s="39"/>
      <c r="C188" s="38"/>
      <c r="D188" s="193" t="s">
        <v>169</v>
      </c>
      <c r="E188" s="38"/>
      <c r="F188" s="194" t="s">
        <v>1525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169</v>
      </c>
      <c r="AU188" s="19" t="s">
        <v>84</v>
      </c>
    </row>
    <row r="189" s="2" customFormat="1">
      <c r="A189" s="38"/>
      <c r="B189" s="39"/>
      <c r="C189" s="38"/>
      <c r="D189" s="198" t="s">
        <v>171</v>
      </c>
      <c r="E189" s="38"/>
      <c r="F189" s="199" t="s">
        <v>1526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171</v>
      </c>
      <c r="AU189" s="19" t="s">
        <v>84</v>
      </c>
    </row>
    <row r="190" s="2" customFormat="1" ht="16.5" customHeight="1">
      <c r="A190" s="38"/>
      <c r="B190" s="179"/>
      <c r="C190" s="217" t="s">
        <v>324</v>
      </c>
      <c r="D190" s="217" t="s">
        <v>341</v>
      </c>
      <c r="E190" s="218" t="s">
        <v>1527</v>
      </c>
      <c r="F190" s="219" t="s">
        <v>1528</v>
      </c>
      <c r="G190" s="220" t="s">
        <v>390</v>
      </c>
      <c r="H190" s="221">
        <v>27</v>
      </c>
      <c r="I190" s="222"/>
      <c r="J190" s="223">
        <f>ROUND(I190*H190,2)</f>
        <v>0</v>
      </c>
      <c r="K190" s="219" t="s">
        <v>1</v>
      </c>
      <c r="L190" s="224"/>
      <c r="M190" s="225" t="s">
        <v>1</v>
      </c>
      <c r="N190" s="226" t="s">
        <v>40</v>
      </c>
      <c r="O190" s="77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216</v>
      </c>
      <c r="AT190" s="191" t="s">
        <v>341</v>
      </c>
      <c r="AU190" s="191" t="s">
        <v>84</v>
      </c>
      <c r="AY190" s="19" t="s">
        <v>160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82</v>
      </c>
      <c r="BK190" s="192">
        <f>ROUND(I190*H190,2)</f>
        <v>0</v>
      </c>
      <c r="BL190" s="19" t="s">
        <v>167</v>
      </c>
      <c r="BM190" s="191" t="s">
        <v>1529</v>
      </c>
    </row>
    <row r="191" s="2" customFormat="1">
      <c r="A191" s="38"/>
      <c r="B191" s="39"/>
      <c r="C191" s="38"/>
      <c r="D191" s="193" t="s">
        <v>169</v>
      </c>
      <c r="E191" s="38"/>
      <c r="F191" s="194" t="s">
        <v>1528</v>
      </c>
      <c r="G191" s="38"/>
      <c r="H191" s="38"/>
      <c r="I191" s="195"/>
      <c r="J191" s="38"/>
      <c r="K191" s="38"/>
      <c r="L191" s="39"/>
      <c r="M191" s="196"/>
      <c r="N191" s="197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169</v>
      </c>
      <c r="AU191" s="19" t="s">
        <v>84</v>
      </c>
    </row>
    <row r="192" s="2" customFormat="1">
      <c r="A192" s="38"/>
      <c r="B192" s="39"/>
      <c r="C192" s="38"/>
      <c r="D192" s="193" t="s">
        <v>173</v>
      </c>
      <c r="E192" s="38"/>
      <c r="F192" s="200" t="s">
        <v>1506</v>
      </c>
      <c r="G192" s="38"/>
      <c r="H192" s="38"/>
      <c r="I192" s="195"/>
      <c r="J192" s="38"/>
      <c r="K192" s="38"/>
      <c r="L192" s="39"/>
      <c r="M192" s="245"/>
      <c r="N192" s="246"/>
      <c r="O192" s="247"/>
      <c r="P192" s="247"/>
      <c r="Q192" s="247"/>
      <c r="R192" s="247"/>
      <c r="S192" s="247"/>
      <c r="T192" s="24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173</v>
      </c>
      <c r="AU192" s="19" t="s">
        <v>84</v>
      </c>
    </row>
    <row r="193" s="2" customFormat="1" ht="6.96" customHeight="1">
      <c r="A193" s="38"/>
      <c r="B193" s="60"/>
      <c r="C193" s="61"/>
      <c r="D193" s="61"/>
      <c r="E193" s="61"/>
      <c r="F193" s="61"/>
      <c r="G193" s="61"/>
      <c r="H193" s="61"/>
      <c r="I193" s="61"/>
      <c r="J193" s="61"/>
      <c r="K193" s="61"/>
      <c r="L193" s="39"/>
      <c r="M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</row>
  </sheetData>
  <autoFilter ref="C122:K1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8" r:id="rId1" display="https://podminky.urs.cz/item/CS_URS_2025_02/183451312"/>
    <hyperlink ref="F131" r:id="rId2" display="https://podminky.urs.cz/item/CS_URS_2025_02/183451412"/>
    <hyperlink ref="F134" r:id="rId3" display="https://podminky.urs.cz/item/CS_URS_2025_02/183451512"/>
    <hyperlink ref="F140" r:id="rId4" display="https://podminky.urs.cz/item/CS_URS_2025_02/183911132"/>
    <hyperlink ref="F143" r:id="rId5" display="https://podminky.urs.cz/item/CS_URS_2025_02/184813317"/>
    <hyperlink ref="F146" r:id="rId6" display="https://podminky.urs.cz/item/CS_URS_2025_02/184813321"/>
    <hyperlink ref="F149" r:id="rId7" display="https://podminky.urs.cz/item/CS_URS_2025_02/184813322"/>
    <hyperlink ref="F152" r:id="rId8" display="https://podminky.urs.cz/item/CS_URS_2025_02/184813324"/>
    <hyperlink ref="F155" r:id="rId9" display="https://podminky.urs.cz/item/CS_URS_2025_02/184818233"/>
    <hyperlink ref="F158" r:id="rId10" display="https://podminky.urs.cz/item/CS_URS_2025_02/184852137"/>
    <hyperlink ref="F161" r:id="rId11" display="https://podminky.urs.cz/item/CS_URS_2025_02/185803112"/>
    <hyperlink ref="F164" r:id="rId12" display="https://podminky.urs.cz/item/CS_URS_2025_02/185803211"/>
    <hyperlink ref="F168" r:id="rId13" display="https://podminky.urs.cz/item/CS_URS_2025_02/919791053"/>
    <hyperlink ref="F173" r:id="rId14" display="https://podminky.urs.cz/item/CS_URS_2025_02/936001002"/>
    <hyperlink ref="F179" r:id="rId15" display="https://podminky.urs.cz/item/CS_URS_2025_02/936104211"/>
    <hyperlink ref="F184" r:id="rId16" display="https://podminky.urs.cz/item/CS_URS_2025_02/936124113"/>
    <hyperlink ref="F189" r:id="rId17" display="https://podminky.urs.cz/item/CS_URS_2025_02/936174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1530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1531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ROUND(J122,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ROUND((SUM(BE122:BE132)),  2)</f>
        <v>0</v>
      </c>
      <c r="G35" s="38"/>
      <c r="H35" s="38"/>
      <c r="I35" s="136">
        <v>0.20999999999999999</v>
      </c>
      <c r="J35" s="135">
        <f>ROUND(((SUM(BE122:BE132))*I35),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ROUND((SUM(BF122:BF132)),  2)</f>
        <v>0</v>
      </c>
      <c r="G36" s="38"/>
      <c r="H36" s="38"/>
      <c r="I36" s="136">
        <v>0.12</v>
      </c>
      <c r="J36" s="135">
        <f>ROUND(((SUM(BF122:BF132))*I36),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ROUND((SUM(BG122:BG132)),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ROUND((SUM(BH122:BH132)),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ROUND((SUM(BI122:BI132)),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1530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001 - Provizorní opatření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J122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1532</v>
      </c>
      <c r="E99" s="150"/>
      <c r="F99" s="150"/>
      <c r="G99" s="150"/>
      <c r="H99" s="150"/>
      <c r="I99" s="150"/>
      <c r="J99" s="151">
        <f>J123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1533</v>
      </c>
      <c r="E100" s="154"/>
      <c r="F100" s="154"/>
      <c r="G100" s="154"/>
      <c r="H100" s="154"/>
      <c r="I100" s="154"/>
      <c r="J100" s="155">
        <f>J124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145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9" t="str">
        <f>E7</f>
        <v>Revitalizace aut. nádraží Choceň - Herzánka (Stavba)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2"/>
      <c r="C111" s="32" t="s">
        <v>119</v>
      </c>
      <c r="L111" s="22"/>
    </row>
    <row r="112" s="2" customFormat="1" ht="16.5" customHeight="1">
      <c r="A112" s="38"/>
      <c r="B112" s="39"/>
      <c r="C112" s="38"/>
      <c r="D112" s="38"/>
      <c r="E112" s="129" t="s">
        <v>1530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121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E11</f>
        <v>SO 001 - Provizorní opatření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F14</f>
        <v>Choceň</v>
      </c>
      <c r="G116" s="38"/>
      <c r="H116" s="38"/>
      <c r="I116" s="32" t="s">
        <v>22</v>
      </c>
      <c r="J116" s="69" t="str">
        <f>IF(J14="","",J14)</f>
        <v>25. 8. 2025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38"/>
      <c r="E118" s="38"/>
      <c r="F118" s="27" t="str">
        <f>E17</f>
        <v>Město Choceň</v>
      </c>
      <c r="G118" s="38"/>
      <c r="H118" s="38"/>
      <c r="I118" s="32" t="s">
        <v>30</v>
      </c>
      <c r="J118" s="36" t="str">
        <f>E23</f>
        <v>Laboro ateliér s.r.o.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38"/>
      <c r="E119" s="38"/>
      <c r="F119" s="27" t="str">
        <f>IF(E20="","",E20)</f>
        <v>Vyplň údaj</v>
      </c>
      <c r="G119" s="38"/>
      <c r="H119" s="38"/>
      <c r="I119" s="32" t="s">
        <v>33</v>
      </c>
      <c r="J119" s="36" t="str">
        <f>E26</f>
        <v>Laboro ateliér s.r.o.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56"/>
      <c r="B121" s="157"/>
      <c r="C121" s="158" t="s">
        <v>146</v>
      </c>
      <c r="D121" s="159" t="s">
        <v>60</v>
      </c>
      <c r="E121" s="159" t="s">
        <v>56</v>
      </c>
      <c r="F121" s="159" t="s">
        <v>57</v>
      </c>
      <c r="G121" s="159" t="s">
        <v>147</v>
      </c>
      <c r="H121" s="159" t="s">
        <v>148</v>
      </c>
      <c r="I121" s="159" t="s">
        <v>149</v>
      </c>
      <c r="J121" s="159" t="s">
        <v>127</v>
      </c>
      <c r="K121" s="160" t="s">
        <v>150</v>
      </c>
      <c r="L121" s="161"/>
      <c r="M121" s="86" t="s">
        <v>1</v>
      </c>
      <c r="N121" s="87" t="s">
        <v>39</v>
      </c>
      <c r="O121" s="87" t="s">
        <v>151</v>
      </c>
      <c r="P121" s="87" t="s">
        <v>152</v>
      </c>
      <c r="Q121" s="87" t="s">
        <v>153</v>
      </c>
      <c r="R121" s="87" t="s">
        <v>154</v>
      </c>
      <c r="S121" s="87" t="s">
        <v>155</v>
      </c>
      <c r="T121" s="88" t="s">
        <v>156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="2" customFormat="1" ht="22.8" customHeight="1">
      <c r="A122" s="38"/>
      <c r="B122" s="39"/>
      <c r="C122" s="93" t="s">
        <v>157</v>
      </c>
      <c r="D122" s="38"/>
      <c r="E122" s="38"/>
      <c r="F122" s="38"/>
      <c r="G122" s="38"/>
      <c r="H122" s="38"/>
      <c r="I122" s="38"/>
      <c r="J122" s="162">
        <f>BK122</f>
        <v>0</v>
      </c>
      <c r="K122" s="38"/>
      <c r="L122" s="39"/>
      <c r="M122" s="89"/>
      <c r="N122" s="73"/>
      <c r="O122" s="90"/>
      <c r="P122" s="163">
        <f>P123</f>
        <v>0</v>
      </c>
      <c r="Q122" s="90"/>
      <c r="R122" s="163">
        <f>R123</f>
        <v>0</v>
      </c>
      <c r="S122" s="90"/>
      <c r="T122" s="164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74</v>
      </c>
      <c r="AU122" s="19" t="s">
        <v>129</v>
      </c>
      <c r="BK122" s="165">
        <f>BK123</f>
        <v>0</v>
      </c>
    </row>
    <row r="123" s="12" customFormat="1" ht="25.92" customHeight="1">
      <c r="A123" s="12"/>
      <c r="B123" s="166"/>
      <c r="C123" s="12"/>
      <c r="D123" s="167" t="s">
        <v>74</v>
      </c>
      <c r="E123" s="168" t="s">
        <v>1534</v>
      </c>
      <c r="F123" s="168" t="s">
        <v>1535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P124</f>
        <v>0</v>
      </c>
      <c r="Q123" s="172"/>
      <c r="R123" s="173">
        <f>R124</f>
        <v>0</v>
      </c>
      <c r="S123" s="172"/>
      <c r="T123" s="17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197</v>
      </c>
      <c r="AT123" s="175" t="s">
        <v>74</v>
      </c>
      <c r="AU123" s="175" t="s">
        <v>75</v>
      </c>
      <c r="AY123" s="167" t="s">
        <v>160</v>
      </c>
      <c r="BK123" s="176">
        <f>BK124</f>
        <v>0</v>
      </c>
    </row>
    <row r="124" s="12" customFormat="1" ht="22.8" customHeight="1">
      <c r="A124" s="12"/>
      <c r="B124" s="166"/>
      <c r="C124" s="12"/>
      <c r="D124" s="167" t="s">
        <v>74</v>
      </c>
      <c r="E124" s="177" t="s">
        <v>1536</v>
      </c>
      <c r="F124" s="177" t="s">
        <v>115</v>
      </c>
      <c r="G124" s="12"/>
      <c r="H124" s="12"/>
      <c r="I124" s="169"/>
      <c r="J124" s="178">
        <f>BK124</f>
        <v>0</v>
      </c>
      <c r="K124" s="12"/>
      <c r="L124" s="166"/>
      <c r="M124" s="171"/>
      <c r="N124" s="172"/>
      <c r="O124" s="172"/>
      <c r="P124" s="173">
        <f>SUM(P125:P132)</f>
        <v>0</v>
      </c>
      <c r="Q124" s="172"/>
      <c r="R124" s="173">
        <f>SUM(R125:R132)</f>
        <v>0</v>
      </c>
      <c r="S124" s="172"/>
      <c r="T124" s="174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197</v>
      </c>
      <c r="AT124" s="175" t="s">
        <v>74</v>
      </c>
      <c r="AU124" s="175" t="s">
        <v>82</v>
      </c>
      <c r="AY124" s="167" t="s">
        <v>160</v>
      </c>
      <c r="BK124" s="176">
        <f>SUM(BK125:BK132)</f>
        <v>0</v>
      </c>
    </row>
    <row r="125" s="2" customFormat="1" ht="16.5" customHeight="1">
      <c r="A125" s="38"/>
      <c r="B125" s="179"/>
      <c r="C125" s="180" t="s">
        <v>82</v>
      </c>
      <c r="D125" s="180" t="s">
        <v>162</v>
      </c>
      <c r="E125" s="181" t="s">
        <v>1537</v>
      </c>
      <c r="F125" s="182" t="s">
        <v>1538</v>
      </c>
      <c r="G125" s="183" t="s">
        <v>1539</v>
      </c>
      <c r="H125" s="184">
        <v>1</v>
      </c>
      <c r="I125" s="185"/>
      <c r="J125" s="186">
        <f>ROUND(I125*H125,2)</f>
        <v>0</v>
      </c>
      <c r="K125" s="182" t="s">
        <v>166</v>
      </c>
      <c r="L125" s="39"/>
      <c r="M125" s="187" t="s">
        <v>1</v>
      </c>
      <c r="N125" s="188" t="s">
        <v>40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1540</v>
      </c>
      <c r="AT125" s="191" t="s">
        <v>162</v>
      </c>
      <c r="AU125" s="191" t="s">
        <v>84</v>
      </c>
      <c r="AY125" s="19" t="s">
        <v>160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82</v>
      </c>
      <c r="BK125" s="192">
        <f>ROUND(I125*H125,2)</f>
        <v>0</v>
      </c>
      <c r="BL125" s="19" t="s">
        <v>1540</v>
      </c>
      <c r="BM125" s="191" t="s">
        <v>1541</v>
      </c>
    </row>
    <row r="126" s="2" customFormat="1">
      <c r="A126" s="38"/>
      <c r="B126" s="39"/>
      <c r="C126" s="38"/>
      <c r="D126" s="193" t="s">
        <v>169</v>
      </c>
      <c r="E126" s="38"/>
      <c r="F126" s="194" t="s">
        <v>1538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169</v>
      </c>
      <c r="AU126" s="19" t="s">
        <v>84</v>
      </c>
    </row>
    <row r="127" s="2" customFormat="1">
      <c r="A127" s="38"/>
      <c r="B127" s="39"/>
      <c r="C127" s="38"/>
      <c r="D127" s="198" t="s">
        <v>171</v>
      </c>
      <c r="E127" s="38"/>
      <c r="F127" s="199" t="s">
        <v>1542</v>
      </c>
      <c r="G127" s="38"/>
      <c r="H127" s="38"/>
      <c r="I127" s="195"/>
      <c r="J127" s="38"/>
      <c r="K127" s="38"/>
      <c r="L127" s="39"/>
      <c r="M127" s="196"/>
      <c r="N127" s="197"/>
      <c r="O127" s="77"/>
      <c r="P127" s="77"/>
      <c r="Q127" s="77"/>
      <c r="R127" s="77"/>
      <c r="S127" s="77"/>
      <c r="T127" s="7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171</v>
      </c>
      <c r="AU127" s="19" t="s">
        <v>84</v>
      </c>
    </row>
    <row r="128" s="2" customFormat="1">
      <c r="A128" s="38"/>
      <c r="B128" s="39"/>
      <c r="C128" s="38"/>
      <c r="D128" s="193" t="s">
        <v>173</v>
      </c>
      <c r="E128" s="38"/>
      <c r="F128" s="200" t="s">
        <v>1543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173</v>
      </c>
      <c r="AU128" s="19" t="s">
        <v>84</v>
      </c>
    </row>
    <row r="129" s="2" customFormat="1" ht="16.5" customHeight="1">
      <c r="A129" s="38"/>
      <c r="B129" s="179"/>
      <c r="C129" s="180" t="s">
        <v>84</v>
      </c>
      <c r="D129" s="180" t="s">
        <v>162</v>
      </c>
      <c r="E129" s="181" t="s">
        <v>1544</v>
      </c>
      <c r="F129" s="182" t="s">
        <v>1545</v>
      </c>
      <c r="G129" s="183" t="s">
        <v>1539</v>
      </c>
      <c r="H129" s="184">
        <v>1</v>
      </c>
      <c r="I129" s="185"/>
      <c r="J129" s="186">
        <f>ROUND(I129*H129,2)</f>
        <v>0</v>
      </c>
      <c r="K129" s="182" t="s">
        <v>166</v>
      </c>
      <c r="L129" s="39"/>
      <c r="M129" s="187" t="s">
        <v>1</v>
      </c>
      <c r="N129" s="188" t="s">
        <v>40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1540</v>
      </c>
      <c r="AT129" s="191" t="s">
        <v>162</v>
      </c>
      <c r="AU129" s="191" t="s">
        <v>84</v>
      </c>
      <c r="AY129" s="19" t="s">
        <v>160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1540</v>
      </c>
      <c r="BM129" s="191" t="s">
        <v>1546</v>
      </c>
    </row>
    <row r="130" s="2" customFormat="1">
      <c r="A130" s="38"/>
      <c r="B130" s="39"/>
      <c r="C130" s="38"/>
      <c r="D130" s="193" t="s">
        <v>169</v>
      </c>
      <c r="E130" s="38"/>
      <c r="F130" s="194" t="s">
        <v>1545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169</v>
      </c>
      <c r="AU130" s="19" t="s">
        <v>84</v>
      </c>
    </row>
    <row r="131" s="2" customFormat="1">
      <c r="A131" s="38"/>
      <c r="B131" s="39"/>
      <c r="C131" s="38"/>
      <c r="D131" s="198" t="s">
        <v>171</v>
      </c>
      <c r="E131" s="38"/>
      <c r="F131" s="199" t="s">
        <v>1547</v>
      </c>
      <c r="G131" s="38"/>
      <c r="H131" s="38"/>
      <c r="I131" s="195"/>
      <c r="J131" s="38"/>
      <c r="K131" s="38"/>
      <c r="L131" s="39"/>
      <c r="M131" s="196"/>
      <c r="N131" s="197"/>
      <c r="O131" s="77"/>
      <c r="P131" s="77"/>
      <c r="Q131" s="77"/>
      <c r="R131" s="77"/>
      <c r="S131" s="77"/>
      <c r="T131" s="7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171</v>
      </c>
      <c r="AU131" s="19" t="s">
        <v>84</v>
      </c>
    </row>
    <row r="132" s="2" customFormat="1">
      <c r="A132" s="38"/>
      <c r="B132" s="39"/>
      <c r="C132" s="38"/>
      <c r="D132" s="193" t="s">
        <v>173</v>
      </c>
      <c r="E132" s="38"/>
      <c r="F132" s="200" t="s">
        <v>1543</v>
      </c>
      <c r="G132" s="38"/>
      <c r="H132" s="38"/>
      <c r="I132" s="195"/>
      <c r="J132" s="38"/>
      <c r="K132" s="38"/>
      <c r="L132" s="39"/>
      <c r="M132" s="245"/>
      <c r="N132" s="246"/>
      <c r="O132" s="247"/>
      <c r="P132" s="247"/>
      <c r="Q132" s="247"/>
      <c r="R132" s="247"/>
      <c r="S132" s="247"/>
      <c r="T132" s="24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173</v>
      </c>
      <c r="AU132" s="19" t="s">
        <v>84</v>
      </c>
    </row>
    <row r="133" s="2" customFormat="1" ht="6.96" customHeight="1">
      <c r="A133" s="38"/>
      <c r="B133" s="60"/>
      <c r="C133" s="61"/>
      <c r="D133" s="61"/>
      <c r="E133" s="61"/>
      <c r="F133" s="61"/>
      <c r="G133" s="61"/>
      <c r="H133" s="61"/>
      <c r="I133" s="61"/>
      <c r="J133" s="61"/>
      <c r="K133" s="61"/>
      <c r="L133" s="39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autoFilter ref="C121:K13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hyperlinks>
    <hyperlink ref="F127" r:id="rId1" display="https://podminky.urs.cz/item/CS_URS_2025_02/034303000"/>
    <hyperlink ref="F131" r:id="rId2" display="https://podminky.urs.cz/item/CS_URS_2025_02/0345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1530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1548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ROUND(J125,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ROUND((SUM(BE125:BE196)),  2)</f>
        <v>0</v>
      </c>
      <c r="G35" s="38"/>
      <c r="H35" s="38"/>
      <c r="I35" s="136">
        <v>0.20999999999999999</v>
      </c>
      <c r="J35" s="135">
        <f>ROUND(((SUM(BE125:BE196))*I35),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ROUND((SUM(BF125:BF196)),  2)</f>
        <v>0</v>
      </c>
      <c r="G36" s="38"/>
      <c r="H36" s="38"/>
      <c r="I36" s="136">
        <v>0.12</v>
      </c>
      <c r="J36" s="135">
        <f>ROUND(((SUM(BF125:BF196))*I36),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ROUND((SUM(BG125:BG196)),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ROUND((SUM(BH125:BH196)),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ROUND((SUM(BI125:BI196)),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1530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301 - Přeložka vodovodu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J125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130</v>
      </c>
      <c r="E99" s="150"/>
      <c r="F99" s="150"/>
      <c r="G99" s="150"/>
      <c r="H99" s="150"/>
      <c r="I99" s="150"/>
      <c r="J99" s="151">
        <f>J126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131</v>
      </c>
      <c r="E100" s="154"/>
      <c r="F100" s="154"/>
      <c r="G100" s="154"/>
      <c r="H100" s="154"/>
      <c r="I100" s="154"/>
      <c r="J100" s="155">
        <f>J127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133</v>
      </c>
      <c r="E101" s="154"/>
      <c r="F101" s="154"/>
      <c r="G101" s="154"/>
      <c r="H101" s="154"/>
      <c r="I101" s="154"/>
      <c r="J101" s="155">
        <f>J154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136</v>
      </c>
      <c r="E102" s="154"/>
      <c r="F102" s="154"/>
      <c r="G102" s="154"/>
      <c r="H102" s="154"/>
      <c r="I102" s="154"/>
      <c r="J102" s="155">
        <f>J163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139</v>
      </c>
      <c r="E103" s="154"/>
      <c r="F103" s="154"/>
      <c r="G103" s="154"/>
      <c r="H103" s="154"/>
      <c r="I103" s="154"/>
      <c r="J103" s="155">
        <f>J193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145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129" t="str">
        <f>E7</f>
        <v>Revitalizace aut. nádraží Choceň - Herzánka (Stavba)</v>
      </c>
      <c r="F113" s="32"/>
      <c r="G113" s="32"/>
      <c r="H113" s="32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2"/>
      <c r="C114" s="32" t="s">
        <v>119</v>
      </c>
      <c r="L114" s="22"/>
    </row>
    <row r="115" s="2" customFormat="1" ht="16.5" customHeight="1">
      <c r="A115" s="38"/>
      <c r="B115" s="39"/>
      <c r="C115" s="38"/>
      <c r="D115" s="38"/>
      <c r="E115" s="129" t="s">
        <v>1530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121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67" t="str">
        <f>E11</f>
        <v>SO 301 - Přeložka vodovodu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38"/>
      <c r="E119" s="38"/>
      <c r="F119" s="27" t="str">
        <f>F14</f>
        <v>Choceň</v>
      </c>
      <c r="G119" s="38"/>
      <c r="H119" s="38"/>
      <c r="I119" s="32" t="s">
        <v>22</v>
      </c>
      <c r="J119" s="69" t="str">
        <f>IF(J14="","",J14)</f>
        <v>25. 8. 2025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38"/>
      <c r="E121" s="38"/>
      <c r="F121" s="27" t="str">
        <f>E17</f>
        <v>Město Choceň</v>
      </c>
      <c r="G121" s="38"/>
      <c r="H121" s="38"/>
      <c r="I121" s="32" t="s">
        <v>30</v>
      </c>
      <c r="J121" s="36" t="str">
        <f>E23</f>
        <v>Laboro ateliér s.r.o.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38"/>
      <c r="E122" s="38"/>
      <c r="F122" s="27" t="str">
        <f>IF(E20="","",E20)</f>
        <v>Vyplň údaj</v>
      </c>
      <c r="G122" s="38"/>
      <c r="H122" s="38"/>
      <c r="I122" s="32" t="s">
        <v>33</v>
      </c>
      <c r="J122" s="36" t="str">
        <f>E26</f>
        <v>Laboro ateliér s.r.o.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56"/>
      <c r="B124" s="157"/>
      <c r="C124" s="158" t="s">
        <v>146</v>
      </c>
      <c r="D124" s="159" t="s">
        <v>60</v>
      </c>
      <c r="E124" s="159" t="s">
        <v>56</v>
      </c>
      <c r="F124" s="159" t="s">
        <v>57</v>
      </c>
      <c r="G124" s="159" t="s">
        <v>147</v>
      </c>
      <c r="H124" s="159" t="s">
        <v>148</v>
      </c>
      <c r="I124" s="159" t="s">
        <v>149</v>
      </c>
      <c r="J124" s="159" t="s">
        <v>127</v>
      </c>
      <c r="K124" s="160" t="s">
        <v>150</v>
      </c>
      <c r="L124" s="161"/>
      <c r="M124" s="86" t="s">
        <v>1</v>
      </c>
      <c r="N124" s="87" t="s">
        <v>39</v>
      </c>
      <c r="O124" s="87" t="s">
        <v>151</v>
      </c>
      <c r="P124" s="87" t="s">
        <v>152</v>
      </c>
      <c r="Q124" s="87" t="s">
        <v>153</v>
      </c>
      <c r="R124" s="87" t="s">
        <v>154</v>
      </c>
      <c r="S124" s="87" t="s">
        <v>155</v>
      </c>
      <c r="T124" s="88" t="s">
        <v>156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="2" customFormat="1" ht="22.8" customHeight="1">
      <c r="A125" s="38"/>
      <c r="B125" s="39"/>
      <c r="C125" s="93" t="s">
        <v>157</v>
      </c>
      <c r="D125" s="38"/>
      <c r="E125" s="38"/>
      <c r="F125" s="38"/>
      <c r="G125" s="38"/>
      <c r="H125" s="38"/>
      <c r="I125" s="38"/>
      <c r="J125" s="162">
        <f>BK125</f>
        <v>0</v>
      </c>
      <c r="K125" s="38"/>
      <c r="L125" s="39"/>
      <c r="M125" s="89"/>
      <c r="N125" s="73"/>
      <c r="O125" s="90"/>
      <c r="P125" s="163">
        <f>P126</f>
        <v>0</v>
      </c>
      <c r="Q125" s="90"/>
      <c r="R125" s="163">
        <f>R126</f>
        <v>58.76362786</v>
      </c>
      <c r="S125" s="90"/>
      <c r="T125" s="164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74</v>
      </c>
      <c r="AU125" s="19" t="s">
        <v>129</v>
      </c>
      <c r="BK125" s="165">
        <f>BK126</f>
        <v>0</v>
      </c>
    </row>
    <row r="126" s="12" customFormat="1" ht="25.92" customHeight="1">
      <c r="A126" s="12"/>
      <c r="B126" s="166"/>
      <c r="C126" s="12"/>
      <c r="D126" s="167" t="s">
        <v>74</v>
      </c>
      <c r="E126" s="168" t="s">
        <v>158</v>
      </c>
      <c r="F126" s="168" t="s">
        <v>159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P127+P154+P163+P193</f>
        <v>0</v>
      </c>
      <c r="Q126" s="172"/>
      <c r="R126" s="173">
        <f>R127+R154+R163+R193</f>
        <v>58.76362786</v>
      </c>
      <c r="S126" s="172"/>
      <c r="T126" s="174">
        <f>T127+T154+T163+T193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82</v>
      </c>
      <c r="AT126" s="175" t="s">
        <v>74</v>
      </c>
      <c r="AU126" s="175" t="s">
        <v>75</v>
      </c>
      <c r="AY126" s="167" t="s">
        <v>160</v>
      </c>
      <c r="BK126" s="176">
        <f>BK127+BK154+BK163+BK193</f>
        <v>0</v>
      </c>
    </row>
    <row r="127" s="12" customFormat="1" ht="22.8" customHeight="1">
      <c r="A127" s="12"/>
      <c r="B127" s="166"/>
      <c r="C127" s="12"/>
      <c r="D127" s="167" t="s">
        <v>74</v>
      </c>
      <c r="E127" s="177" t="s">
        <v>82</v>
      </c>
      <c r="F127" s="177" t="s">
        <v>161</v>
      </c>
      <c r="G127" s="12"/>
      <c r="H127" s="12"/>
      <c r="I127" s="169"/>
      <c r="J127" s="178">
        <f>BK127</f>
        <v>0</v>
      </c>
      <c r="K127" s="12"/>
      <c r="L127" s="166"/>
      <c r="M127" s="171"/>
      <c r="N127" s="172"/>
      <c r="O127" s="172"/>
      <c r="P127" s="173">
        <f>SUM(P128:P153)</f>
        <v>0</v>
      </c>
      <c r="Q127" s="172"/>
      <c r="R127" s="173">
        <f>SUM(R128:R153)</f>
        <v>58.372</v>
      </c>
      <c r="S127" s="172"/>
      <c r="T127" s="174">
        <f>SUM(T128:T153)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82</v>
      </c>
      <c r="AT127" s="175" t="s">
        <v>74</v>
      </c>
      <c r="AU127" s="175" t="s">
        <v>82</v>
      </c>
      <c r="AY127" s="167" t="s">
        <v>160</v>
      </c>
      <c r="BK127" s="176">
        <f>SUM(BK128:BK153)</f>
        <v>0</v>
      </c>
    </row>
    <row r="128" s="2" customFormat="1" ht="21.75" customHeight="1">
      <c r="A128" s="38"/>
      <c r="B128" s="179"/>
      <c r="C128" s="180" t="s">
        <v>82</v>
      </c>
      <c r="D128" s="180" t="s">
        <v>162</v>
      </c>
      <c r="E128" s="181" t="s">
        <v>1284</v>
      </c>
      <c r="F128" s="182" t="s">
        <v>1285</v>
      </c>
      <c r="G128" s="183" t="s">
        <v>247</v>
      </c>
      <c r="H128" s="184">
        <v>56.488</v>
      </c>
      <c r="I128" s="185"/>
      <c r="J128" s="186">
        <f>ROUND(I128*H128,2)</f>
        <v>0</v>
      </c>
      <c r="K128" s="182" t="s">
        <v>166</v>
      </c>
      <c r="L128" s="39"/>
      <c r="M128" s="187" t="s">
        <v>1</v>
      </c>
      <c r="N128" s="188" t="s">
        <v>40</v>
      </c>
      <c r="O128" s="77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167</v>
      </c>
      <c r="AT128" s="191" t="s">
        <v>162</v>
      </c>
      <c r="AU128" s="191" t="s">
        <v>84</v>
      </c>
      <c r="AY128" s="19" t="s">
        <v>160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82</v>
      </c>
      <c r="BK128" s="192">
        <f>ROUND(I128*H128,2)</f>
        <v>0</v>
      </c>
      <c r="BL128" s="19" t="s">
        <v>167</v>
      </c>
      <c r="BM128" s="191" t="s">
        <v>1549</v>
      </c>
    </row>
    <row r="129" s="2" customFormat="1">
      <c r="A129" s="38"/>
      <c r="B129" s="39"/>
      <c r="C129" s="38"/>
      <c r="D129" s="193" t="s">
        <v>169</v>
      </c>
      <c r="E129" s="38"/>
      <c r="F129" s="194" t="s">
        <v>1287</v>
      </c>
      <c r="G129" s="38"/>
      <c r="H129" s="38"/>
      <c r="I129" s="195"/>
      <c r="J129" s="38"/>
      <c r="K129" s="38"/>
      <c r="L129" s="39"/>
      <c r="M129" s="196"/>
      <c r="N129" s="197"/>
      <c r="O129" s="77"/>
      <c r="P129" s="77"/>
      <c r="Q129" s="77"/>
      <c r="R129" s="77"/>
      <c r="S129" s="77"/>
      <c r="T129" s="7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169</v>
      </c>
      <c r="AU129" s="19" t="s">
        <v>84</v>
      </c>
    </row>
    <row r="130" s="2" customFormat="1">
      <c r="A130" s="38"/>
      <c r="B130" s="39"/>
      <c r="C130" s="38"/>
      <c r="D130" s="198" t="s">
        <v>171</v>
      </c>
      <c r="E130" s="38"/>
      <c r="F130" s="199" t="s">
        <v>1288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171</v>
      </c>
      <c r="AU130" s="19" t="s">
        <v>84</v>
      </c>
    </row>
    <row r="131" s="13" customFormat="1">
      <c r="A131" s="13"/>
      <c r="B131" s="201"/>
      <c r="C131" s="13"/>
      <c r="D131" s="193" t="s">
        <v>175</v>
      </c>
      <c r="E131" s="202" t="s">
        <v>1</v>
      </c>
      <c r="F131" s="203" t="s">
        <v>1550</v>
      </c>
      <c r="G131" s="13"/>
      <c r="H131" s="204">
        <v>56.488</v>
      </c>
      <c r="I131" s="205"/>
      <c r="J131" s="13"/>
      <c r="K131" s="13"/>
      <c r="L131" s="201"/>
      <c r="M131" s="206"/>
      <c r="N131" s="207"/>
      <c r="O131" s="207"/>
      <c r="P131" s="207"/>
      <c r="Q131" s="207"/>
      <c r="R131" s="207"/>
      <c r="S131" s="207"/>
      <c r="T131" s="20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02" t="s">
        <v>175</v>
      </c>
      <c r="AU131" s="202" t="s">
        <v>84</v>
      </c>
      <c r="AV131" s="13" t="s">
        <v>84</v>
      </c>
      <c r="AW131" s="13" t="s">
        <v>32</v>
      </c>
      <c r="AX131" s="13" t="s">
        <v>82</v>
      </c>
      <c r="AY131" s="202" t="s">
        <v>160</v>
      </c>
    </row>
    <row r="132" s="2" customFormat="1" ht="21.75" customHeight="1">
      <c r="A132" s="38"/>
      <c r="B132" s="179"/>
      <c r="C132" s="180" t="s">
        <v>84</v>
      </c>
      <c r="D132" s="180" t="s">
        <v>162</v>
      </c>
      <c r="E132" s="181" t="s">
        <v>312</v>
      </c>
      <c r="F132" s="182" t="s">
        <v>313</v>
      </c>
      <c r="G132" s="183" t="s">
        <v>247</v>
      </c>
      <c r="H132" s="184">
        <v>56.488</v>
      </c>
      <c r="I132" s="185"/>
      <c r="J132" s="186">
        <f>ROUND(I132*H132,2)</f>
        <v>0</v>
      </c>
      <c r="K132" s="182" t="s">
        <v>166</v>
      </c>
      <c r="L132" s="39"/>
      <c r="M132" s="187" t="s">
        <v>1</v>
      </c>
      <c r="N132" s="188" t="s">
        <v>40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167</v>
      </c>
      <c r="AT132" s="191" t="s">
        <v>162</v>
      </c>
      <c r="AU132" s="191" t="s">
        <v>84</v>
      </c>
      <c r="AY132" s="19" t="s">
        <v>160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82</v>
      </c>
      <c r="BK132" s="192">
        <f>ROUND(I132*H132,2)</f>
        <v>0</v>
      </c>
      <c r="BL132" s="19" t="s">
        <v>167</v>
      </c>
      <c r="BM132" s="191" t="s">
        <v>1551</v>
      </c>
    </row>
    <row r="133" s="2" customFormat="1">
      <c r="A133" s="38"/>
      <c r="B133" s="39"/>
      <c r="C133" s="38"/>
      <c r="D133" s="193" t="s">
        <v>169</v>
      </c>
      <c r="E133" s="38"/>
      <c r="F133" s="194" t="s">
        <v>315</v>
      </c>
      <c r="G133" s="38"/>
      <c r="H133" s="38"/>
      <c r="I133" s="195"/>
      <c r="J133" s="38"/>
      <c r="K133" s="38"/>
      <c r="L133" s="39"/>
      <c r="M133" s="196"/>
      <c r="N133" s="197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169</v>
      </c>
      <c r="AU133" s="19" t="s">
        <v>84</v>
      </c>
    </row>
    <row r="134" s="2" customFormat="1">
      <c r="A134" s="38"/>
      <c r="B134" s="39"/>
      <c r="C134" s="38"/>
      <c r="D134" s="198" t="s">
        <v>171</v>
      </c>
      <c r="E134" s="38"/>
      <c r="F134" s="199" t="s">
        <v>316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171</v>
      </c>
      <c r="AU134" s="19" t="s">
        <v>84</v>
      </c>
    </row>
    <row r="135" s="2" customFormat="1" ht="24.15" customHeight="1">
      <c r="A135" s="38"/>
      <c r="B135" s="179"/>
      <c r="C135" s="180" t="s">
        <v>184</v>
      </c>
      <c r="D135" s="180" t="s">
        <v>162</v>
      </c>
      <c r="E135" s="181" t="s">
        <v>318</v>
      </c>
      <c r="F135" s="182" t="s">
        <v>319</v>
      </c>
      <c r="G135" s="183" t="s">
        <v>247</v>
      </c>
      <c r="H135" s="184">
        <v>56.488</v>
      </c>
      <c r="I135" s="185"/>
      <c r="J135" s="186">
        <f>ROUND(I135*H135,2)</f>
        <v>0</v>
      </c>
      <c r="K135" s="182" t="s">
        <v>166</v>
      </c>
      <c r="L135" s="39"/>
      <c r="M135" s="187" t="s">
        <v>1</v>
      </c>
      <c r="N135" s="188" t="s">
        <v>40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167</v>
      </c>
      <c r="AT135" s="191" t="s">
        <v>162</v>
      </c>
      <c r="AU135" s="191" t="s">
        <v>84</v>
      </c>
      <c r="AY135" s="19" t="s">
        <v>160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82</v>
      </c>
      <c r="BK135" s="192">
        <f>ROUND(I135*H135,2)</f>
        <v>0</v>
      </c>
      <c r="BL135" s="19" t="s">
        <v>167</v>
      </c>
      <c r="BM135" s="191" t="s">
        <v>1552</v>
      </c>
    </row>
    <row r="136" s="2" customFormat="1">
      <c r="A136" s="38"/>
      <c r="B136" s="39"/>
      <c r="C136" s="38"/>
      <c r="D136" s="193" t="s">
        <v>169</v>
      </c>
      <c r="E136" s="38"/>
      <c r="F136" s="194" t="s">
        <v>321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169</v>
      </c>
      <c r="AU136" s="19" t="s">
        <v>84</v>
      </c>
    </row>
    <row r="137" s="2" customFormat="1">
      <c r="A137" s="38"/>
      <c r="B137" s="39"/>
      <c r="C137" s="38"/>
      <c r="D137" s="198" t="s">
        <v>171</v>
      </c>
      <c r="E137" s="38"/>
      <c r="F137" s="199" t="s">
        <v>322</v>
      </c>
      <c r="G137" s="38"/>
      <c r="H137" s="38"/>
      <c r="I137" s="195"/>
      <c r="J137" s="38"/>
      <c r="K137" s="38"/>
      <c r="L137" s="39"/>
      <c r="M137" s="196"/>
      <c r="N137" s="197"/>
      <c r="O137" s="77"/>
      <c r="P137" s="77"/>
      <c r="Q137" s="77"/>
      <c r="R137" s="77"/>
      <c r="S137" s="77"/>
      <c r="T137" s="7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171</v>
      </c>
      <c r="AU137" s="19" t="s">
        <v>84</v>
      </c>
    </row>
    <row r="138" s="2" customFormat="1" ht="16.5" customHeight="1">
      <c r="A138" s="38"/>
      <c r="B138" s="179"/>
      <c r="C138" s="180" t="s">
        <v>167</v>
      </c>
      <c r="D138" s="180" t="s">
        <v>162</v>
      </c>
      <c r="E138" s="181" t="s">
        <v>325</v>
      </c>
      <c r="F138" s="182" t="s">
        <v>326</v>
      </c>
      <c r="G138" s="183" t="s">
        <v>247</v>
      </c>
      <c r="H138" s="184">
        <v>56.488</v>
      </c>
      <c r="I138" s="185"/>
      <c r="J138" s="186">
        <f>ROUND(I138*H138,2)</f>
        <v>0</v>
      </c>
      <c r="K138" s="182" t="s">
        <v>1292</v>
      </c>
      <c r="L138" s="39"/>
      <c r="M138" s="187" t="s">
        <v>1</v>
      </c>
      <c r="N138" s="188" t="s">
        <v>40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167</v>
      </c>
      <c r="AT138" s="191" t="s">
        <v>162</v>
      </c>
      <c r="AU138" s="191" t="s">
        <v>84</v>
      </c>
      <c r="AY138" s="19" t="s">
        <v>160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167</v>
      </c>
      <c r="BM138" s="191" t="s">
        <v>1553</v>
      </c>
    </row>
    <row r="139" s="2" customFormat="1">
      <c r="A139" s="38"/>
      <c r="B139" s="39"/>
      <c r="C139" s="38"/>
      <c r="D139" s="193" t="s">
        <v>169</v>
      </c>
      <c r="E139" s="38"/>
      <c r="F139" s="194" t="s">
        <v>328</v>
      </c>
      <c r="G139" s="38"/>
      <c r="H139" s="38"/>
      <c r="I139" s="195"/>
      <c r="J139" s="38"/>
      <c r="K139" s="38"/>
      <c r="L139" s="39"/>
      <c r="M139" s="196"/>
      <c r="N139" s="197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169</v>
      </c>
      <c r="AU139" s="19" t="s">
        <v>84</v>
      </c>
    </row>
    <row r="140" s="2" customFormat="1">
      <c r="A140" s="38"/>
      <c r="B140" s="39"/>
      <c r="C140" s="38"/>
      <c r="D140" s="198" t="s">
        <v>171</v>
      </c>
      <c r="E140" s="38"/>
      <c r="F140" s="199" t="s">
        <v>1294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171</v>
      </c>
      <c r="AU140" s="19" t="s">
        <v>84</v>
      </c>
    </row>
    <row r="141" s="2" customFormat="1" ht="16.5" customHeight="1">
      <c r="A141" s="38"/>
      <c r="B141" s="179"/>
      <c r="C141" s="180" t="s">
        <v>197</v>
      </c>
      <c r="D141" s="180" t="s">
        <v>162</v>
      </c>
      <c r="E141" s="181" t="s">
        <v>331</v>
      </c>
      <c r="F141" s="182" t="s">
        <v>332</v>
      </c>
      <c r="G141" s="183" t="s">
        <v>247</v>
      </c>
      <c r="H141" s="184">
        <v>42.366</v>
      </c>
      <c r="I141" s="185"/>
      <c r="J141" s="186">
        <f>ROUND(I141*H141,2)</f>
        <v>0</v>
      </c>
      <c r="K141" s="182" t="s">
        <v>1292</v>
      </c>
      <c r="L141" s="39"/>
      <c r="M141" s="187" t="s">
        <v>1</v>
      </c>
      <c r="N141" s="188" t="s">
        <v>40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167</v>
      </c>
      <c r="AT141" s="191" t="s">
        <v>162</v>
      </c>
      <c r="AU141" s="191" t="s">
        <v>84</v>
      </c>
      <c r="AY141" s="19" t="s">
        <v>160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82</v>
      </c>
      <c r="BK141" s="192">
        <f>ROUND(I141*H141,2)</f>
        <v>0</v>
      </c>
      <c r="BL141" s="19" t="s">
        <v>167</v>
      </c>
      <c r="BM141" s="191" t="s">
        <v>1554</v>
      </c>
    </row>
    <row r="142" s="2" customFormat="1">
      <c r="A142" s="38"/>
      <c r="B142" s="39"/>
      <c r="C142" s="38"/>
      <c r="D142" s="193" t="s">
        <v>169</v>
      </c>
      <c r="E142" s="38"/>
      <c r="F142" s="194" t="s">
        <v>334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169</v>
      </c>
      <c r="AU142" s="19" t="s">
        <v>84</v>
      </c>
    </row>
    <row r="143" s="2" customFormat="1">
      <c r="A143" s="38"/>
      <c r="B143" s="39"/>
      <c r="C143" s="38"/>
      <c r="D143" s="198" t="s">
        <v>171</v>
      </c>
      <c r="E143" s="38"/>
      <c r="F143" s="199" t="s">
        <v>1296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171</v>
      </c>
      <c r="AU143" s="19" t="s">
        <v>84</v>
      </c>
    </row>
    <row r="144" s="13" customFormat="1">
      <c r="A144" s="13"/>
      <c r="B144" s="201"/>
      <c r="C144" s="13"/>
      <c r="D144" s="193" t="s">
        <v>175</v>
      </c>
      <c r="E144" s="202" t="s">
        <v>1</v>
      </c>
      <c r="F144" s="203" t="s">
        <v>1555</v>
      </c>
      <c r="G144" s="13"/>
      <c r="H144" s="204">
        <v>42.366</v>
      </c>
      <c r="I144" s="205"/>
      <c r="J144" s="13"/>
      <c r="K144" s="13"/>
      <c r="L144" s="201"/>
      <c r="M144" s="206"/>
      <c r="N144" s="207"/>
      <c r="O144" s="207"/>
      <c r="P144" s="207"/>
      <c r="Q144" s="207"/>
      <c r="R144" s="207"/>
      <c r="S144" s="207"/>
      <c r="T144" s="20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02" t="s">
        <v>175</v>
      </c>
      <c r="AU144" s="202" t="s">
        <v>84</v>
      </c>
      <c r="AV144" s="13" t="s">
        <v>84</v>
      </c>
      <c r="AW144" s="13" t="s">
        <v>32</v>
      </c>
      <c r="AX144" s="13" t="s">
        <v>82</v>
      </c>
      <c r="AY144" s="202" t="s">
        <v>160</v>
      </c>
    </row>
    <row r="145" s="2" customFormat="1" ht="16.5" customHeight="1">
      <c r="A145" s="38"/>
      <c r="B145" s="179"/>
      <c r="C145" s="217" t="s">
        <v>203</v>
      </c>
      <c r="D145" s="217" t="s">
        <v>341</v>
      </c>
      <c r="E145" s="218" t="s">
        <v>1298</v>
      </c>
      <c r="F145" s="219" t="s">
        <v>1299</v>
      </c>
      <c r="G145" s="220" t="s">
        <v>344</v>
      </c>
      <c r="H145" s="221">
        <v>42.366</v>
      </c>
      <c r="I145" s="222"/>
      <c r="J145" s="223">
        <f>ROUND(I145*H145,2)</f>
        <v>0</v>
      </c>
      <c r="K145" s="219" t="s">
        <v>166</v>
      </c>
      <c r="L145" s="224"/>
      <c r="M145" s="225" t="s">
        <v>1</v>
      </c>
      <c r="N145" s="226" t="s">
        <v>40</v>
      </c>
      <c r="O145" s="77"/>
      <c r="P145" s="189">
        <f>O145*H145</f>
        <v>0</v>
      </c>
      <c r="Q145" s="189">
        <v>1</v>
      </c>
      <c r="R145" s="189">
        <f>Q145*H145</f>
        <v>42.366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216</v>
      </c>
      <c r="AT145" s="191" t="s">
        <v>341</v>
      </c>
      <c r="AU145" s="191" t="s">
        <v>84</v>
      </c>
      <c r="AY145" s="19" t="s">
        <v>160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82</v>
      </c>
      <c r="BK145" s="192">
        <f>ROUND(I145*H145,2)</f>
        <v>0</v>
      </c>
      <c r="BL145" s="19" t="s">
        <v>167</v>
      </c>
      <c r="BM145" s="191" t="s">
        <v>1556</v>
      </c>
    </row>
    <row r="146" s="2" customFormat="1">
      <c r="A146" s="38"/>
      <c r="B146" s="39"/>
      <c r="C146" s="38"/>
      <c r="D146" s="193" t="s">
        <v>169</v>
      </c>
      <c r="E146" s="38"/>
      <c r="F146" s="194" t="s">
        <v>1299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169</v>
      </c>
      <c r="AU146" s="19" t="s">
        <v>84</v>
      </c>
    </row>
    <row r="147" s="2" customFormat="1" ht="16.5" customHeight="1">
      <c r="A147" s="38"/>
      <c r="B147" s="179"/>
      <c r="C147" s="180" t="s">
        <v>209</v>
      </c>
      <c r="D147" s="180" t="s">
        <v>162</v>
      </c>
      <c r="E147" s="181" t="s">
        <v>349</v>
      </c>
      <c r="F147" s="182" t="s">
        <v>350</v>
      </c>
      <c r="G147" s="183" t="s">
        <v>247</v>
      </c>
      <c r="H147" s="184">
        <v>9.4149999999999991</v>
      </c>
      <c r="I147" s="185"/>
      <c r="J147" s="186">
        <f>ROUND(I147*H147,2)</f>
        <v>0</v>
      </c>
      <c r="K147" s="182" t="s">
        <v>1292</v>
      </c>
      <c r="L147" s="39"/>
      <c r="M147" s="187" t="s">
        <v>1</v>
      </c>
      <c r="N147" s="188" t="s">
        <v>40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167</v>
      </c>
      <c r="AT147" s="191" t="s">
        <v>162</v>
      </c>
      <c r="AU147" s="191" t="s">
        <v>84</v>
      </c>
      <c r="AY147" s="19" t="s">
        <v>160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82</v>
      </c>
      <c r="BK147" s="192">
        <f>ROUND(I147*H147,2)</f>
        <v>0</v>
      </c>
      <c r="BL147" s="19" t="s">
        <v>167</v>
      </c>
      <c r="BM147" s="191" t="s">
        <v>1557</v>
      </c>
    </row>
    <row r="148" s="2" customFormat="1">
      <c r="A148" s="38"/>
      <c r="B148" s="39"/>
      <c r="C148" s="38"/>
      <c r="D148" s="193" t="s">
        <v>169</v>
      </c>
      <c r="E148" s="38"/>
      <c r="F148" s="194" t="s">
        <v>1303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169</v>
      </c>
      <c r="AU148" s="19" t="s">
        <v>84</v>
      </c>
    </row>
    <row r="149" s="2" customFormat="1">
      <c r="A149" s="38"/>
      <c r="B149" s="39"/>
      <c r="C149" s="38"/>
      <c r="D149" s="198" t="s">
        <v>171</v>
      </c>
      <c r="E149" s="38"/>
      <c r="F149" s="199" t="s">
        <v>1304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171</v>
      </c>
      <c r="AU149" s="19" t="s">
        <v>84</v>
      </c>
    </row>
    <row r="150" s="13" customFormat="1">
      <c r="A150" s="13"/>
      <c r="B150" s="201"/>
      <c r="C150" s="13"/>
      <c r="D150" s="193" t="s">
        <v>175</v>
      </c>
      <c r="E150" s="202" t="s">
        <v>1</v>
      </c>
      <c r="F150" s="203" t="s">
        <v>1558</v>
      </c>
      <c r="G150" s="13"/>
      <c r="H150" s="204">
        <v>9.4149999999999991</v>
      </c>
      <c r="I150" s="205"/>
      <c r="J150" s="13"/>
      <c r="K150" s="13"/>
      <c r="L150" s="201"/>
      <c r="M150" s="206"/>
      <c r="N150" s="207"/>
      <c r="O150" s="207"/>
      <c r="P150" s="207"/>
      <c r="Q150" s="207"/>
      <c r="R150" s="207"/>
      <c r="S150" s="207"/>
      <c r="T150" s="20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02" t="s">
        <v>175</v>
      </c>
      <c r="AU150" s="202" t="s">
        <v>84</v>
      </c>
      <c r="AV150" s="13" t="s">
        <v>84</v>
      </c>
      <c r="AW150" s="13" t="s">
        <v>32</v>
      </c>
      <c r="AX150" s="13" t="s">
        <v>82</v>
      </c>
      <c r="AY150" s="202" t="s">
        <v>160</v>
      </c>
    </row>
    <row r="151" s="2" customFormat="1" ht="16.5" customHeight="1">
      <c r="A151" s="38"/>
      <c r="B151" s="179"/>
      <c r="C151" s="217" t="s">
        <v>216</v>
      </c>
      <c r="D151" s="217" t="s">
        <v>341</v>
      </c>
      <c r="E151" s="218" t="s">
        <v>1307</v>
      </c>
      <c r="F151" s="219" t="s">
        <v>1308</v>
      </c>
      <c r="G151" s="220" t="s">
        <v>344</v>
      </c>
      <c r="H151" s="221">
        <v>16.006</v>
      </c>
      <c r="I151" s="222"/>
      <c r="J151" s="223">
        <f>ROUND(I151*H151,2)</f>
        <v>0</v>
      </c>
      <c r="K151" s="219" t="s">
        <v>1292</v>
      </c>
      <c r="L151" s="224"/>
      <c r="M151" s="225" t="s">
        <v>1</v>
      </c>
      <c r="N151" s="226" t="s">
        <v>40</v>
      </c>
      <c r="O151" s="77"/>
      <c r="P151" s="189">
        <f>O151*H151</f>
        <v>0</v>
      </c>
      <c r="Q151" s="189">
        <v>1</v>
      </c>
      <c r="R151" s="189">
        <f>Q151*H151</f>
        <v>16.006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216</v>
      </c>
      <c r="AT151" s="191" t="s">
        <v>341</v>
      </c>
      <c r="AU151" s="191" t="s">
        <v>84</v>
      </c>
      <c r="AY151" s="19" t="s">
        <v>160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82</v>
      </c>
      <c r="BK151" s="192">
        <f>ROUND(I151*H151,2)</f>
        <v>0</v>
      </c>
      <c r="BL151" s="19" t="s">
        <v>167</v>
      </c>
      <c r="BM151" s="191" t="s">
        <v>1559</v>
      </c>
    </row>
    <row r="152" s="2" customFormat="1">
      <c r="A152" s="38"/>
      <c r="B152" s="39"/>
      <c r="C152" s="38"/>
      <c r="D152" s="193" t="s">
        <v>169</v>
      </c>
      <c r="E152" s="38"/>
      <c r="F152" s="194" t="s">
        <v>1308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169</v>
      </c>
      <c r="AU152" s="19" t="s">
        <v>84</v>
      </c>
    </row>
    <row r="153" s="13" customFormat="1">
      <c r="A153" s="13"/>
      <c r="B153" s="201"/>
      <c r="C153" s="13"/>
      <c r="D153" s="193" t="s">
        <v>175</v>
      </c>
      <c r="E153" s="202" t="s">
        <v>1</v>
      </c>
      <c r="F153" s="203" t="s">
        <v>1560</v>
      </c>
      <c r="G153" s="13"/>
      <c r="H153" s="204">
        <v>16.006</v>
      </c>
      <c r="I153" s="205"/>
      <c r="J153" s="13"/>
      <c r="K153" s="13"/>
      <c r="L153" s="201"/>
      <c r="M153" s="206"/>
      <c r="N153" s="207"/>
      <c r="O153" s="207"/>
      <c r="P153" s="207"/>
      <c r="Q153" s="207"/>
      <c r="R153" s="207"/>
      <c r="S153" s="207"/>
      <c r="T153" s="20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2" t="s">
        <v>175</v>
      </c>
      <c r="AU153" s="202" t="s">
        <v>84</v>
      </c>
      <c r="AV153" s="13" t="s">
        <v>84</v>
      </c>
      <c r="AW153" s="13" t="s">
        <v>32</v>
      </c>
      <c r="AX153" s="13" t="s">
        <v>82</v>
      </c>
      <c r="AY153" s="202" t="s">
        <v>160</v>
      </c>
    </row>
    <row r="154" s="12" customFormat="1" ht="22.8" customHeight="1">
      <c r="A154" s="12"/>
      <c r="B154" s="166"/>
      <c r="C154" s="12"/>
      <c r="D154" s="167" t="s">
        <v>74</v>
      </c>
      <c r="E154" s="177" t="s">
        <v>167</v>
      </c>
      <c r="F154" s="177" t="s">
        <v>396</v>
      </c>
      <c r="G154" s="12"/>
      <c r="H154" s="12"/>
      <c r="I154" s="169"/>
      <c r="J154" s="178">
        <f>BK154</f>
        <v>0</v>
      </c>
      <c r="K154" s="12"/>
      <c r="L154" s="166"/>
      <c r="M154" s="171"/>
      <c r="N154" s="172"/>
      <c r="O154" s="172"/>
      <c r="P154" s="173">
        <f>SUM(P155:P162)</f>
        <v>0</v>
      </c>
      <c r="Q154" s="172"/>
      <c r="R154" s="173">
        <f>SUM(R155:R162)</f>
        <v>0</v>
      </c>
      <c r="S154" s="172"/>
      <c r="T154" s="174">
        <f>SUM(T155:T162)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7" t="s">
        <v>82</v>
      </c>
      <c r="AT154" s="175" t="s">
        <v>74</v>
      </c>
      <c r="AU154" s="175" t="s">
        <v>82</v>
      </c>
      <c r="AY154" s="167" t="s">
        <v>160</v>
      </c>
      <c r="BK154" s="176">
        <f>SUM(BK155:BK162)</f>
        <v>0</v>
      </c>
    </row>
    <row r="155" s="2" customFormat="1" ht="16.5" customHeight="1">
      <c r="A155" s="38"/>
      <c r="B155" s="179"/>
      <c r="C155" s="180" t="s">
        <v>225</v>
      </c>
      <c r="D155" s="180" t="s">
        <v>162</v>
      </c>
      <c r="E155" s="181" t="s">
        <v>405</v>
      </c>
      <c r="F155" s="182" t="s">
        <v>406</v>
      </c>
      <c r="G155" s="183" t="s">
        <v>247</v>
      </c>
      <c r="H155" s="184">
        <v>4.7069999999999999</v>
      </c>
      <c r="I155" s="185"/>
      <c r="J155" s="186">
        <f>ROUND(I155*H155,2)</f>
        <v>0</v>
      </c>
      <c r="K155" s="182" t="s">
        <v>1292</v>
      </c>
      <c r="L155" s="39"/>
      <c r="M155" s="187" t="s">
        <v>1</v>
      </c>
      <c r="N155" s="188" t="s">
        <v>40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167</v>
      </c>
      <c r="AT155" s="191" t="s">
        <v>162</v>
      </c>
      <c r="AU155" s="191" t="s">
        <v>84</v>
      </c>
      <c r="AY155" s="19" t="s">
        <v>160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82</v>
      </c>
      <c r="BK155" s="192">
        <f>ROUND(I155*H155,2)</f>
        <v>0</v>
      </c>
      <c r="BL155" s="19" t="s">
        <v>167</v>
      </c>
      <c r="BM155" s="191" t="s">
        <v>1561</v>
      </c>
    </row>
    <row r="156" s="2" customFormat="1">
      <c r="A156" s="38"/>
      <c r="B156" s="39"/>
      <c r="C156" s="38"/>
      <c r="D156" s="193" t="s">
        <v>169</v>
      </c>
      <c r="E156" s="38"/>
      <c r="F156" s="194" t="s">
        <v>408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169</v>
      </c>
      <c r="AU156" s="19" t="s">
        <v>84</v>
      </c>
    </row>
    <row r="157" s="2" customFormat="1">
      <c r="A157" s="38"/>
      <c r="B157" s="39"/>
      <c r="C157" s="38"/>
      <c r="D157" s="198" t="s">
        <v>171</v>
      </c>
      <c r="E157" s="38"/>
      <c r="F157" s="199" t="s">
        <v>1312</v>
      </c>
      <c r="G157" s="38"/>
      <c r="H157" s="38"/>
      <c r="I157" s="195"/>
      <c r="J157" s="38"/>
      <c r="K157" s="38"/>
      <c r="L157" s="39"/>
      <c r="M157" s="196"/>
      <c r="N157" s="197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171</v>
      </c>
      <c r="AU157" s="19" t="s">
        <v>84</v>
      </c>
    </row>
    <row r="158" s="13" customFormat="1">
      <c r="A158" s="13"/>
      <c r="B158" s="201"/>
      <c r="C158" s="13"/>
      <c r="D158" s="193" t="s">
        <v>175</v>
      </c>
      <c r="E158" s="202" t="s">
        <v>1</v>
      </c>
      <c r="F158" s="203" t="s">
        <v>1562</v>
      </c>
      <c r="G158" s="13"/>
      <c r="H158" s="204">
        <v>4.7069999999999999</v>
      </c>
      <c r="I158" s="205"/>
      <c r="J158" s="13"/>
      <c r="K158" s="13"/>
      <c r="L158" s="201"/>
      <c r="M158" s="206"/>
      <c r="N158" s="207"/>
      <c r="O158" s="207"/>
      <c r="P158" s="207"/>
      <c r="Q158" s="207"/>
      <c r="R158" s="207"/>
      <c r="S158" s="207"/>
      <c r="T158" s="20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02" t="s">
        <v>175</v>
      </c>
      <c r="AU158" s="202" t="s">
        <v>84</v>
      </c>
      <c r="AV158" s="13" t="s">
        <v>84</v>
      </c>
      <c r="AW158" s="13" t="s">
        <v>32</v>
      </c>
      <c r="AX158" s="13" t="s">
        <v>82</v>
      </c>
      <c r="AY158" s="202" t="s">
        <v>160</v>
      </c>
    </row>
    <row r="159" s="2" customFormat="1" ht="16.5" customHeight="1">
      <c r="A159" s="38"/>
      <c r="B159" s="179"/>
      <c r="C159" s="180" t="s">
        <v>231</v>
      </c>
      <c r="D159" s="180" t="s">
        <v>162</v>
      </c>
      <c r="E159" s="181" t="s">
        <v>1563</v>
      </c>
      <c r="F159" s="182" t="s">
        <v>1564</v>
      </c>
      <c r="G159" s="183" t="s">
        <v>247</v>
      </c>
      <c r="H159" s="184">
        <v>0.059999999999999998</v>
      </c>
      <c r="I159" s="185"/>
      <c r="J159" s="186">
        <f>ROUND(I159*H159,2)</f>
        <v>0</v>
      </c>
      <c r="K159" s="182" t="s">
        <v>166</v>
      </c>
      <c r="L159" s="39"/>
      <c r="M159" s="187" t="s">
        <v>1</v>
      </c>
      <c r="N159" s="188" t="s">
        <v>40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167</v>
      </c>
      <c r="AT159" s="191" t="s">
        <v>162</v>
      </c>
      <c r="AU159" s="191" t="s">
        <v>84</v>
      </c>
      <c r="AY159" s="19" t="s">
        <v>160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82</v>
      </c>
      <c r="BK159" s="192">
        <f>ROUND(I159*H159,2)</f>
        <v>0</v>
      </c>
      <c r="BL159" s="19" t="s">
        <v>167</v>
      </c>
      <c r="BM159" s="191" t="s">
        <v>1565</v>
      </c>
    </row>
    <row r="160" s="2" customFormat="1">
      <c r="A160" s="38"/>
      <c r="B160" s="39"/>
      <c r="C160" s="38"/>
      <c r="D160" s="193" t="s">
        <v>169</v>
      </c>
      <c r="E160" s="38"/>
      <c r="F160" s="194" t="s">
        <v>1566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169</v>
      </c>
      <c r="AU160" s="19" t="s">
        <v>84</v>
      </c>
    </row>
    <row r="161" s="2" customFormat="1">
      <c r="A161" s="38"/>
      <c r="B161" s="39"/>
      <c r="C161" s="38"/>
      <c r="D161" s="198" t="s">
        <v>171</v>
      </c>
      <c r="E161" s="38"/>
      <c r="F161" s="199" t="s">
        <v>1567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171</v>
      </c>
      <c r="AU161" s="19" t="s">
        <v>84</v>
      </c>
    </row>
    <row r="162" s="13" customFormat="1">
      <c r="A162" s="13"/>
      <c r="B162" s="201"/>
      <c r="C162" s="13"/>
      <c r="D162" s="193" t="s">
        <v>175</v>
      </c>
      <c r="E162" s="202" t="s">
        <v>1</v>
      </c>
      <c r="F162" s="203" t="s">
        <v>1568</v>
      </c>
      <c r="G162" s="13"/>
      <c r="H162" s="204">
        <v>0.059999999999999998</v>
      </c>
      <c r="I162" s="205"/>
      <c r="J162" s="13"/>
      <c r="K162" s="13"/>
      <c r="L162" s="201"/>
      <c r="M162" s="206"/>
      <c r="N162" s="207"/>
      <c r="O162" s="207"/>
      <c r="P162" s="207"/>
      <c r="Q162" s="207"/>
      <c r="R162" s="207"/>
      <c r="S162" s="207"/>
      <c r="T162" s="20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02" t="s">
        <v>175</v>
      </c>
      <c r="AU162" s="202" t="s">
        <v>84</v>
      </c>
      <c r="AV162" s="13" t="s">
        <v>84</v>
      </c>
      <c r="AW162" s="13" t="s">
        <v>32</v>
      </c>
      <c r="AX162" s="13" t="s">
        <v>82</v>
      </c>
      <c r="AY162" s="202" t="s">
        <v>160</v>
      </c>
    </row>
    <row r="163" s="12" customFormat="1" ht="22.8" customHeight="1">
      <c r="A163" s="12"/>
      <c r="B163" s="166"/>
      <c r="C163" s="12"/>
      <c r="D163" s="167" t="s">
        <v>74</v>
      </c>
      <c r="E163" s="177" t="s">
        <v>216</v>
      </c>
      <c r="F163" s="177" t="s">
        <v>644</v>
      </c>
      <c r="G163" s="12"/>
      <c r="H163" s="12"/>
      <c r="I163" s="169"/>
      <c r="J163" s="178">
        <f>BK163</f>
        <v>0</v>
      </c>
      <c r="K163" s="12"/>
      <c r="L163" s="166"/>
      <c r="M163" s="171"/>
      <c r="N163" s="172"/>
      <c r="O163" s="172"/>
      <c r="P163" s="173">
        <f>SUM(P164:P192)</f>
        <v>0</v>
      </c>
      <c r="Q163" s="172"/>
      <c r="R163" s="173">
        <f>SUM(R164:R192)</f>
        <v>0.39162785999999999</v>
      </c>
      <c r="S163" s="172"/>
      <c r="T163" s="174">
        <f>SUM(T164:T192)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7" t="s">
        <v>82</v>
      </c>
      <c r="AT163" s="175" t="s">
        <v>74</v>
      </c>
      <c r="AU163" s="175" t="s">
        <v>82</v>
      </c>
      <c r="AY163" s="167" t="s">
        <v>160</v>
      </c>
      <c r="BK163" s="176">
        <f>SUM(BK164:BK192)</f>
        <v>0</v>
      </c>
    </row>
    <row r="164" s="2" customFormat="1" ht="16.5" customHeight="1">
      <c r="A164" s="38"/>
      <c r="B164" s="179"/>
      <c r="C164" s="180" t="s">
        <v>238</v>
      </c>
      <c r="D164" s="180" t="s">
        <v>162</v>
      </c>
      <c r="E164" s="181" t="s">
        <v>1569</v>
      </c>
      <c r="F164" s="182" t="s">
        <v>1570</v>
      </c>
      <c r="G164" s="183" t="s">
        <v>219</v>
      </c>
      <c r="H164" s="184">
        <v>156.91</v>
      </c>
      <c r="I164" s="185"/>
      <c r="J164" s="186">
        <f>ROUND(I164*H164,2)</f>
        <v>0</v>
      </c>
      <c r="K164" s="182" t="s">
        <v>166</v>
      </c>
      <c r="L164" s="39"/>
      <c r="M164" s="187" t="s">
        <v>1</v>
      </c>
      <c r="N164" s="188" t="s">
        <v>40</v>
      </c>
      <c r="O164" s="77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167</v>
      </c>
      <c r="AT164" s="191" t="s">
        <v>162</v>
      </c>
      <c r="AU164" s="191" t="s">
        <v>84</v>
      </c>
      <c r="AY164" s="19" t="s">
        <v>160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82</v>
      </c>
      <c r="BK164" s="192">
        <f>ROUND(I164*H164,2)</f>
        <v>0</v>
      </c>
      <c r="BL164" s="19" t="s">
        <v>167</v>
      </c>
      <c r="BM164" s="191" t="s">
        <v>1571</v>
      </c>
    </row>
    <row r="165" s="2" customFormat="1">
      <c r="A165" s="38"/>
      <c r="B165" s="39"/>
      <c r="C165" s="38"/>
      <c r="D165" s="193" t="s">
        <v>169</v>
      </c>
      <c r="E165" s="38"/>
      <c r="F165" s="194" t="s">
        <v>1572</v>
      </c>
      <c r="G165" s="38"/>
      <c r="H165" s="38"/>
      <c r="I165" s="195"/>
      <c r="J165" s="38"/>
      <c r="K165" s="38"/>
      <c r="L165" s="39"/>
      <c r="M165" s="196"/>
      <c r="N165" s="197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169</v>
      </c>
      <c r="AU165" s="19" t="s">
        <v>84</v>
      </c>
    </row>
    <row r="166" s="2" customFormat="1">
      <c r="A166" s="38"/>
      <c r="B166" s="39"/>
      <c r="C166" s="38"/>
      <c r="D166" s="198" t="s">
        <v>171</v>
      </c>
      <c r="E166" s="38"/>
      <c r="F166" s="199" t="s">
        <v>1573</v>
      </c>
      <c r="G166" s="38"/>
      <c r="H166" s="38"/>
      <c r="I166" s="195"/>
      <c r="J166" s="38"/>
      <c r="K166" s="38"/>
      <c r="L166" s="39"/>
      <c r="M166" s="196"/>
      <c r="N166" s="197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171</v>
      </c>
      <c r="AU166" s="19" t="s">
        <v>84</v>
      </c>
    </row>
    <row r="167" s="2" customFormat="1" ht="16.5" customHeight="1">
      <c r="A167" s="38"/>
      <c r="B167" s="179"/>
      <c r="C167" s="217" t="s">
        <v>8</v>
      </c>
      <c r="D167" s="217" t="s">
        <v>341</v>
      </c>
      <c r="E167" s="218" t="s">
        <v>1574</v>
      </c>
      <c r="F167" s="219" t="s">
        <v>1575</v>
      </c>
      <c r="G167" s="220" t="s">
        <v>219</v>
      </c>
      <c r="H167" s="221">
        <v>159.26400000000001</v>
      </c>
      <c r="I167" s="222"/>
      <c r="J167" s="223">
        <f>ROUND(I167*H167,2)</f>
        <v>0</v>
      </c>
      <c r="K167" s="219" t="s">
        <v>166</v>
      </c>
      <c r="L167" s="224"/>
      <c r="M167" s="225" t="s">
        <v>1</v>
      </c>
      <c r="N167" s="226" t="s">
        <v>40</v>
      </c>
      <c r="O167" s="77"/>
      <c r="P167" s="189">
        <f>O167*H167</f>
        <v>0</v>
      </c>
      <c r="Q167" s="189">
        <v>0.00214</v>
      </c>
      <c r="R167" s="189">
        <f>Q167*H167</f>
        <v>0.34082496000000001</v>
      </c>
      <c r="S167" s="189">
        <v>0</v>
      </c>
      <c r="T167" s="19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1" t="s">
        <v>216</v>
      </c>
      <c r="AT167" s="191" t="s">
        <v>341</v>
      </c>
      <c r="AU167" s="191" t="s">
        <v>84</v>
      </c>
      <c r="AY167" s="19" t="s">
        <v>160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82</v>
      </c>
      <c r="BK167" s="192">
        <f>ROUND(I167*H167,2)</f>
        <v>0</v>
      </c>
      <c r="BL167" s="19" t="s">
        <v>167</v>
      </c>
      <c r="BM167" s="191" t="s">
        <v>1576</v>
      </c>
    </row>
    <row r="168" s="2" customFormat="1">
      <c r="A168" s="38"/>
      <c r="B168" s="39"/>
      <c r="C168" s="38"/>
      <c r="D168" s="193" t="s">
        <v>169</v>
      </c>
      <c r="E168" s="38"/>
      <c r="F168" s="194" t="s">
        <v>1575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169</v>
      </c>
      <c r="AU168" s="19" t="s">
        <v>84</v>
      </c>
    </row>
    <row r="169" s="13" customFormat="1">
      <c r="A169" s="13"/>
      <c r="B169" s="201"/>
      <c r="C169" s="13"/>
      <c r="D169" s="193" t="s">
        <v>175</v>
      </c>
      <c r="E169" s="13"/>
      <c r="F169" s="203" t="s">
        <v>1577</v>
      </c>
      <c r="G169" s="13"/>
      <c r="H169" s="204">
        <v>159.26400000000001</v>
      </c>
      <c r="I169" s="205"/>
      <c r="J169" s="13"/>
      <c r="K169" s="13"/>
      <c r="L169" s="201"/>
      <c r="M169" s="206"/>
      <c r="N169" s="207"/>
      <c r="O169" s="207"/>
      <c r="P169" s="207"/>
      <c r="Q169" s="207"/>
      <c r="R169" s="207"/>
      <c r="S169" s="207"/>
      <c r="T169" s="20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02" t="s">
        <v>175</v>
      </c>
      <c r="AU169" s="202" t="s">
        <v>84</v>
      </c>
      <c r="AV169" s="13" t="s">
        <v>84</v>
      </c>
      <c r="AW169" s="13" t="s">
        <v>3</v>
      </c>
      <c r="AX169" s="13" t="s">
        <v>82</v>
      </c>
      <c r="AY169" s="202" t="s">
        <v>160</v>
      </c>
    </row>
    <row r="170" s="2" customFormat="1" ht="16.5" customHeight="1">
      <c r="A170" s="38"/>
      <c r="B170" s="179"/>
      <c r="C170" s="180" t="s">
        <v>252</v>
      </c>
      <c r="D170" s="180" t="s">
        <v>162</v>
      </c>
      <c r="E170" s="181" t="s">
        <v>1578</v>
      </c>
      <c r="F170" s="182" t="s">
        <v>1579</v>
      </c>
      <c r="G170" s="183" t="s">
        <v>390</v>
      </c>
      <c r="H170" s="184">
        <v>4</v>
      </c>
      <c r="I170" s="185"/>
      <c r="J170" s="186">
        <f>ROUND(I170*H170,2)</f>
        <v>0</v>
      </c>
      <c r="K170" s="182" t="s">
        <v>166</v>
      </c>
      <c r="L170" s="39"/>
      <c r="M170" s="187" t="s">
        <v>1</v>
      </c>
      <c r="N170" s="188" t="s">
        <v>40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167</v>
      </c>
      <c r="AT170" s="191" t="s">
        <v>162</v>
      </c>
      <c r="AU170" s="191" t="s">
        <v>84</v>
      </c>
      <c r="AY170" s="19" t="s">
        <v>160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82</v>
      </c>
      <c r="BK170" s="192">
        <f>ROUND(I170*H170,2)</f>
        <v>0</v>
      </c>
      <c r="BL170" s="19" t="s">
        <v>167</v>
      </c>
      <c r="BM170" s="191" t="s">
        <v>1580</v>
      </c>
    </row>
    <row r="171" s="2" customFormat="1">
      <c r="A171" s="38"/>
      <c r="B171" s="39"/>
      <c r="C171" s="38"/>
      <c r="D171" s="193" t="s">
        <v>169</v>
      </c>
      <c r="E171" s="38"/>
      <c r="F171" s="194" t="s">
        <v>1581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169</v>
      </c>
      <c r="AU171" s="19" t="s">
        <v>84</v>
      </c>
    </row>
    <row r="172" s="2" customFormat="1">
      <c r="A172" s="38"/>
      <c r="B172" s="39"/>
      <c r="C172" s="38"/>
      <c r="D172" s="198" t="s">
        <v>171</v>
      </c>
      <c r="E172" s="38"/>
      <c r="F172" s="199" t="s">
        <v>1582</v>
      </c>
      <c r="G172" s="38"/>
      <c r="H172" s="38"/>
      <c r="I172" s="195"/>
      <c r="J172" s="38"/>
      <c r="K172" s="38"/>
      <c r="L172" s="39"/>
      <c r="M172" s="196"/>
      <c r="N172" s="197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171</v>
      </c>
      <c r="AU172" s="19" t="s">
        <v>84</v>
      </c>
    </row>
    <row r="173" s="2" customFormat="1" ht="16.5" customHeight="1">
      <c r="A173" s="38"/>
      <c r="B173" s="179"/>
      <c r="C173" s="217" t="s">
        <v>259</v>
      </c>
      <c r="D173" s="217" t="s">
        <v>341</v>
      </c>
      <c r="E173" s="218" t="s">
        <v>1583</v>
      </c>
      <c r="F173" s="219" t="s">
        <v>1584</v>
      </c>
      <c r="G173" s="220" t="s">
        <v>390</v>
      </c>
      <c r="H173" s="221">
        <v>4</v>
      </c>
      <c r="I173" s="222"/>
      <c r="J173" s="223">
        <f>ROUND(I173*H173,2)</f>
        <v>0</v>
      </c>
      <c r="K173" s="219" t="s">
        <v>166</v>
      </c>
      <c r="L173" s="224"/>
      <c r="M173" s="225" t="s">
        <v>1</v>
      </c>
      <c r="N173" s="226" t="s">
        <v>40</v>
      </c>
      <c r="O173" s="77"/>
      <c r="P173" s="189">
        <f>O173*H173</f>
        <v>0</v>
      </c>
      <c r="Q173" s="189">
        <v>0.00080999999999999996</v>
      </c>
      <c r="R173" s="189">
        <f>Q173*H173</f>
        <v>0.0032399999999999998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216</v>
      </c>
      <c r="AT173" s="191" t="s">
        <v>341</v>
      </c>
      <c r="AU173" s="191" t="s">
        <v>84</v>
      </c>
      <c r="AY173" s="19" t="s">
        <v>160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82</v>
      </c>
      <c r="BK173" s="192">
        <f>ROUND(I173*H173,2)</f>
        <v>0</v>
      </c>
      <c r="BL173" s="19" t="s">
        <v>167</v>
      </c>
      <c r="BM173" s="191" t="s">
        <v>1585</v>
      </c>
    </row>
    <row r="174" s="2" customFormat="1">
      <c r="A174" s="38"/>
      <c r="B174" s="39"/>
      <c r="C174" s="38"/>
      <c r="D174" s="193" t="s">
        <v>169</v>
      </c>
      <c r="E174" s="38"/>
      <c r="F174" s="194" t="s">
        <v>1584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169</v>
      </c>
      <c r="AU174" s="19" t="s">
        <v>84</v>
      </c>
    </row>
    <row r="175" s="2" customFormat="1" ht="16.5" customHeight="1">
      <c r="A175" s="38"/>
      <c r="B175" s="179"/>
      <c r="C175" s="180" t="s">
        <v>269</v>
      </c>
      <c r="D175" s="180" t="s">
        <v>162</v>
      </c>
      <c r="E175" s="181" t="s">
        <v>1586</v>
      </c>
      <c r="F175" s="182" t="s">
        <v>1587</v>
      </c>
      <c r="G175" s="183" t="s">
        <v>390</v>
      </c>
      <c r="H175" s="184">
        <v>4</v>
      </c>
      <c r="I175" s="185"/>
      <c r="J175" s="186">
        <f>ROUND(I175*H175,2)</f>
        <v>0</v>
      </c>
      <c r="K175" s="182" t="s">
        <v>166</v>
      </c>
      <c r="L175" s="39"/>
      <c r="M175" s="187" t="s">
        <v>1</v>
      </c>
      <c r="N175" s="188" t="s">
        <v>40</v>
      </c>
      <c r="O175" s="77"/>
      <c r="P175" s="189">
        <f>O175*H175</f>
        <v>0</v>
      </c>
      <c r="Q175" s="189">
        <v>0</v>
      </c>
      <c r="R175" s="189">
        <f>Q175*H175</f>
        <v>0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167</v>
      </c>
      <c r="AT175" s="191" t="s">
        <v>162</v>
      </c>
      <c r="AU175" s="191" t="s">
        <v>84</v>
      </c>
      <c r="AY175" s="19" t="s">
        <v>160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82</v>
      </c>
      <c r="BK175" s="192">
        <f>ROUND(I175*H175,2)</f>
        <v>0</v>
      </c>
      <c r="BL175" s="19" t="s">
        <v>167</v>
      </c>
      <c r="BM175" s="191" t="s">
        <v>1588</v>
      </c>
    </row>
    <row r="176" s="2" customFormat="1">
      <c r="A176" s="38"/>
      <c r="B176" s="39"/>
      <c r="C176" s="38"/>
      <c r="D176" s="193" t="s">
        <v>169</v>
      </c>
      <c r="E176" s="38"/>
      <c r="F176" s="194" t="s">
        <v>1589</v>
      </c>
      <c r="G176" s="38"/>
      <c r="H176" s="38"/>
      <c r="I176" s="195"/>
      <c r="J176" s="38"/>
      <c r="K176" s="38"/>
      <c r="L176" s="39"/>
      <c r="M176" s="196"/>
      <c r="N176" s="197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169</v>
      </c>
      <c r="AU176" s="19" t="s">
        <v>84</v>
      </c>
    </row>
    <row r="177" s="2" customFormat="1">
      <c r="A177" s="38"/>
      <c r="B177" s="39"/>
      <c r="C177" s="38"/>
      <c r="D177" s="198" t="s">
        <v>171</v>
      </c>
      <c r="E177" s="38"/>
      <c r="F177" s="199" t="s">
        <v>1590</v>
      </c>
      <c r="G177" s="38"/>
      <c r="H177" s="38"/>
      <c r="I177" s="195"/>
      <c r="J177" s="38"/>
      <c r="K177" s="38"/>
      <c r="L177" s="39"/>
      <c r="M177" s="196"/>
      <c r="N177" s="197"/>
      <c r="O177" s="77"/>
      <c r="P177" s="77"/>
      <c r="Q177" s="77"/>
      <c r="R177" s="77"/>
      <c r="S177" s="77"/>
      <c r="T177" s="7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171</v>
      </c>
      <c r="AU177" s="19" t="s">
        <v>84</v>
      </c>
    </row>
    <row r="178" s="2" customFormat="1" ht="16.5" customHeight="1">
      <c r="A178" s="38"/>
      <c r="B178" s="179"/>
      <c r="C178" s="217" t="s">
        <v>276</v>
      </c>
      <c r="D178" s="217" t="s">
        <v>341</v>
      </c>
      <c r="E178" s="218" t="s">
        <v>1591</v>
      </c>
      <c r="F178" s="219" t="s">
        <v>1592</v>
      </c>
      <c r="G178" s="220" t="s">
        <v>390</v>
      </c>
      <c r="H178" s="221">
        <v>3</v>
      </c>
      <c r="I178" s="222"/>
      <c r="J178" s="223">
        <f>ROUND(I178*H178,2)</f>
        <v>0</v>
      </c>
      <c r="K178" s="219" t="s">
        <v>166</v>
      </c>
      <c r="L178" s="224"/>
      <c r="M178" s="225" t="s">
        <v>1</v>
      </c>
      <c r="N178" s="226" t="s">
        <v>40</v>
      </c>
      <c r="O178" s="77"/>
      <c r="P178" s="189">
        <f>O178*H178</f>
        <v>0</v>
      </c>
      <c r="Q178" s="189">
        <v>0.00058</v>
      </c>
      <c r="R178" s="189">
        <f>Q178*H178</f>
        <v>0.00174</v>
      </c>
      <c r="S178" s="189">
        <v>0</v>
      </c>
      <c r="T178" s="19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1" t="s">
        <v>216</v>
      </c>
      <c r="AT178" s="191" t="s">
        <v>341</v>
      </c>
      <c r="AU178" s="191" t="s">
        <v>84</v>
      </c>
      <c r="AY178" s="19" t="s">
        <v>160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82</v>
      </c>
      <c r="BK178" s="192">
        <f>ROUND(I178*H178,2)</f>
        <v>0</v>
      </c>
      <c r="BL178" s="19" t="s">
        <v>167</v>
      </c>
      <c r="BM178" s="191" t="s">
        <v>1593</v>
      </c>
    </row>
    <row r="179" s="2" customFormat="1">
      <c r="A179" s="38"/>
      <c r="B179" s="39"/>
      <c r="C179" s="38"/>
      <c r="D179" s="193" t="s">
        <v>169</v>
      </c>
      <c r="E179" s="38"/>
      <c r="F179" s="194" t="s">
        <v>1592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169</v>
      </c>
      <c r="AU179" s="19" t="s">
        <v>84</v>
      </c>
    </row>
    <row r="180" s="2" customFormat="1" ht="16.5" customHeight="1">
      <c r="A180" s="38"/>
      <c r="B180" s="179"/>
      <c r="C180" s="217" t="s">
        <v>285</v>
      </c>
      <c r="D180" s="217" t="s">
        <v>341</v>
      </c>
      <c r="E180" s="218" t="s">
        <v>1594</v>
      </c>
      <c r="F180" s="219" t="s">
        <v>1595</v>
      </c>
      <c r="G180" s="220" t="s">
        <v>390</v>
      </c>
      <c r="H180" s="221">
        <v>1</v>
      </c>
      <c r="I180" s="222"/>
      <c r="J180" s="223">
        <f>ROUND(I180*H180,2)</f>
        <v>0</v>
      </c>
      <c r="K180" s="219" t="s">
        <v>1</v>
      </c>
      <c r="L180" s="224"/>
      <c r="M180" s="225" t="s">
        <v>1</v>
      </c>
      <c r="N180" s="226" t="s">
        <v>40</v>
      </c>
      <c r="O180" s="77"/>
      <c r="P180" s="189">
        <f>O180*H180</f>
        <v>0</v>
      </c>
      <c r="Q180" s="189">
        <v>0.00058</v>
      </c>
      <c r="R180" s="189">
        <f>Q180*H180</f>
        <v>0.00058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216</v>
      </c>
      <c r="AT180" s="191" t="s">
        <v>341</v>
      </c>
      <c r="AU180" s="191" t="s">
        <v>84</v>
      </c>
      <c r="AY180" s="19" t="s">
        <v>160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82</v>
      </c>
      <c r="BK180" s="192">
        <f>ROUND(I180*H180,2)</f>
        <v>0</v>
      </c>
      <c r="BL180" s="19" t="s">
        <v>167</v>
      </c>
      <c r="BM180" s="191" t="s">
        <v>1596</v>
      </c>
    </row>
    <row r="181" s="2" customFormat="1">
      <c r="A181" s="38"/>
      <c r="B181" s="39"/>
      <c r="C181" s="38"/>
      <c r="D181" s="193" t="s">
        <v>169</v>
      </c>
      <c r="E181" s="38"/>
      <c r="F181" s="194" t="s">
        <v>1592</v>
      </c>
      <c r="G181" s="38"/>
      <c r="H181" s="38"/>
      <c r="I181" s="195"/>
      <c r="J181" s="38"/>
      <c r="K181" s="38"/>
      <c r="L181" s="39"/>
      <c r="M181" s="196"/>
      <c r="N181" s="197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169</v>
      </c>
      <c r="AU181" s="19" t="s">
        <v>84</v>
      </c>
    </row>
    <row r="182" s="2" customFormat="1" ht="16.5" customHeight="1">
      <c r="A182" s="38"/>
      <c r="B182" s="179"/>
      <c r="C182" s="180" t="s">
        <v>292</v>
      </c>
      <c r="D182" s="180" t="s">
        <v>162</v>
      </c>
      <c r="E182" s="181" t="s">
        <v>1597</v>
      </c>
      <c r="F182" s="182" t="s">
        <v>1598</v>
      </c>
      <c r="G182" s="183" t="s">
        <v>390</v>
      </c>
      <c r="H182" s="184">
        <v>1</v>
      </c>
      <c r="I182" s="185"/>
      <c r="J182" s="186">
        <f>ROUND(I182*H182,2)</f>
        <v>0</v>
      </c>
      <c r="K182" s="182" t="s">
        <v>166</v>
      </c>
      <c r="L182" s="39"/>
      <c r="M182" s="187" t="s">
        <v>1</v>
      </c>
      <c r="N182" s="188" t="s">
        <v>40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167</v>
      </c>
      <c r="AT182" s="191" t="s">
        <v>162</v>
      </c>
      <c r="AU182" s="191" t="s">
        <v>84</v>
      </c>
      <c r="AY182" s="19" t="s">
        <v>160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82</v>
      </c>
      <c r="BK182" s="192">
        <f>ROUND(I182*H182,2)</f>
        <v>0</v>
      </c>
      <c r="BL182" s="19" t="s">
        <v>167</v>
      </c>
      <c r="BM182" s="191" t="s">
        <v>1599</v>
      </c>
    </row>
    <row r="183" s="2" customFormat="1">
      <c r="A183" s="38"/>
      <c r="B183" s="39"/>
      <c r="C183" s="38"/>
      <c r="D183" s="193" t="s">
        <v>169</v>
      </c>
      <c r="E183" s="38"/>
      <c r="F183" s="194" t="s">
        <v>1600</v>
      </c>
      <c r="G183" s="38"/>
      <c r="H183" s="38"/>
      <c r="I183" s="195"/>
      <c r="J183" s="38"/>
      <c r="K183" s="38"/>
      <c r="L183" s="39"/>
      <c r="M183" s="196"/>
      <c r="N183" s="197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169</v>
      </c>
      <c r="AU183" s="19" t="s">
        <v>84</v>
      </c>
    </row>
    <row r="184" s="2" customFormat="1">
      <c r="A184" s="38"/>
      <c r="B184" s="39"/>
      <c r="C184" s="38"/>
      <c r="D184" s="198" t="s">
        <v>171</v>
      </c>
      <c r="E184" s="38"/>
      <c r="F184" s="199" t="s">
        <v>1601</v>
      </c>
      <c r="G184" s="38"/>
      <c r="H184" s="38"/>
      <c r="I184" s="195"/>
      <c r="J184" s="38"/>
      <c r="K184" s="38"/>
      <c r="L184" s="39"/>
      <c r="M184" s="196"/>
      <c r="N184" s="197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171</v>
      </c>
      <c r="AU184" s="19" t="s">
        <v>84</v>
      </c>
    </row>
    <row r="185" s="2" customFormat="1" ht="16.5" customHeight="1">
      <c r="A185" s="38"/>
      <c r="B185" s="179"/>
      <c r="C185" s="217" t="s">
        <v>298</v>
      </c>
      <c r="D185" s="217" t="s">
        <v>341</v>
      </c>
      <c r="E185" s="218" t="s">
        <v>1602</v>
      </c>
      <c r="F185" s="219" t="s">
        <v>1603</v>
      </c>
      <c r="G185" s="220" t="s">
        <v>390</v>
      </c>
      <c r="H185" s="221">
        <v>1</v>
      </c>
      <c r="I185" s="222"/>
      <c r="J185" s="223">
        <f>ROUND(I185*H185,2)</f>
        <v>0</v>
      </c>
      <c r="K185" s="219" t="s">
        <v>166</v>
      </c>
      <c r="L185" s="224"/>
      <c r="M185" s="225" t="s">
        <v>1</v>
      </c>
      <c r="N185" s="226" t="s">
        <v>40</v>
      </c>
      <c r="O185" s="77"/>
      <c r="P185" s="189">
        <f>O185*H185</f>
        <v>0</v>
      </c>
      <c r="Q185" s="189">
        <v>0.0010300000000000001</v>
      </c>
      <c r="R185" s="189">
        <f>Q185*H185</f>
        <v>0.0010300000000000001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216</v>
      </c>
      <c r="AT185" s="191" t="s">
        <v>341</v>
      </c>
      <c r="AU185" s="191" t="s">
        <v>84</v>
      </c>
      <c r="AY185" s="19" t="s">
        <v>160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82</v>
      </c>
      <c r="BK185" s="192">
        <f>ROUND(I185*H185,2)</f>
        <v>0</v>
      </c>
      <c r="BL185" s="19" t="s">
        <v>167</v>
      </c>
      <c r="BM185" s="191" t="s">
        <v>1604</v>
      </c>
    </row>
    <row r="186" s="2" customFormat="1">
      <c r="A186" s="38"/>
      <c r="B186" s="39"/>
      <c r="C186" s="38"/>
      <c r="D186" s="193" t="s">
        <v>169</v>
      </c>
      <c r="E186" s="38"/>
      <c r="F186" s="194" t="s">
        <v>1603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169</v>
      </c>
      <c r="AU186" s="19" t="s">
        <v>84</v>
      </c>
    </row>
    <row r="187" s="2" customFormat="1" ht="16.5" customHeight="1">
      <c r="A187" s="38"/>
      <c r="B187" s="179"/>
      <c r="C187" s="180" t="s">
        <v>305</v>
      </c>
      <c r="D187" s="180" t="s">
        <v>162</v>
      </c>
      <c r="E187" s="181" t="s">
        <v>1605</v>
      </c>
      <c r="F187" s="182" t="s">
        <v>1606</v>
      </c>
      <c r="G187" s="183" t="s">
        <v>219</v>
      </c>
      <c r="H187" s="184">
        <v>156.91</v>
      </c>
      <c r="I187" s="185"/>
      <c r="J187" s="186">
        <f>ROUND(I187*H187,2)</f>
        <v>0</v>
      </c>
      <c r="K187" s="182" t="s">
        <v>166</v>
      </c>
      <c r="L187" s="39"/>
      <c r="M187" s="187" t="s">
        <v>1</v>
      </c>
      <c r="N187" s="188" t="s">
        <v>40</v>
      </c>
      <c r="O187" s="77"/>
      <c r="P187" s="189">
        <f>O187*H187</f>
        <v>0</v>
      </c>
      <c r="Q187" s="189">
        <v>0.00019000000000000001</v>
      </c>
      <c r="R187" s="189">
        <f>Q187*H187</f>
        <v>0.0298129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167</v>
      </c>
      <c r="AT187" s="191" t="s">
        <v>162</v>
      </c>
      <c r="AU187" s="191" t="s">
        <v>84</v>
      </c>
      <c r="AY187" s="19" t="s">
        <v>160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82</v>
      </c>
      <c r="BK187" s="192">
        <f>ROUND(I187*H187,2)</f>
        <v>0</v>
      </c>
      <c r="BL187" s="19" t="s">
        <v>167</v>
      </c>
      <c r="BM187" s="191" t="s">
        <v>1607</v>
      </c>
    </row>
    <row r="188" s="2" customFormat="1">
      <c r="A188" s="38"/>
      <c r="B188" s="39"/>
      <c r="C188" s="38"/>
      <c r="D188" s="193" t="s">
        <v>169</v>
      </c>
      <c r="E188" s="38"/>
      <c r="F188" s="194" t="s">
        <v>1608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169</v>
      </c>
      <c r="AU188" s="19" t="s">
        <v>84</v>
      </c>
    </row>
    <row r="189" s="2" customFormat="1">
      <c r="A189" s="38"/>
      <c r="B189" s="39"/>
      <c r="C189" s="38"/>
      <c r="D189" s="198" t="s">
        <v>171</v>
      </c>
      <c r="E189" s="38"/>
      <c r="F189" s="199" t="s">
        <v>1609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171</v>
      </c>
      <c r="AU189" s="19" t="s">
        <v>84</v>
      </c>
    </row>
    <row r="190" s="2" customFormat="1" ht="16.5" customHeight="1">
      <c r="A190" s="38"/>
      <c r="B190" s="179"/>
      <c r="C190" s="180" t="s">
        <v>7</v>
      </c>
      <c r="D190" s="180" t="s">
        <v>162</v>
      </c>
      <c r="E190" s="181" t="s">
        <v>1323</v>
      </c>
      <c r="F190" s="182" t="s">
        <v>1324</v>
      </c>
      <c r="G190" s="183" t="s">
        <v>219</v>
      </c>
      <c r="H190" s="184">
        <v>160</v>
      </c>
      <c r="I190" s="185"/>
      <c r="J190" s="186">
        <f>ROUND(I190*H190,2)</f>
        <v>0</v>
      </c>
      <c r="K190" s="182" t="s">
        <v>1292</v>
      </c>
      <c r="L190" s="39"/>
      <c r="M190" s="187" t="s">
        <v>1</v>
      </c>
      <c r="N190" s="188" t="s">
        <v>40</v>
      </c>
      <c r="O190" s="77"/>
      <c r="P190" s="189">
        <f>O190*H190</f>
        <v>0</v>
      </c>
      <c r="Q190" s="189">
        <v>9.0000000000000006E-05</v>
      </c>
      <c r="R190" s="189">
        <f>Q190*H190</f>
        <v>0.014400000000000001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167</v>
      </c>
      <c r="AT190" s="191" t="s">
        <v>162</v>
      </c>
      <c r="AU190" s="191" t="s">
        <v>84</v>
      </c>
      <c r="AY190" s="19" t="s">
        <v>160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82</v>
      </c>
      <c r="BK190" s="192">
        <f>ROUND(I190*H190,2)</f>
        <v>0</v>
      </c>
      <c r="BL190" s="19" t="s">
        <v>167</v>
      </c>
      <c r="BM190" s="191" t="s">
        <v>1610</v>
      </c>
    </row>
    <row r="191" s="2" customFormat="1">
      <c r="A191" s="38"/>
      <c r="B191" s="39"/>
      <c r="C191" s="38"/>
      <c r="D191" s="193" t="s">
        <v>169</v>
      </c>
      <c r="E191" s="38"/>
      <c r="F191" s="194" t="s">
        <v>1326</v>
      </c>
      <c r="G191" s="38"/>
      <c r="H191" s="38"/>
      <c r="I191" s="195"/>
      <c r="J191" s="38"/>
      <c r="K191" s="38"/>
      <c r="L191" s="39"/>
      <c r="M191" s="196"/>
      <c r="N191" s="197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169</v>
      </c>
      <c r="AU191" s="19" t="s">
        <v>84</v>
      </c>
    </row>
    <row r="192" s="2" customFormat="1">
      <c r="A192" s="38"/>
      <c r="B192" s="39"/>
      <c r="C192" s="38"/>
      <c r="D192" s="198" t="s">
        <v>171</v>
      </c>
      <c r="E192" s="38"/>
      <c r="F192" s="199" t="s">
        <v>1327</v>
      </c>
      <c r="G192" s="38"/>
      <c r="H192" s="38"/>
      <c r="I192" s="195"/>
      <c r="J192" s="38"/>
      <c r="K192" s="38"/>
      <c r="L192" s="39"/>
      <c r="M192" s="196"/>
      <c r="N192" s="197"/>
      <c r="O192" s="77"/>
      <c r="P192" s="77"/>
      <c r="Q192" s="77"/>
      <c r="R192" s="77"/>
      <c r="S192" s="77"/>
      <c r="T192" s="7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171</v>
      </c>
      <c r="AU192" s="19" t="s">
        <v>84</v>
      </c>
    </row>
    <row r="193" s="12" customFormat="1" ht="22.8" customHeight="1">
      <c r="A193" s="12"/>
      <c r="B193" s="166"/>
      <c r="C193" s="12"/>
      <c r="D193" s="167" t="s">
        <v>74</v>
      </c>
      <c r="E193" s="177" t="s">
        <v>1125</v>
      </c>
      <c r="F193" s="177" t="s">
        <v>1126</v>
      </c>
      <c r="G193" s="12"/>
      <c r="H193" s="12"/>
      <c r="I193" s="169"/>
      <c r="J193" s="178">
        <f>BK193</f>
        <v>0</v>
      </c>
      <c r="K193" s="12"/>
      <c r="L193" s="166"/>
      <c r="M193" s="171"/>
      <c r="N193" s="172"/>
      <c r="O193" s="172"/>
      <c r="P193" s="173">
        <f>SUM(P194:P196)</f>
        <v>0</v>
      </c>
      <c r="Q193" s="172"/>
      <c r="R193" s="173">
        <f>SUM(R194:R196)</f>
        <v>0</v>
      </c>
      <c r="S193" s="172"/>
      <c r="T193" s="174">
        <f>SUM(T194:T196)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7" t="s">
        <v>82</v>
      </c>
      <c r="AT193" s="175" t="s">
        <v>74</v>
      </c>
      <c r="AU193" s="175" t="s">
        <v>82</v>
      </c>
      <c r="AY193" s="167" t="s">
        <v>160</v>
      </c>
      <c r="BK193" s="176">
        <f>SUM(BK194:BK196)</f>
        <v>0</v>
      </c>
    </row>
    <row r="194" s="2" customFormat="1" ht="16.5" customHeight="1">
      <c r="A194" s="38"/>
      <c r="B194" s="179"/>
      <c r="C194" s="180" t="s">
        <v>317</v>
      </c>
      <c r="D194" s="180" t="s">
        <v>162</v>
      </c>
      <c r="E194" s="181" t="s">
        <v>1611</v>
      </c>
      <c r="F194" s="182" t="s">
        <v>1612</v>
      </c>
      <c r="G194" s="183" t="s">
        <v>344</v>
      </c>
      <c r="H194" s="184">
        <v>58.764000000000003</v>
      </c>
      <c r="I194" s="185"/>
      <c r="J194" s="186">
        <f>ROUND(I194*H194,2)</f>
        <v>0</v>
      </c>
      <c r="K194" s="182" t="s">
        <v>166</v>
      </c>
      <c r="L194" s="39"/>
      <c r="M194" s="187" t="s">
        <v>1</v>
      </c>
      <c r="N194" s="188" t="s">
        <v>40</v>
      </c>
      <c r="O194" s="77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167</v>
      </c>
      <c r="AT194" s="191" t="s">
        <v>162</v>
      </c>
      <c r="AU194" s="191" t="s">
        <v>84</v>
      </c>
      <c r="AY194" s="19" t="s">
        <v>160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82</v>
      </c>
      <c r="BK194" s="192">
        <f>ROUND(I194*H194,2)</f>
        <v>0</v>
      </c>
      <c r="BL194" s="19" t="s">
        <v>167</v>
      </c>
      <c r="BM194" s="191" t="s">
        <v>1613</v>
      </c>
    </row>
    <row r="195" s="2" customFormat="1">
      <c r="A195" s="38"/>
      <c r="B195" s="39"/>
      <c r="C195" s="38"/>
      <c r="D195" s="193" t="s">
        <v>169</v>
      </c>
      <c r="E195" s="38"/>
      <c r="F195" s="194" t="s">
        <v>1614</v>
      </c>
      <c r="G195" s="38"/>
      <c r="H195" s="38"/>
      <c r="I195" s="195"/>
      <c r="J195" s="38"/>
      <c r="K195" s="38"/>
      <c r="L195" s="39"/>
      <c r="M195" s="196"/>
      <c r="N195" s="197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169</v>
      </c>
      <c r="AU195" s="19" t="s">
        <v>84</v>
      </c>
    </row>
    <row r="196" s="2" customFormat="1">
      <c r="A196" s="38"/>
      <c r="B196" s="39"/>
      <c r="C196" s="38"/>
      <c r="D196" s="198" t="s">
        <v>171</v>
      </c>
      <c r="E196" s="38"/>
      <c r="F196" s="199" t="s">
        <v>1615</v>
      </c>
      <c r="G196" s="38"/>
      <c r="H196" s="38"/>
      <c r="I196" s="195"/>
      <c r="J196" s="38"/>
      <c r="K196" s="38"/>
      <c r="L196" s="39"/>
      <c r="M196" s="245"/>
      <c r="N196" s="246"/>
      <c r="O196" s="247"/>
      <c r="P196" s="247"/>
      <c r="Q196" s="247"/>
      <c r="R196" s="247"/>
      <c r="S196" s="247"/>
      <c r="T196" s="24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9" t="s">
        <v>171</v>
      </c>
      <c r="AU196" s="19" t="s">
        <v>84</v>
      </c>
    </row>
    <row r="197" s="2" customFormat="1" ht="6.96" customHeight="1">
      <c r="A197" s="38"/>
      <c r="B197" s="60"/>
      <c r="C197" s="61"/>
      <c r="D197" s="61"/>
      <c r="E197" s="61"/>
      <c r="F197" s="61"/>
      <c r="G197" s="61"/>
      <c r="H197" s="61"/>
      <c r="I197" s="61"/>
      <c r="J197" s="61"/>
      <c r="K197" s="61"/>
      <c r="L197" s="39"/>
      <c r="M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</sheetData>
  <autoFilter ref="C124:K1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hyperlinks>
    <hyperlink ref="F130" r:id="rId1" display="https://podminky.urs.cz/item/CS_URS_2025_02/132251103"/>
    <hyperlink ref="F134" r:id="rId2" display="https://podminky.urs.cz/item/CS_URS_2025_02/162751117"/>
    <hyperlink ref="F137" r:id="rId3" display="https://podminky.urs.cz/item/CS_URS_2025_02/162751119"/>
    <hyperlink ref="F140" r:id="rId4" display="https://podminky.urs.cz/item/CS_URS_2024_01/171251201"/>
    <hyperlink ref="F143" r:id="rId5" display="https://podminky.urs.cz/item/CS_URS_2024_01/174151101"/>
    <hyperlink ref="F149" r:id="rId6" display="https://podminky.urs.cz/item/CS_URS_2024_01/175151101"/>
    <hyperlink ref="F157" r:id="rId7" display="https://podminky.urs.cz/item/CS_URS_2024_01/451572111"/>
    <hyperlink ref="F161" r:id="rId8" display="https://podminky.urs.cz/item/CS_URS_2025_02/452313141"/>
    <hyperlink ref="F166" r:id="rId9" display="https://podminky.urs.cz/item/CS_URS_2025_02/871241141"/>
    <hyperlink ref="F172" r:id="rId10" display="https://podminky.urs.cz/item/CS_URS_2025_02/877241122"/>
    <hyperlink ref="F177" r:id="rId11" display="https://podminky.urs.cz/item/CS_URS_2025_02/877241210"/>
    <hyperlink ref="F184" r:id="rId12" display="https://podminky.urs.cz/item/CS_URS_2025_02/877241213"/>
    <hyperlink ref="F189" r:id="rId13" display="https://podminky.urs.cz/item/CS_URS_2025_02/899721111"/>
    <hyperlink ref="F192" r:id="rId14" display="https://podminky.urs.cz/item/CS_URS_2024_01/899722113"/>
    <hyperlink ref="F196" r:id="rId15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84</v>
      </c>
    </row>
    <row r="4" s="1" customFormat="1" ht="24.96" customHeight="1">
      <c r="B4" s="22"/>
      <c r="D4" s="23" t="s">
        <v>118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Revitalizace aut. nádraží Choceň - Herzánka (Stavba)</v>
      </c>
      <c r="F7" s="32"/>
      <c r="G7" s="32"/>
      <c r="H7" s="32"/>
      <c r="L7" s="22"/>
    </row>
    <row r="8" s="1" customFormat="1" ht="12" customHeight="1">
      <c r="B8" s="22"/>
      <c r="D8" s="32" t="s">
        <v>119</v>
      </c>
      <c r="L8" s="22"/>
    </row>
    <row r="9" s="2" customFormat="1" ht="16.5" customHeight="1">
      <c r="A9" s="38"/>
      <c r="B9" s="39"/>
      <c r="C9" s="38"/>
      <c r="D9" s="38"/>
      <c r="E9" s="129" t="s">
        <v>1616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121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1617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">
        <v>123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31</v>
      </c>
      <c r="F26" s="38"/>
      <c r="G26" s="38"/>
      <c r="H26" s="38"/>
      <c r="I26" s="32" t="s">
        <v>27</v>
      </c>
      <c r="J26" s="27" t="s">
        <v>124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ROUND(J126,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ROUND((SUM(BE126:BE225)),  2)</f>
        <v>0</v>
      </c>
      <c r="G35" s="38"/>
      <c r="H35" s="38"/>
      <c r="I35" s="136">
        <v>0.20999999999999999</v>
      </c>
      <c r="J35" s="135">
        <f>ROUND(((SUM(BE126:BE225))*I35),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ROUND((SUM(BF126:BF225)),  2)</f>
        <v>0</v>
      </c>
      <c r="G36" s="38"/>
      <c r="H36" s="38"/>
      <c r="I36" s="136">
        <v>0.12</v>
      </c>
      <c r="J36" s="135">
        <f>ROUND(((SUM(BF126:BF225))*I36),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ROUND((SUM(BG126:BG225)),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ROUND((SUM(BH126:BH225)),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ROUND((SUM(BI126:BI225)),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Revitalizace aut. nádraží Choceň - Herzánka (Stavba)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119</v>
      </c>
      <c r="L86" s="22"/>
    </row>
    <row r="87" s="2" customFormat="1" ht="16.5" customHeight="1">
      <c r="A87" s="38"/>
      <c r="B87" s="39"/>
      <c r="C87" s="38"/>
      <c r="D87" s="38"/>
      <c r="E87" s="129" t="s">
        <v>1616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SO 002 - Zařízení staveniště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Choceň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Choceň</v>
      </c>
      <c r="G93" s="38"/>
      <c r="H93" s="38"/>
      <c r="I93" s="32" t="s">
        <v>30</v>
      </c>
      <c r="J93" s="36" t="str">
        <f>E23</f>
        <v>Laboro ateliér s.r.o.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>Laboro ateliér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126</v>
      </c>
      <c r="D96" s="137"/>
      <c r="E96" s="137"/>
      <c r="F96" s="137"/>
      <c r="G96" s="137"/>
      <c r="H96" s="137"/>
      <c r="I96" s="137"/>
      <c r="J96" s="146" t="s">
        <v>127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128</v>
      </c>
      <c r="D98" s="38"/>
      <c r="E98" s="38"/>
      <c r="F98" s="38"/>
      <c r="G98" s="38"/>
      <c r="H98" s="38"/>
      <c r="I98" s="38"/>
      <c r="J98" s="96">
        <f>J126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129</v>
      </c>
    </row>
    <row r="99" s="9" customFormat="1" ht="24.96" customHeight="1">
      <c r="A99" s="9"/>
      <c r="B99" s="148"/>
      <c r="C99" s="9"/>
      <c r="D99" s="149" t="s">
        <v>1532</v>
      </c>
      <c r="E99" s="150"/>
      <c r="F99" s="150"/>
      <c r="G99" s="150"/>
      <c r="H99" s="150"/>
      <c r="I99" s="150"/>
      <c r="J99" s="151">
        <f>J127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1618</v>
      </c>
      <c r="E100" s="154"/>
      <c r="F100" s="154"/>
      <c r="G100" s="154"/>
      <c r="H100" s="154"/>
      <c r="I100" s="154"/>
      <c r="J100" s="155">
        <f>J128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1533</v>
      </c>
      <c r="E101" s="154"/>
      <c r="F101" s="154"/>
      <c r="G101" s="154"/>
      <c r="H101" s="154"/>
      <c r="I101" s="154"/>
      <c r="J101" s="155">
        <f>J150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1619</v>
      </c>
      <c r="E102" s="154"/>
      <c r="F102" s="154"/>
      <c r="G102" s="154"/>
      <c r="H102" s="154"/>
      <c r="I102" s="154"/>
      <c r="J102" s="155">
        <f>J179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1620</v>
      </c>
      <c r="E103" s="154"/>
      <c r="F103" s="154"/>
      <c r="G103" s="154"/>
      <c r="H103" s="154"/>
      <c r="I103" s="154"/>
      <c r="J103" s="155">
        <f>J210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1621</v>
      </c>
      <c r="E104" s="154"/>
      <c r="F104" s="154"/>
      <c r="G104" s="154"/>
      <c r="H104" s="154"/>
      <c r="I104" s="154"/>
      <c r="J104" s="155">
        <f>J221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145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9" t="str">
        <f>E7</f>
        <v>Revitalizace aut. nádraží Choceň - Herzánka (Stavba)</v>
      </c>
      <c r="F114" s="32"/>
      <c r="G114" s="32"/>
      <c r="H114" s="32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2"/>
      <c r="C115" s="32" t="s">
        <v>119</v>
      </c>
      <c r="L115" s="22"/>
    </row>
    <row r="116" s="2" customFormat="1" ht="16.5" customHeight="1">
      <c r="A116" s="38"/>
      <c r="B116" s="39"/>
      <c r="C116" s="38"/>
      <c r="D116" s="38"/>
      <c r="E116" s="129" t="s">
        <v>1616</v>
      </c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121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67" t="str">
        <f>E11</f>
        <v>SO 002 - Zařízení staveniště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38"/>
      <c r="E120" s="38"/>
      <c r="F120" s="27" t="str">
        <f>F14</f>
        <v>Choceň</v>
      </c>
      <c r="G120" s="38"/>
      <c r="H120" s="38"/>
      <c r="I120" s="32" t="s">
        <v>22</v>
      </c>
      <c r="J120" s="69" t="str">
        <f>IF(J14="","",J14)</f>
        <v>25. 8. 2025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38"/>
      <c r="E122" s="38"/>
      <c r="F122" s="27" t="str">
        <f>E17</f>
        <v>Město Choceň</v>
      </c>
      <c r="G122" s="38"/>
      <c r="H122" s="38"/>
      <c r="I122" s="32" t="s">
        <v>30</v>
      </c>
      <c r="J122" s="36" t="str">
        <f>E23</f>
        <v>Laboro ateliér s.r.o.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38"/>
      <c r="E123" s="38"/>
      <c r="F123" s="27" t="str">
        <f>IF(E20="","",E20)</f>
        <v>Vyplň údaj</v>
      </c>
      <c r="G123" s="38"/>
      <c r="H123" s="38"/>
      <c r="I123" s="32" t="s">
        <v>33</v>
      </c>
      <c r="J123" s="36" t="str">
        <f>E26</f>
        <v>Laboro ateliér s.r.o.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56"/>
      <c r="B125" s="157"/>
      <c r="C125" s="158" t="s">
        <v>146</v>
      </c>
      <c r="D125" s="159" t="s">
        <v>60</v>
      </c>
      <c r="E125" s="159" t="s">
        <v>56</v>
      </c>
      <c r="F125" s="159" t="s">
        <v>57</v>
      </c>
      <c r="G125" s="159" t="s">
        <v>147</v>
      </c>
      <c r="H125" s="159" t="s">
        <v>148</v>
      </c>
      <c r="I125" s="159" t="s">
        <v>149</v>
      </c>
      <c r="J125" s="159" t="s">
        <v>127</v>
      </c>
      <c r="K125" s="160" t="s">
        <v>150</v>
      </c>
      <c r="L125" s="161"/>
      <c r="M125" s="86" t="s">
        <v>1</v>
      </c>
      <c r="N125" s="87" t="s">
        <v>39</v>
      </c>
      <c r="O125" s="87" t="s">
        <v>151</v>
      </c>
      <c r="P125" s="87" t="s">
        <v>152</v>
      </c>
      <c r="Q125" s="87" t="s">
        <v>153</v>
      </c>
      <c r="R125" s="87" t="s">
        <v>154</v>
      </c>
      <c r="S125" s="87" t="s">
        <v>155</v>
      </c>
      <c r="T125" s="88" t="s">
        <v>156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="2" customFormat="1" ht="22.8" customHeight="1">
      <c r="A126" s="38"/>
      <c r="B126" s="39"/>
      <c r="C126" s="93" t="s">
        <v>157</v>
      </c>
      <c r="D126" s="38"/>
      <c r="E126" s="38"/>
      <c r="F126" s="38"/>
      <c r="G126" s="38"/>
      <c r="H126" s="38"/>
      <c r="I126" s="38"/>
      <c r="J126" s="162">
        <f>BK126</f>
        <v>0</v>
      </c>
      <c r="K126" s="38"/>
      <c r="L126" s="39"/>
      <c r="M126" s="89"/>
      <c r="N126" s="73"/>
      <c r="O126" s="90"/>
      <c r="P126" s="163">
        <f>P127</f>
        <v>0</v>
      </c>
      <c r="Q126" s="90"/>
      <c r="R126" s="163">
        <f>R127</f>
        <v>0</v>
      </c>
      <c r="S126" s="90"/>
      <c r="T126" s="164">
        <f>T127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74</v>
      </c>
      <c r="AU126" s="19" t="s">
        <v>129</v>
      </c>
      <c r="BK126" s="165">
        <f>BK127</f>
        <v>0</v>
      </c>
    </row>
    <row r="127" s="12" customFormat="1" ht="25.92" customHeight="1">
      <c r="A127" s="12"/>
      <c r="B127" s="166"/>
      <c r="C127" s="12"/>
      <c r="D127" s="167" t="s">
        <v>74</v>
      </c>
      <c r="E127" s="168" t="s">
        <v>1534</v>
      </c>
      <c r="F127" s="168" t="s">
        <v>1535</v>
      </c>
      <c r="G127" s="12"/>
      <c r="H127" s="12"/>
      <c r="I127" s="169"/>
      <c r="J127" s="170">
        <f>BK127</f>
        <v>0</v>
      </c>
      <c r="K127" s="12"/>
      <c r="L127" s="166"/>
      <c r="M127" s="171"/>
      <c r="N127" s="172"/>
      <c r="O127" s="172"/>
      <c r="P127" s="173">
        <f>P128+P150+P179+P210+P221</f>
        <v>0</v>
      </c>
      <c r="Q127" s="172"/>
      <c r="R127" s="173">
        <f>R128+R150+R179+R210+R221</f>
        <v>0</v>
      </c>
      <c r="S127" s="172"/>
      <c r="T127" s="174">
        <f>T128+T150+T179+T210+T221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197</v>
      </c>
      <c r="AT127" s="175" t="s">
        <v>74</v>
      </c>
      <c r="AU127" s="175" t="s">
        <v>75</v>
      </c>
      <c r="AY127" s="167" t="s">
        <v>160</v>
      </c>
      <c r="BK127" s="176">
        <f>BK128+BK150+BK179+BK210+BK221</f>
        <v>0</v>
      </c>
    </row>
    <row r="128" s="12" customFormat="1" ht="22.8" customHeight="1">
      <c r="A128" s="12"/>
      <c r="B128" s="166"/>
      <c r="C128" s="12"/>
      <c r="D128" s="167" t="s">
        <v>74</v>
      </c>
      <c r="E128" s="177" t="s">
        <v>1622</v>
      </c>
      <c r="F128" s="177" t="s">
        <v>1623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SUM(P129:P149)</f>
        <v>0</v>
      </c>
      <c r="Q128" s="172"/>
      <c r="R128" s="173">
        <f>SUM(R129:R149)</f>
        <v>0</v>
      </c>
      <c r="S128" s="172"/>
      <c r="T128" s="174">
        <f>SUM(T129:T149)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197</v>
      </c>
      <c r="AT128" s="175" t="s">
        <v>74</v>
      </c>
      <c r="AU128" s="175" t="s">
        <v>82</v>
      </c>
      <c r="AY128" s="167" t="s">
        <v>160</v>
      </c>
      <c r="BK128" s="176">
        <f>SUM(BK129:BK149)</f>
        <v>0</v>
      </c>
    </row>
    <row r="129" s="2" customFormat="1" ht="16.5" customHeight="1">
      <c r="A129" s="38"/>
      <c r="B129" s="179"/>
      <c r="C129" s="180" t="s">
        <v>82</v>
      </c>
      <c r="D129" s="180" t="s">
        <v>162</v>
      </c>
      <c r="E129" s="181" t="s">
        <v>1624</v>
      </c>
      <c r="F129" s="182" t="s">
        <v>1625</v>
      </c>
      <c r="G129" s="183" t="s">
        <v>1626</v>
      </c>
      <c r="H129" s="184">
        <v>1</v>
      </c>
      <c r="I129" s="185"/>
      <c r="J129" s="186">
        <f>ROUND(I129*H129,2)</f>
        <v>0</v>
      </c>
      <c r="K129" s="182" t="s">
        <v>1292</v>
      </c>
      <c r="L129" s="39"/>
      <c r="M129" s="187" t="s">
        <v>1</v>
      </c>
      <c r="N129" s="188" t="s">
        <v>40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1540</v>
      </c>
      <c r="AT129" s="191" t="s">
        <v>162</v>
      </c>
      <c r="AU129" s="191" t="s">
        <v>84</v>
      </c>
      <c r="AY129" s="19" t="s">
        <v>160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82</v>
      </c>
      <c r="BK129" s="192">
        <f>ROUND(I129*H129,2)</f>
        <v>0</v>
      </c>
      <c r="BL129" s="19" t="s">
        <v>1540</v>
      </c>
      <c r="BM129" s="191" t="s">
        <v>1627</v>
      </c>
    </row>
    <row r="130" s="2" customFormat="1">
      <c r="A130" s="38"/>
      <c r="B130" s="39"/>
      <c r="C130" s="38"/>
      <c r="D130" s="193" t="s">
        <v>169</v>
      </c>
      <c r="E130" s="38"/>
      <c r="F130" s="194" t="s">
        <v>1625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169</v>
      </c>
      <c r="AU130" s="19" t="s">
        <v>84</v>
      </c>
    </row>
    <row r="131" s="2" customFormat="1">
      <c r="A131" s="38"/>
      <c r="B131" s="39"/>
      <c r="C131" s="38"/>
      <c r="D131" s="198" t="s">
        <v>171</v>
      </c>
      <c r="E131" s="38"/>
      <c r="F131" s="199" t="s">
        <v>1628</v>
      </c>
      <c r="G131" s="38"/>
      <c r="H131" s="38"/>
      <c r="I131" s="195"/>
      <c r="J131" s="38"/>
      <c r="K131" s="38"/>
      <c r="L131" s="39"/>
      <c r="M131" s="196"/>
      <c r="N131" s="197"/>
      <c r="O131" s="77"/>
      <c r="P131" s="77"/>
      <c r="Q131" s="77"/>
      <c r="R131" s="77"/>
      <c r="S131" s="77"/>
      <c r="T131" s="7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171</v>
      </c>
      <c r="AU131" s="19" t="s">
        <v>84</v>
      </c>
    </row>
    <row r="132" s="2" customFormat="1" ht="16.5" customHeight="1">
      <c r="A132" s="38"/>
      <c r="B132" s="179"/>
      <c r="C132" s="180" t="s">
        <v>84</v>
      </c>
      <c r="D132" s="180" t="s">
        <v>162</v>
      </c>
      <c r="E132" s="181" t="s">
        <v>1629</v>
      </c>
      <c r="F132" s="182" t="s">
        <v>1630</v>
      </c>
      <c r="G132" s="183" t="s">
        <v>1626</v>
      </c>
      <c r="H132" s="184">
        <v>1</v>
      </c>
      <c r="I132" s="185"/>
      <c r="J132" s="186">
        <f>ROUND(I132*H132,2)</f>
        <v>0</v>
      </c>
      <c r="K132" s="182" t="s">
        <v>1292</v>
      </c>
      <c r="L132" s="39"/>
      <c r="M132" s="187" t="s">
        <v>1</v>
      </c>
      <c r="N132" s="188" t="s">
        <v>40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1540</v>
      </c>
      <c r="AT132" s="191" t="s">
        <v>162</v>
      </c>
      <c r="AU132" s="191" t="s">
        <v>84</v>
      </c>
      <c r="AY132" s="19" t="s">
        <v>160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82</v>
      </c>
      <c r="BK132" s="192">
        <f>ROUND(I132*H132,2)</f>
        <v>0</v>
      </c>
      <c r="BL132" s="19" t="s">
        <v>1540</v>
      </c>
      <c r="BM132" s="191" t="s">
        <v>1631</v>
      </c>
    </row>
    <row r="133" s="2" customFormat="1">
      <c r="A133" s="38"/>
      <c r="B133" s="39"/>
      <c r="C133" s="38"/>
      <c r="D133" s="193" t="s">
        <v>169</v>
      </c>
      <c r="E133" s="38"/>
      <c r="F133" s="194" t="s">
        <v>1630</v>
      </c>
      <c r="G133" s="38"/>
      <c r="H133" s="38"/>
      <c r="I133" s="195"/>
      <c r="J133" s="38"/>
      <c r="K133" s="38"/>
      <c r="L133" s="39"/>
      <c r="M133" s="196"/>
      <c r="N133" s="197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169</v>
      </c>
      <c r="AU133" s="19" t="s">
        <v>84</v>
      </c>
    </row>
    <row r="134" s="2" customFormat="1">
      <c r="A134" s="38"/>
      <c r="B134" s="39"/>
      <c r="C134" s="38"/>
      <c r="D134" s="198" t="s">
        <v>171</v>
      </c>
      <c r="E134" s="38"/>
      <c r="F134" s="199" t="s">
        <v>1632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171</v>
      </c>
      <c r="AU134" s="19" t="s">
        <v>84</v>
      </c>
    </row>
    <row r="135" s="2" customFormat="1" ht="16.5" customHeight="1">
      <c r="A135" s="38"/>
      <c r="B135" s="179"/>
      <c r="C135" s="180" t="s">
        <v>184</v>
      </c>
      <c r="D135" s="180" t="s">
        <v>162</v>
      </c>
      <c r="E135" s="181" t="s">
        <v>1633</v>
      </c>
      <c r="F135" s="182" t="s">
        <v>1634</v>
      </c>
      <c r="G135" s="183" t="s">
        <v>1626</v>
      </c>
      <c r="H135" s="184">
        <v>1</v>
      </c>
      <c r="I135" s="185"/>
      <c r="J135" s="186">
        <f>ROUND(I135*H135,2)</f>
        <v>0</v>
      </c>
      <c r="K135" s="182" t="s">
        <v>1292</v>
      </c>
      <c r="L135" s="39"/>
      <c r="M135" s="187" t="s">
        <v>1</v>
      </c>
      <c r="N135" s="188" t="s">
        <v>40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1540</v>
      </c>
      <c r="AT135" s="191" t="s">
        <v>162</v>
      </c>
      <c r="AU135" s="191" t="s">
        <v>84</v>
      </c>
      <c r="AY135" s="19" t="s">
        <v>160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82</v>
      </c>
      <c r="BK135" s="192">
        <f>ROUND(I135*H135,2)</f>
        <v>0</v>
      </c>
      <c r="BL135" s="19" t="s">
        <v>1540</v>
      </c>
      <c r="BM135" s="191" t="s">
        <v>1635</v>
      </c>
    </row>
    <row r="136" s="2" customFormat="1">
      <c r="A136" s="38"/>
      <c r="B136" s="39"/>
      <c r="C136" s="38"/>
      <c r="D136" s="193" t="s">
        <v>169</v>
      </c>
      <c r="E136" s="38"/>
      <c r="F136" s="194" t="s">
        <v>1634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169</v>
      </c>
      <c r="AU136" s="19" t="s">
        <v>84</v>
      </c>
    </row>
    <row r="137" s="2" customFormat="1">
      <c r="A137" s="38"/>
      <c r="B137" s="39"/>
      <c r="C137" s="38"/>
      <c r="D137" s="198" t="s">
        <v>171</v>
      </c>
      <c r="E137" s="38"/>
      <c r="F137" s="199" t="s">
        <v>1636</v>
      </c>
      <c r="G137" s="38"/>
      <c r="H137" s="38"/>
      <c r="I137" s="195"/>
      <c r="J137" s="38"/>
      <c r="K137" s="38"/>
      <c r="L137" s="39"/>
      <c r="M137" s="196"/>
      <c r="N137" s="197"/>
      <c r="O137" s="77"/>
      <c r="P137" s="77"/>
      <c r="Q137" s="77"/>
      <c r="R137" s="77"/>
      <c r="S137" s="77"/>
      <c r="T137" s="7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171</v>
      </c>
      <c r="AU137" s="19" t="s">
        <v>84</v>
      </c>
    </row>
    <row r="138" s="2" customFormat="1" ht="16.5" customHeight="1">
      <c r="A138" s="38"/>
      <c r="B138" s="179"/>
      <c r="C138" s="180" t="s">
        <v>167</v>
      </c>
      <c r="D138" s="180" t="s">
        <v>162</v>
      </c>
      <c r="E138" s="181" t="s">
        <v>1637</v>
      </c>
      <c r="F138" s="182" t="s">
        <v>1638</v>
      </c>
      <c r="G138" s="183" t="s">
        <v>1626</v>
      </c>
      <c r="H138" s="184">
        <v>1</v>
      </c>
      <c r="I138" s="185"/>
      <c r="J138" s="186">
        <f>ROUND(I138*H138,2)</f>
        <v>0</v>
      </c>
      <c r="K138" s="182" t="s">
        <v>1292</v>
      </c>
      <c r="L138" s="39"/>
      <c r="M138" s="187" t="s">
        <v>1</v>
      </c>
      <c r="N138" s="188" t="s">
        <v>40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1540</v>
      </c>
      <c r="AT138" s="191" t="s">
        <v>162</v>
      </c>
      <c r="AU138" s="191" t="s">
        <v>84</v>
      </c>
      <c r="AY138" s="19" t="s">
        <v>160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82</v>
      </c>
      <c r="BK138" s="192">
        <f>ROUND(I138*H138,2)</f>
        <v>0</v>
      </c>
      <c r="BL138" s="19" t="s">
        <v>1540</v>
      </c>
      <c r="BM138" s="191" t="s">
        <v>1639</v>
      </c>
    </row>
    <row r="139" s="2" customFormat="1">
      <c r="A139" s="38"/>
      <c r="B139" s="39"/>
      <c r="C139" s="38"/>
      <c r="D139" s="193" t="s">
        <v>169</v>
      </c>
      <c r="E139" s="38"/>
      <c r="F139" s="194" t="s">
        <v>1638</v>
      </c>
      <c r="G139" s="38"/>
      <c r="H139" s="38"/>
      <c r="I139" s="195"/>
      <c r="J139" s="38"/>
      <c r="K139" s="38"/>
      <c r="L139" s="39"/>
      <c r="M139" s="196"/>
      <c r="N139" s="197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169</v>
      </c>
      <c r="AU139" s="19" t="s">
        <v>84</v>
      </c>
    </row>
    <row r="140" s="2" customFormat="1">
      <c r="A140" s="38"/>
      <c r="B140" s="39"/>
      <c r="C140" s="38"/>
      <c r="D140" s="198" t="s">
        <v>171</v>
      </c>
      <c r="E140" s="38"/>
      <c r="F140" s="199" t="s">
        <v>1640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171</v>
      </c>
      <c r="AU140" s="19" t="s">
        <v>84</v>
      </c>
    </row>
    <row r="141" s="2" customFormat="1">
      <c r="A141" s="38"/>
      <c r="B141" s="39"/>
      <c r="C141" s="38"/>
      <c r="D141" s="193" t="s">
        <v>173</v>
      </c>
      <c r="E141" s="38"/>
      <c r="F141" s="200" t="s">
        <v>1641</v>
      </c>
      <c r="G141" s="38"/>
      <c r="H141" s="38"/>
      <c r="I141" s="195"/>
      <c r="J141" s="38"/>
      <c r="K141" s="38"/>
      <c r="L141" s="39"/>
      <c r="M141" s="196"/>
      <c r="N141" s="197"/>
      <c r="O141" s="77"/>
      <c r="P141" s="77"/>
      <c r="Q141" s="77"/>
      <c r="R141" s="77"/>
      <c r="S141" s="77"/>
      <c r="T141" s="7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173</v>
      </c>
      <c r="AU141" s="19" t="s">
        <v>84</v>
      </c>
    </row>
    <row r="142" s="2" customFormat="1" ht="16.5" customHeight="1">
      <c r="A142" s="38"/>
      <c r="B142" s="179"/>
      <c r="C142" s="180" t="s">
        <v>197</v>
      </c>
      <c r="D142" s="180" t="s">
        <v>162</v>
      </c>
      <c r="E142" s="181" t="s">
        <v>1642</v>
      </c>
      <c r="F142" s="182" t="s">
        <v>1643</v>
      </c>
      <c r="G142" s="183" t="s">
        <v>1626</v>
      </c>
      <c r="H142" s="184">
        <v>1</v>
      </c>
      <c r="I142" s="185"/>
      <c r="J142" s="186">
        <f>ROUND(I142*H142,2)</f>
        <v>0</v>
      </c>
      <c r="K142" s="182" t="s">
        <v>1292</v>
      </c>
      <c r="L142" s="39"/>
      <c r="M142" s="187" t="s">
        <v>1</v>
      </c>
      <c r="N142" s="188" t="s">
        <v>40</v>
      </c>
      <c r="O142" s="77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1540</v>
      </c>
      <c r="AT142" s="191" t="s">
        <v>162</v>
      </c>
      <c r="AU142" s="191" t="s">
        <v>84</v>
      </c>
      <c r="AY142" s="19" t="s">
        <v>160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82</v>
      </c>
      <c r="BK142" s="192">
        <f>ROUND(I142*H142,2)</f>
        <v>0</v>
      </c>
      <c r="BL142" s="19" t="s">
        <v>1540</v>
      </c>
      <c r="BM142" s="191" t="s">
        <v>1644</v>
      </c>
    </row>
    <row r="143" s="2" customFormat="1">
      <c r="A143" s="38"/>
      <c r="B143" s="39"/>
      <c r="C143" s="38"/>
      <c r="D143" s="193" t="s">
        <v>169</v>
      </c>
      <c r="E143" s="38"/>
      <c r="F143" s="194" t="s">
        <v>1643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169</v>
      </c>
      <c r="AU143" s="19" t="s">
        <v>84</v>
      </c>
    </row>
    <row r="144" s="2" customFormat="1">
      <c r="A144" s="38"/>
      <c r="B144" s="39"/>
      <c r="C144" s="38"/>
      <c r="D144" s="198" t="s">
        <v>171</v>
      </c>
      <c r="E144" s="38"/>
      <c r="F144" s="199" t="s">
        <v>1645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171</v>
      </c>
      <c r="AU144" s="19" t="s">
        <v>84</v>
      </c>
    </row>
    <row r="145" s="2" customFormat="1">
      <c r="A145" s="38"/>
      <c r="B145" s="39"/>
      <c r="C145" s="38"/>
      <c r="D145" s="193" t="s">
        <v>173</v>
      </c>
      <c r="E145" s="38"/>
      <c r="F145" s="200" t="s">
        <v>1646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173</v>
      </c>
      <c r="AU145" s="19" t="s">
        <v>84</v>
      </c>
    </row>
    <row r="146" s="2" customFormat="1" ht="16.5" customHeight="1">
      <c r="A146" s="38"/>
      <c r="B146" s="179"/>
      <c r="C146" s="180" t="s">
        <v>203</v>
      </c>
      <c r="D146" s="180" t="s">
        <v>162</v>
      </c>
      <c r="E146" s="181" t="s">
        <v>1647</v>
      </c>
      <c r="F146" s="182" t="s">
        <v>1648</v>
      </c>
      <c r="G146" s="183" t="s">
        <v>1626</v>
      </c>
      <c r="H146" s="184">
        <v>1</v>
      </c>
      <c r="I146" s="185"/>
      <c r="J146" s="186">
        <f>ROUND(I146*H146,2)</f>
        <v>0</v>
      </c>
      <c r="K146" s="182" t="s">
        <v>1292</v>
      </c>
      <c r="L146" s="39"/>
      <c r="M146" s="187" t="s">
        <v>1</v>
      </c>
      <c r="N146" s="188" t="s">
        <v>40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1540</v>
      </c>
      <c r="AT146" s="191" t="s">
        <v>162</v>
      </c>
      <c r="AU146" s="191" t="s">
        <v>84</v>
      </c>
      <c r="AY146" s="19" t="s">
        <v>160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82</v>
      </c>
      <c r="BK146" s="192">
        <f>ROUND(I146*H146,2)</f>
        <v>0</v>
      </c>
      <c r="BL146" s="19" t="s">
        <v>1540</v>
      </c>
      <c r="BM146" s="191" t="s">
        <v>1649</v>
      </c>
    </row>
    <row r="147" s="2" customFormat="1">
      <c r="A147" s="38"/>
      <c r="B147" s="39"/>
      <c r="C147" s="38"/>
      <c r="D147" s="193" t="s">
        <v>169</v>
      </c>
      <c r="E147" s="38"/>
      <c r="F147" s="194" t="s">
        <v>1648</v>
      </c>
      <c r="G147" s="38"/>
      <c r="H147" s="38"/>
      <c r="I147" s="195"/>
      <c r="J147" s="38"/>
      <c r="K147" s="38"/>
      <c r="L147" s="39"/>
      <c r="M147" s="196"/>
      <c r="N147" s="197"/>
      <c r="O147" s="77"/>
      <c r="P147" s="77"/>
      <c r="Q147" s="77"/>
      <c r="R147" s="77"/>
      <c r="S147" s="77"/>
      <c r="T147" s="7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169</v>
      </c>
      <c r="AU147" s="19" t="s">
        <v>84</v>
      </c>
    </row>
    <row r="148" s="2" customFormat="1">
      <c r="A148" s="38"/>
      <c r="B148" s="39"/>
      <c r="C148" s="38"/>
      <c r="D148" s="198" t="s">
        <v>171</v>
      </c>
      <c r="E148" s="38"/>
      <c r="F148" s="199" t="s">
        <v>1650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171</v>
      </c>
      <c r="AU148" s="19" t="s">
        <v>84</v>
      </c>
    </row>
    <row r="149" s="2" customFormat="1">
      <c r="A149" s="38"/>
      <c r="B149" s="39"/>
      <c r="C149" s="38"/>
      <c r="D149" s="193" t="s">
        <v>173</v>
      </c>
      <c r="E149" s="38"/>
      <c r="F149" s="200" t="s">
        <v>1651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173</v>
      </c>
      <c r="AU149" s="19" t="s">
        <v>84</v>
      </c>
    </row>
    <row r="150" s="12" customFormat="1" ht="22.8" customHeight="1">
      <c r="A150" s="12"/>
      <c r="B150" s="166"/>
      <c r="C150" s="12"/>
      <c r="D150" s="167" t="s">
        <v>74</v>
      </c>
      <c r="E150" s="177" t="s">
        <v>1536</v>
      </c>
      <c r="F150" s="177" t="s">
        <v>115</v>
      </c>
      <c r="G150" s="12"/>
      <c r="H150" s="12"/>
      <c r="I150" s="169"/>
      <c r="J150" s="178">
        <f>BK150</f>
        <v>0</v>
      </c>
      <c r="K150" s="12"/>
      <c r="L150" s="166"/>
      <c r="M150" s="171"/>
      <c r="N150" s="172"/>
      <c r="O150" s="172"/>
      <c r="P150" s="173">
        <f>SUM(P151:P178)</f>
        <v>0</v>
      </c>
      <c r="Q150" s="172"/>
      <c r="R150" s="173">
        <f>SUM(R151:R178)</f>
        <v>0</v>
      </c>
      <c r="S150" s="172"/>
      <c r="T150" s="174">
        <f>SUM(T151:T178)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7" t="s">
        <v>197</v>
      </c>
      <c r="AT150" s="175" t="s">
        <v>74</v>
      </c>
      <c r="AU150" s="175" t="s">
        <v>82</v>
      </c>
      <c r="AY150" s="167" t="s">
        <v>160</v>
      </c>
      <c r="BK150" s="176">
        <f>SUM(BK151:BK178)</f>
        <v>0</v>
      </c>
    </row>
    <row r="151" s="2" customFormat="1" ht="16.5" customHeight="1">
      <c r="A151" s="38"/>
      <c r="B151" s="179"/>
      <c r="C151" s="180" t="s">
        <v>209</v>
      </c>
      <c r="D151" s="180" t="s">
        <v>162</v>
      </c>
      <c r="E151" s="181" t="s">
        <v>1652</v>
      </c>
      <c r="F151" s="182" t="s">
        <v>1653</v>
      </c>
      <c r="G151" s="183" t="s">
        <v>1626</v>
      </c>
      <c r="H151" s="184">
        <v>1</v>
      </c>
      <c r="I151" s="185"/>
      <c r="J151" s="186">
        <f>ROUND(I151*H151,2)</f>
        <v>0</v>
      </c>
      <c r="K151" s="182" t="s">
        <v>1292</v>
      </c>
      <c r="L151" s="39"/>
      <c r="M151" s="187" t="s">
        <v>1</v>
      </c>
      <c r="N151" s="188" t="s">
        <v>40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1540</v>
      </c>
      <c r="AT151" s="191" t="s">
        <v>162</v>
      </c>
      <c r="AU151" s="191" t="s">
        <v>84</v>
      </c>
      <c r="AY151" s="19" t="s">
        <v>160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82</v>
      </c>
      <c r="BK151" s="192">
        <f>ROUND(I151*H151,2)</f>
        <v>0</v>
      </c>
      <c r="BL151" s="19" t="s">
        <v>1540</v>
      </c>
      <c r="BM151" s="191" t="s">
        <v>1654</v>
      </c>
    </row>
    <row r="152" s="2" customFormat="1">
      <c r="A152" s="38"/>
      <c r="B152" s="39"/>
      <c r="C152" s="38"/>
      <c r="D152" s="193" t="s">
        <v>169</v>
      </c>
      <c r="E152" s="38"/>
      <c r="F152" s="194" t="s">
        <v>1653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169</v>
      </c>
      <c r="AU152" s="19" t="s">
        <v>84</v>
      </c>
    </row>
    <row r="153" s="2" customFormat="1">
      <c r="A153" s="38"/>
      <c r="B153" s="39"/>
      <c r="C153" s="38"/>
      <c r="D153" s="198" t="s">
        <v>171</v>
      </c>
      <c r="E153" s="38"/>
      <c r="F153" s="199" t="s">
        <v>1655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171</v>
      </c>
      <c r="AU153" s="19" t="s">
        <v>84</v>
      </c>
    </row>
    <row r="154" s="2" customFormat="1" ht="16.5" customHeight="1">
      <c r="A154" s="38"/>
      <c r="B154" s="179"/>
      <c r="C154" s="180" t="s">
        <v>216</v>
      </c>
      <c r="D154" s="180" t="s">
        <v>162</v>
      </c>
      <c r="E154" s="181" t="s">
        <v>1656</v>
      </c>
      <c r="F154" s="182" t="s">
        <v>1657</v>
      </c>
      <c r="G154" s="183" t="s">
        <v>1626</v>
      </c>
      <c r="H154" s="184">
        <v>1</v>
      </c>
      <c r="I154" s="185"/>
      <c r="J154" s="186">
        <f>ROUND(I154*H154,2)</f>
        <v>0</v>
      </c>
      <c r="K154" s="182" t="s">
        <v>1292</v>
      </c>
      <c r="L154" s="39"/>
      <c r="M154" s="187" t="s">
        <v>1</v>
      </c>
      <c r="N154" s="188" t="s">
        <v>40</v>
      </c>
      <c r="O154" s="77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1540</v>
      </c>
      <c r="AT154" s="191" t="s">
        <v>162</v>
      </c>
      <c r="AU154" s="191" t="s">
        <v>84</v>
      </c>
      <c r="AY154" s="19" t="s">
        <v>160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82</v>
      </c>
      <c r="BK154" s="192">
        <f>ROUND(I154*H154,2)</f>
        <v>0</v>
      </c>
      <c r="BL154" s="19" t="s">
        <v>1540</v>
      </c>
      <c r="BM154" s="191" t="s">
        <v>1658</v>
      </c>
    </row>
    <row r="155" s="2" customFormat="1">
      <c r="A155" s="38"/>
      <c r="B155" s="39"/>
      <c r="C155" s="38"/>
      <c r="D155" s="193" t="s">
        <v>169</v>
      </c>
      <c r="E155" s="38"/>
      <c r="F155" s="194" t="s">
        <v>1657</v>
      </c>
      <c r="G155" s="38"/>
      <c r="H155" s="38"/>
      <c r="I155" s="195"/>
      <c r="J155" s="38"/>
      <c r="K155" s="38"/>
      <c r="L155" s="39"/>
      <c r="M155" s="196"/>
      <c r="N155" s="197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169</v>
      </c>
      <c r="AU155" s="19" t="s">
        <v>84</v>
      </c>
    </row>
    <row r="156" s="2" customFormat="1">
      <c r="A156" s="38"/>
      <c r="B156" s="39"/>
      <c r="C156" s="38"/>
      <c r="D156" s="198" t="s">
        <v>171</v>
      </c>
      <c r="E156" s="38"/>
      <c r="F156" s="199" t="s">
        <v>1659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171</v>
      </c>
      <c r="AU156" s="19" t="s">
        <v>84</v>
      </c>
    </row>
    <row r="157" s="2" customFormat="1" ht="16.5" customHeight="1">
      <c r="A157" s="38"/>
      <c r="B157" s="179"/>
      <c r="C157" s="180" t="s">
        <v>225</v>
      </c>
      <c r="D157" s="180" t="s">
        <v>162</v>
      </c>
      <c r="E157" s="181" t="s">
        <v>1660</v>
      </c>
      <c r="F157" s="182" t="s">
        <v>1661</v>
      </c>
      <c r="G157" s="183" t="s">
        <v>1626</v>
      </c>
      <c r="H157" s="184">
        <v>1</v>
      </c>
      <c r="I157" s="185"/>
      <c r="J157" s="186">
        <f>ROUND(I157*H157,2)</f>
        <v>0</v>
      </c>
      <c r="K157" s="182" t="s">
        <v>1292</v>
      </c>
      <c r="L157" s="39"/>
      <c r="M157" s="187" t="s">
        <v>1</v>
      </c>
      <c r="N157" s="188" t="s">
        <v>40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1540</v>
      </c>
      <c r="AT157" s="191" t="s">
        <v>162</v>
      </c>
      <c r="AU157" s="191" t="s">
        <v>84</v>
      </c>
      <c r="AY157" s="19" t="s">
        <v>160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82</v>
      </c>
      <c r="BK157" s="192">
        <f>ROUND(I157*H157,2)</f>
        <v>0</v>
      </c>
      <c r="BL157" s="19" t="s">
        <v>1540</v>
      </c>
      <c r="BM157" s="191" t="s">
        <v>1662</v>
      </c>
    </row>
    <row r="158" s="2" customFormat="1">
      <c r="A158" s="38"/>
      <c r="B158" s="39"/>
      <c r="C158" s="38"/>
      <c r="D158" s="193" t="s">
        <v>169</v>
      </c>
      <c r="E158" s="38"/>
      <c r="F158" s="194" t="s">
        <v>1661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169</v>
      </c>
      <c r="AU158" s="19" t="s">
        <v>84</v>
      </c>
    </row>
    <row r="159" s="2" customFormat="1">
      <c r="A159" s="38"/>
      <c r="B159" s="39"/>
      <c r="C159" s="38"/>
      <c r="D159" s="198" t="s">
        <v>171</v>
      </c>
      <c r="E159" s="38"/>
      <c r="F159" s="199" t="s">
        <v>1663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171</v>
      </c>
      <c r="AU159" s="19" t="s">
        <v>84</v>
      </c>
    </row>
    <row r="160" s="2" customFormat="1" ht="16.5" customHeight="1">
      <c r="A160" s="38"/>
      <c r="B160" s="179"/>
      <c r="C160" s="180" t="s">
        <v>231</v>
      </c>
      <c r="D160" s="180" t="s">
        <v>162</v>
      </c>
      <c r="E160" s="181" t="s">
        <v>1664</v>
      </c>
      <c r="F160" s="182" t="s">
        <v>1665</v>
      </c>
      <c r="G160" s="183" t="s">
        <v>1626</v>
      </c>
      <c r="H160" s="184">
        <v>1</v>
      </c>
      <c r="I160" s="185"/>
      <c r="J160" s="186">
        <f>ROUND(I160*H160,2)</f>
        <v>0</v>
      </c>
      <c r="K160" s="182" t="s">
        <v>1292</v>
      </c>
      <c r="L160" s="39"/>
      <c r="M160" s="187" t="s">
        <v>1</v>
      </c>
      <c r="N160" s="188" t="s">
        <v>40</v>
      </c>
      <c r="O160" s="77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1540</v>
      </c>
      <c r="AT160" s="191" t="s">
        <v>162</v>
      </c>
      <c r="AU160" s="191" t="s">
        <v>84</v>
      </c>
      <c r="AY160" s="19" t="s">
        <v>160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82</v>
      </c>
      <c r="BK160" s="192">
        <f>ROUND(I160*H160,2)</f>
        <v>0</v>
      </c>
      <c r="BL160" s="19" t="s">
        <v>1540</v>
      </c>
      <c r="BM160" s="191" t="s">
        <v>1666</v>
      </c>
    </row>
    <row r="161" s="2" customFormat="1">
      <c r="A161" s="38"/>
      <c r="B161" s="39"/>
      <c r="C161" s="38"/>
      <c r="D161" s="193" t="s">
        <v>169</v>
      </c>
      <c r="E161" s="38"/>
      <c r="F161" s="194" t="s">
        <v>1665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169</v>
      </c>
      <c r="AU161" s="19" t="s">
        <v>84</v>
      </c>
    </row>
    <row r="162" s="2" customFormat="1">
      <c r="A162" s="38"/>
      <c r="B162" s="39"/>
      <c r="C162" s="38"/>
      <c r="D162" s="198" t="s">
        <v>171</v>
      </c>
      <c r="E162" s="38"/>
      <c r="F162" s="199" t="s">
        <v>1667</v>
      </c>
      <c r="G162" s="38"/>
      <c r="H162" s="38"/>
      <c r="I162" s="195"/>
      <c r="J162" s="38"/>
      <c r="K162" s="38"/>
      <c r="L162" s="39"/>
      <c r="M162" s="196"/>
      <c r="N162" s="197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171</v>
      </c>
      <c r="AU162" s="19" t="s">
        <v>84</v>
      </c>
    </row>
    <row r="163" s="2" customFormat="1" ht="16.5" customHeight="1">
      <c r="A163" s="38"/>
      <c r="B163" s="179"/>
      <c r="C163" s="180" t="s">
        <v>238</v>
      </c>
      <c r="D163" s="180" t="s">
        <v>162</v>
      </c>
      <c r="E163" s="181" t="s">
        <v>1668</v>
      </c>
      <c r="F163" s="182" t="s">
        <v>1669</v>
      </c>
      <c r="G163" s="183" t="s">
        <v>1626</v>
      </c>
      <c r="H163" s="184">
        <v>1</v>
      </c>
      <c r="I163" s="185"/>
      <c r="J163" s="186">
        <f>ROUND(I163*H163,2)</f>
        <v>0</v>
      </c>
      <c r="K163" s="182" t="s">
        <v>1292</v>
      </c>
      <c r="L163" s="39"/>
      <c r="M163" s="187" t="s">
        <v>1</v>
      </c>
      <c r="N163" s="188" t="s">
        <v>40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1540</v>
      </c>
      <c r="AT163" s="191" t="s">
        <v>162</v>
      </c>
      <c r="AU163" s="191" t="s">
        <v>84</v>
      </c>
      <c r="AY163" s="19" t="s">
        <v>160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82</v>
      </c>
      <c r="BK163" s="192">
        <f>ROUND(I163*H163,2)</f>
        <v>0</v>
      </c>
      <c r="BL163" s="19" t="s">
        <v>1540</v>
      </c>
      <c r="BM163" s="191" t="s">
        <v>1670</v>
      </c>
    </row>
    <row r="164" s="2" customFormat="1">
      <c r="A164" s="38"/>
      <c r="B164" s="39"/>
      <c r="C164" s="38"/>
      <c r="D164" s="193" t="s">
        <v>169</v>
      </c>
      <c r="E164" s="38"/>
      <c r="F164" s="194" t="s">
        <v>1669</v>
      </c>
      <c r="G164" s="38"/>
      <c r="H164" s="38"/>
      <c r="I164" s="195"/>
      <c r="J164" s="38"/>
      <c r="K164" s="38"/>
      <c r="L164" s="39"/>
      <c r="M164" s="196"/>
      <c r="N164" s="197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169</v>
      </c>
      <c r="AU164" s="19" t="s">
        <v>84</v>
      </c>
    </row>
    <row r="165" s="2" customFormat="1">
      <c r="A165" s="38"/>
      <c r="B165" s="39"/>
      <c r="C165" s="38"/>
      <c r="D165" s="198" t="s">
        <v>171</v>
      </c>
      <c r="E165" s="38"/>
      <c r="F165" s="199" t="s">
        <v>1671</v>
      </c>
      <c r="G165" s="38"/>
      <c r="H165" s="38"/>
      <c r="I165" s="195"/>
      <c r="J165" s="38"/>
      <c r="K165" s="38"/>
      <c r="L165" s="39"/>
      <c r="M165" s="196"/>
      <c r="N165" s="197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171</v>
      </c>
      <c r="AU165" s="19" t="s">
        <v>84</v>
      </c>
    </row>
    <row r="166" s="2" customFormat="1" ht="16.5" customHeight="1">
      <c r="A166" s="38"/>
      <c r="B166" s="179"/>
      <c r="C166" s="180" t="s">
        <v>8</v>
      </c>
      <c r="D166" s="180" t="s">
        <v>162</v>
      </c>
      <c r="E166" s="181" t="s">
        <v>1672</v>
      </c>
      <c r="F166" s="182" t="s">
        <v>1673</v>
      </c>
      <c r="G166" s="183" t="s">
        <v>1626</v>
      </c>
      <c r="H166" s="184">
        <v>1</v>
      </c>
      <c r="I166" s="185"/>
      <c r="J166" s="186">
        <f>ROUND(I166*H166,2)</f>
        <v>0</v>
      </c>
      <c r="K166" s="182" t="s">
        <v>1292</v>
      </c>
      <c r="L166" s="39"/>
      <c r="M166" s="187" t="s">
        <v>1</v>
      </c>
      <c r="N166" s="188" t="s">
        <v>40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1540</v>
      </c>
      <c r="AT166" s="191" t="s">
        <v>162</v>
      </c>
      <c r="AU166" s="191" t="s">
        <v>84</v>
      </c>
      <c r="AY166" s="19" t="s">
        <v>160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82</v>
      </c>
      <c r="BK166" s="192">
        <f>ROUND(I166*H166,2)</f>
        <v>0</v>
      </c>
      <c r="BL166" s="19" t="s">
        <v>1540</v>
      </c>
      <c r="BM166" s="191" t="s">
        <v>1674</v>
      </c>
    </row>
    <row r="167" s="2" customFormat="1">
      <c r="A167" s="38"/>
      <c r="B167" s="39"/>
      <c r="C167" s="38"/>
      <c r="D167" s="193" t="s">
        <v>169</v>
      </c>
      <c r="E167" s="38"/>
      <c r="F167" s="194" t="s">
        <v>1673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169</v>
      </c>
      <c r="AU167" s="19" t="s">
        <v>84</v>
      </c>
    </row>
    <row r="168" s="2" customFormat="1">
      <c r="A168" s="38"/>
      <c r="B168" s="39"/>
      <c r="C168" s="38"/>
      <c r="D168" s="198" t="s">
        <v>171</v>
      </c>
      <c r="E168" s="38"/>
      <c r="F168" s="199" t="s">
        <v>1675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171</v>
      </c>
      <c r="AU168" s="19" t="s">
        <v>84</v>
      </c>
    </row>
    <row r="169" s="2" customFormat="1" ht="16.5" customHeight="1">
      <c r="A169" s="38"/>
      <c r="B169" s="179"/>
      <c r="C169" s="180" t="s">
        <v>252</v>
      </c>
      <c r="D169" s="180" t="s">
        <v>162</v>
      </c>
      <c r="E169" s="181" t="s">
        <v>1537</v>
      </c>
      <c r="F169" s="182" t="s">
        <v>1538</v>
      </c>
      <c r="G169" s="183" t="s">
        <v>1626</v>
      </c>
      <c r="H169" s="184">
        <v>1</v>
      </c>
      <c r="I169" s="185"/>
      <c r="J169" s="186">
        <f>ROUND(I169*H169,2)</f>
        <v>0</v>
      </c>
      <c r="K169" s="182" t="s">
        <v>1292</v>
      </c>
      <c r="L169" s="39"/>
      <c r="M169" s="187" t="s">
        <v>1</v>
      </c>
      <c r="N169" s="188" t="s">
        <v>40</v>
      </c>
      <c r="O169" s="77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1540</v>
      </c>
      <c r="AT169" s="191" t="s">
        <v>162</v>
      </c>
      <c r="AU169" s="191" t="s">
        <v>84</v>
      </c>
      <c r="AY169" s="19" t="s">
        <v>160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82</v>
      </c>
      <c r="BK169" s="192">
        <f>ROUND(I169*H169,2)</f>
        <v>0</v>
      </c>
      <c r="BL169" s="19" t="s">
        <v>1540</v>
      </c>
      <c r="BM169" s="191" t="s">
        <v>1676</v>
      </c>
    </row>
    <row r="170" s="2" customFormat="1">
      <c r="A170" s="38"/>
      <c r="B170" s="39"/>
      <c r="C170" s="38"/>
      <c r="D170" s="193" t="s">
        <v>169</v>
      </c>
      <c r="E170" s="38"/>
      <c r="F170" s="194" t="s">
        <v>1538</v>
      </c>
      <c r="G170" s="38"/>
      <c r="H170" s="38"/>
      <c r="I170" s="195"/>
      <c r="J170" s="38"/>
      <c r="K170" s="38"/>
      <c r="L170" s="39"/>
      <c r="M170" s="196"/>
      <c r="N170" s="197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169</v>
      </c>
      <c r="AU170" s="19" t="s">
        <v>84</v>
      </c>
    </row>
    <row r="171" s="2" customFormat="1">
      <c r="A171" s="38"/>
      <c r="B171" s="39"/>
      <c r="C171" s="38"/>
      <c r="D171" s="198" t="s">
        <v>171</v>
      </c>
      <c r="E171" s="38"/>
      <c r="F171" s="199" t="s">
        <v>1677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171</v>
      </c>
      <c r="AU171" s="19" t="s">
        <v>84</v>
      </c>
    </row>
    <row r="172" s="2" customFormat="1" ht="16.5" customHeight="1">
      <c r="A172" s="38"/>
      <c r="B172" s="179"/>
      <c r="C172" s="180" t="s">
        <v>259</v>
      </c>
      <c r="D172" s="180" t="s">
        <v>162</v>
      </c>
      <c r="E172" s="181" t="s">
        <v>1544</v>
      </c>
      <c r="F172" s="182" t="s">
        <v>1545</v>
      </c>
      <c r="G172" s="183" t="s">
        <v>1678</v>
      </c>
      <c r="H172" s="184">
        <v>1</v>
      </c>
      <c r="I172" s="185"/>
      <c r="J172" s="186">
        <f>ROUND(I172*H172,2)</f>
        <v>0</v>
      </c>
      <c r="K172" s="182" t="s">
        <v>1292</v>
      </c>
      <c r="L172" s="39"/>
      <c r="M172" s="187" t="s">
        <v>1</v>
      </c>
      <c r="N172" s="188" t="s">
        <v>40</v>
      </c>
      <c r="O172" s="77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1" t="s">
        <v>1540</v>
      </c>
      <c r="AT172" s="191" t="s">
        <v>162</v>
      </c>
      <c r="AU172" s="191" t="s">
        <v>84</v>
      </c>
      <c r="AY172" s="19" t="s">
        <v>160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82</v>
      </c>
      <c r="BK172" s="192">
        <f>ROUND(I172*H172,2)</f>
        <v>0</v>
      </c>
      <c r="BL172" s="19" t="s">
        <v>1540</v>
      </c>
      <c r="BM172" s="191" t="s">
        <v>1679</v>
      </c>
    </row>
    <row r="173" s="2" customFormat="1">
      <c r="A173" s="38"/>
      <c r="B173" s="39"/>
      <c r="C173" s="38"/>
      <c r="D173" s="193" t="s">
        <v>169</v>
      </c>
      <c r="E173" s="38"/>
      <c r="F173" s="194" t="s">
        <v>1545</v>
      </c>
      <c r="G173" s="38"/>
      <c r="H173" s="38"/>
      <c r="I173" s="195"/>
      <c r="J173" s="38"/>
      <c r="K173" s="38"/>
      <c r="L173" s="39"/>
      <c r="M173" s="196"/>
      <c r="N173" s="197"/>
      <c r="O173" s="77"/>
      <c r="P173" s="77"/>
      <c r="Q173" s="77"/>
      <c r="R173" s="77"/>
      <c r="S173" s="77"/>
      <c r="T173" s="7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9" t="s">
        <v>169</v>
      </c>
      <c r="AU173" s="19" t="s">
        <v>84</v>
      </c>
    </row>
    <row r="174" s="2" customFormat="1">
      <c r="A174" s="38"/>
      <c r="B174" s="39"/>
      <c r="C174" s="38"/>
      <c r="D174" s="198" t="s">
        <v>171</v>
      </c>
      <c r="E174" s="38"/>
      <c r="F174" s="199" t="s">
        <v>1680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171</v>
      </c>
      <c r="AU174" s="19" t="s">
        <v>84</v>
      </c>
    </row>
    <row r="175" s="2" customFormat="1">
      <c r="A175" s="38"/>
      <c r="B175" s="39"/>
      <c r="C175" s="38"/>
      <c r="D175" s="193" t="s">
        <v>173</v>
      </c>
      <c r="E175" s="38"/>
      <c r="F175" s="200" t="s">
        <v>1681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173</v>
      </c>
      <c r="AU175" s="19" t="s">
        <v>84</v>
      </c>
    </row>
    <row r="176" s="2" customFormat="1" ht="16.5" customHeight="1">
      <c r="A176" s="38"/>
      <c r="B176" s="179"/>
      <c r="C176" s="180" t="s">
        <v>269</v>
      </c>
      <c r="D176" s="180" t="s">
        <v>162</v>
      </c>
      <c r="E176" s="181" t="s">
        <v>1682</v>
      </c>
      <c r="F176" s="182" t="s">
        <v>1683</v>
      </c>
      <c r="G176" s="183" t="s">
        <v>1626</v>
      </c>
      <c r="H176" s="184">
        <v>1</v>
      </c>
      <c r="I176" s="185"/>
      <c r="J176" s="186">
        <f>ROUND(I176*H176,2)</f>
        <v>0</v>
      </c>
      <c r="K176" s="182" t="s">
        <v>1292</v>
      </c>
      <c r="L176" s="39"/>
      <c r="M176" s="187" t="s">
        <v>1</v>
      </c>
      <c r="N176" s="188" t="s">
        <v>40</v>
      </c>
      <c r="O176" s="77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1540</v>
      </c>
      <c r="AT176" s="191" t="s">
        <v>162</v>
      </c>
      <c r="AU176" s="191" t="s">
        <v>84</v>
      </c>
      <c r="AY176" s="19" t="s">
        <v>160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82</v>
      </c>
      <c r="BK176" s="192">
        <f>ROUND(I176*H176,2)</f>
        <v>0</v>
      </c>
      <c r="BL176" s="19" t="s">
        <v>1540</v>
      </c>
      <c r="BM176" s="191" t="s">
        <v>1684</v>
      </c>
    </row>
    <row r="177" s="2" customFormat="1">
      <c r="A177" s="38"/>
      <c r="B177" s="39"/>
      <c r="C177" s="38"/>
      <c r="D177" s="193" t="s">
        <v>169</v>
      </c>
      <c r="E177" s="38"/>
      <c r="F177" s="194" t="s">
        <v>1683</v>
      </c>
      <c r="G177" s="38"/>
      <c r="H177" s="38"/>
      <c r="I177" s="195"/>
      <c r="J177" s="38"/>
      <c r="K177" s="38"/>
      <c r="L177" s="39"/>
      <c r="M177" s="196"/>
      <c r="N177" s="197"/>
      <c r="O177" s="77"/>
      <c r="P177" s="77"/>
      <c r="Q177" s="77"/>
      <c r="R177" s="77"/>
      <c r="S177" s="77"/>
      <c r="T177" s="7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169</v>
      </c>
      <c r="AU177" s="19" t="s">
        <v>84</v>
      </c>
    </row>
    <row r="178" s="2" customFormat="1">
      <c r="A178" s="38"/>
      <c r="B178" s="39"/>
      <c r="C178" s="38"/>
      <c r="D178" s="198" t="s">
        <v>171</v>
      </c>
      <c r="E178" s="38"/>
      <c r="F178" s="199" t="s">
        <v>1685</v>
      </c>
      <c r="G178" s="38"/>
      <c r="H178" s="38"/>
      <c r="I178" s="195"/>
      <c r="J178" s="38"/>
      <c r="K178" s="38"/>
      <c r="L178" s="39"/>
      <c r="M178" s="196"/>
      <c r="N178" s="197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171</v>
      </c>
      <c r="AU178" s="19" t="s">
        <v>84</v>
      </c>
    </row>
    <row r="179" s="12" customFormat="1" ht="22.8" customHeight="1">
      <c r="A179" s="12"/>
      <c r="B179" s="166"/>
      <c r="C179" s="12"/>
      <c r="D179" s="167" t="s">
        <v>74</v>
      </c>
      <c r="E179" s="177" t="s">
        <v>1686</v>
      </c>
      <c r="F179" s="177" t="s">
        <v>1687</v>
      </c>
      <c r="G179" s="12"/>
      <c r="H179" s="12"/>
      <c r="I179" s="169"/>
      <c r="J179" s="178">
        <f>BK179</f>
        <v>0</v>
      </c>
      <c r="K179" s="12"/>
      <c r="L179" s="166"/>
      <c r="M179" s="171"/>
      <c r="N179" s="172"/>
      <c r="O179" s="172"/>
      <c r="P179" s="173">
        <f>SUM(P180:P209)</f>
        <v>0</v>
      </c>
      <c r="Q179" s="172"/>
      <c r="R179" s="173">
        <f>SUM(R180:R209)</f>
        <v>0</v>
      </c>
      <c r="S179" s="172"/>
      <c r="T179" s="174">
        <f>SUM(T180:T209)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7" t="s">
        <v>197</v>
      </c>
      <c r="AT179" s="175" t="s">
        <v>74</v>
      </c>
      <c r="AU179" s="175" t="s">
        <v>82</v>
      </c>
      <c r="AY179" s="167" t="s">
        <v>160</v>
      </c>
      <c r="BK179" s="176">
        <f>SUM(BK180:BK209)</f>
        <v>0</v>
      </c>
    </row>
    <row r="180" s="2" customFormat="1" ht="16.5" customHeight="1">
      <c r="A180" s="38"/>
      <c r="B180" s="179"/>
      <c r="C180" s="180" t="s">
        <v>276</v>
      </c>
      <c r="D180" s="180" t="s">
        <v>162</v>
      </c>
      <c r="E180" s="181" t="s">
        <v>1688</v>
      </c>
      <c r="F180" s="182" t="s">
        <v>1689</v>
      </c>
      <c r="G180" s="183" t="s">
        <v>1626</v>
      </c>
      <c r="H180" s="184">
        <v>1</v>
      </c>
      <c r="I180" s="185"/>
      <c r="J180" s="186">
        <f>ROUND(I180*H180,2)</f>
        <v>0</v>
      </c>
      <c r="K180" s="182" t="s">
        <v>1292</v>
      </c>
      <c r="L180" s="39"/>
      <c r="M180" s="187" t="s">
        <v>1</v>
      </c>
      <c r="N180" s="188" t="s">
        <v>40</v>
      </c>
      <c r="O180" s="77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1540</v>
      </c>
      <c r="AT180" s="191" t="s">
        <v>162</v>
      </c>
      <c r="AU180" s="191" t="s">
        <v>84</v>
      </c>
      <c r="AY180" s="19" t="s">
        <v>160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82</v>
      </c>
      <c r="BK180" s="192">
        <f>ROUND(I180*H180,2)</f>
        <v>0</v>
      </c>
      <c r="BL180" s="19" t="s">
        <v>1540</v>
      </c>
      <c r="BM180" s="191" t="s">
        <v>1690</v>
      </c>
    </row>
    <row r="181" s="2" customFormat="1">
      <c r="A181" s="38"/>
      <c r="B181" s="39"/>
      <c r="C181" s="38"/>
      <c r="D181" s="193" t="s">
        <v>169</v>
      </c>
      <c r="E181" s="38"/>
      <c r="F181" s="194" t="s">
        <v>1689</v>
      </c>
      <c r="G181" s="38"/>
      <c r="H181" s="38"/>
      <c r="I181" s="195"/>
      <c r="J181" s="38"/>
      <c r="K181" s="38"/>
      <c r="L181" s="39"/>
      <c r="M181" s="196"/>
      <c r="N181" s="197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169</v>
      </c>
      <c r="AU181" s="19" t="s">
        <v>84</v>
      </c>
    </row>
    <row r="182" s="2" customFormat="1">
      <c r="A182" s="38"/>
      <c r="B182" s="39"/>
      <c r="C182" s="38"/>
      <c r="D182" s="198" t="s">
        <v>171</v>
      </c>
      <c r="E182" s="38"/>
      <c r="F182" s="199" t="s">
        <v>1691</v>
      </c>
      <c r="G182" s="38"/>
      <c r="H182" s="38"/>
      <c r="I182" s="195"/>
      <c r="J182" s="38"/>
      <c r="K182" s="38"/>
      <c r="L182" s="39"/>
      <c r="M182" s="196"/>
      <c r="N182" s="197"/>
      <c r="O182" s="77"/>
      <c r="P182" s="77"/>
      <c r="Q182" s="77"/>
      <c r="R182" s="77"/>
      <c r="S182" s="77"/>
      <c r="T182" s="7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9" t="s">
        <v>171</v>
      </c>
      <c r="AU182" s="19" t="s">
        <v>84</v>
      </c>
    </row>
    <row r="183" s="2" customFormat="1">
      <c r="A183" s="38"/>
      <c r="B183" s="39"/>
      <c r="C183" s="38"/>
      <c r="D183" s="193" t="s">
        <v>173</v>
      </c>
      <c r="E183" s="38"/>
      <c r="F183" s="200" t="s">
        <v>1692</v>
      </c>
      <c r="G183" s="38"/>
      <c r="H183" s="38"/>
      <c r="I183" s="195"/>
      <c r="J183" s="38"/>
      <c r="K183" s="38"/>
      <c r="L183" s="39"/>
      <c r="M183" s="196"/>
      <c r="N183" s="197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173</v>
      </c>
      <c r="AU183" s="19" t="s">
        <v>84</v>
      </c>
    </row>
    <row r="184" s="2" customFormat="1" ht="16.5" customHeight="1">
      <c r="A184" s="38"/>
      <c r="B184" s="179"/>
      <c r="C184" s="180" t="s">
        <v>285</v>
      </c>
      <c r="D184" s="180" t="s">
        <v>162</v>
      </c>
      <c r="E184" s="181" t="s">
        <v>1693</v>
      </c>
      <c r="F184" s="182" t="s">
        <v>1694</v>
      </c>
      <c r="G184" s="183" t="s">
        <v>1626</v>
      </c>
      <c r="H184" s="184">
        <v>1</v>
      </c>
      <c r="I184" s="185"/>
      <c r="J184" s="186">
        <f>ROUND(I184*H184,2)</f>
        <v>0</v>
      </c>
      <c r="K184" s="182" t="s">
        <v>1292</v>
      </c>
      <c r="L184" s="39"/>
      <c r="M184" s="187" t="s">
        <v>1</v>
      </c>
      <c r="N184" s="188" t="s">
        <v>40</v>
      </c>
      <c r="O184" s="77"/>
      <c r="P184" s="189">
        <f>O184*H184</f>
        <v>0</v>
      </c>
      <c r="Q184" s="189">
        <v>0</v>
      </c>
      <c r="R184" s="189">
        <f>Q184*H184</f>
        <v>0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1540</v>
      </c>
      <c r="AT184" s="191" t="s">
        <v>162</v>
      </c>
      <c r="AU184" s="191" t="s">
        <v>84</v>
      </c>
      <c r="AY184" s="19" t="s">
        <v>160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82</v>
      </c>
      <c r="BK184" s="192">
        <f>ROUND(I184*H184,2)</f>
        <v>0</v>
      </c>
      <c r="BL184" s="19" t="s">
        <v>1540</v>
      </c>
      <c r="BM184" s="191" t="s">
        <v>1695</v>
      </c>
    </row>
    <row r="185" s="2" customFormat="1">
      <c r="A185" s="38"/>
      <c r="B185" s="39"/>
      <c r="C185" s="38"/>
      <c r="D185" s="193" t="s">
        <v>169</v>
      </c>
      <c r="E185" s="38"/>
      <c r="F185" s="194" t="s">
        <v>1694</v>
      </c>
      <c r="G185" s="38"/>
      <c r="H185" s="38"/>
      <c r="I185" s="195"/>
      <c r="J185" s="38"/>
      <c r="K185" s="38"/>
      <c r="L185" s="39"/>
      <c r="M185" s="196"/>
      <c r="N185" s="197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9" t="s">
        <v>169</v>
      </c>
      <c r="AU185" s="19" t="s">
        <v>84</v>
      </c>
    </row>
    <row r="186" s="2" customFormat="1">
      <c r="A186" s="38"/>
      <c r="B186" s="39"/>
      <c r="C186" s="38"/>
      <c r="D186" s="198" t="s">
        <v>171</v>
      </c>
      <c r="E186" s="38"/>
      <c r="F186" s="199" t="s">
        <v>1696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171</v>
      </c>
      <c r="AU186" s="19" t="s">
        <v>84</v>
      </c>
    </row>
    <row r="187" s="2" customFormat="1">
      <c r="A187" s="38"/>
      <c r="B187" s="39"/>
      <c r="C187" s="38"/>
      <c r="D187" s="193" t="s">
        <v>173</v>
      </c>
      <c r="E187" s="38"/>
      <c r="F187" s="200" t="s">
        <v>1697</v>
      </c>
      <c r="G187" s="38"/>
      <c r="H187" s="38"/>
      <c r="I187" s="195"/>
      <c r="J187" s="38"/>
      <c r="K187" s="38"/>
      <c r="L187" s="39"/>
      <c r="M187" s="196"/>
      <c r="N187" s="197"/>
      <c r="O187" s="77"/>
      <c r="P187" s="77"/>
      <c r="Q187" s="77"/>
      <c r="R187" s="77"/>
      <c r="S187" s="77"/>
      <c r="T187" s="7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9" t="s">
        <v>173</v>
      </c>
      <c r="AU187" s="19" t="s">
        <v>84</v>
      </c>
    </row>
    <row r="188" s="2" customFormat="1" ht="16.5" customHeight="1">
      <c r="A188" s="38"/>
      <c r="B188" s="179"/>
      <c r="C188" s="180" t="s">
        <v>292</v>
      </c>
      <c r="D188" s="180" t="s">
        <v>162</v>
      </c>
      <c r="E188" s="181" t="s">
        <v>1698</v>
      </c>
      <c r="F188" s="182" t="s">
        <v>1699</v>
      </c>
      <c r="G188" s="183" t="s">
        <v>1678</v>
      </c>
      <c r="H188" s="184">
        <v>1</v>
      </c>
      <c r="I188" s="185"/>
      <c r="J188" s="186">
        <f>ROUND(I188*H188,2)</f>
        <v>0</v>
      </c>
      <c r="K188" s="182" t="s">
        <v>1292</v>
      </c>
      <c r="L188" s="39"/>
      <c r="M188" s="187" t="s">
        <v>1</v>
      </c>
      <c r="N188" s="188" t="s">
        <v>40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1540</v>
      </c>
      <c r="AT188" s="191" t="s">
        <v>162</v>
      </c>
      <c r="AU188" s="191" t="s">
        <v>84</v>
      </c>
      <c r="AY188" s="19" t="s">
        <v>160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82</v>
      </c>
      <c r="BK188" s="192">
        <f>ROUND(I188*H188,2)</f>
        <v>0</v>
      </c>
      <c r="BL188" s="19" t="s">
        <v>1540</v>
      </c>
      <c r="BM188" s="191" t="s">
        <v>1700</v>
      </c>
    </row>
    <row r="189" s="2" customFormat="1">
      <c r="A189" s="38"/>
      <c r="B189" s="39"/>
      <c r="C189" s="38"/>
      <c r="D189" s="193" t="s">
        <v>169</v>
      </c>
      <c r="E189" s="38"/>
      <c r="F189" s="194" t="s">
        <v>1699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169</v>
      </c>
      <c r="AU189" s="19" t="s">
        <v>84</v>
      </c>
    </row>
    <row r="190" s="2" customFormat="1">
      <c r="A190" s="38"/>
      <c r="B190" s="39"/>
      <c r="C190" s="38"/>
      <c r="D190" s="198" t="s">
        <v>171</v>
      </c>
      <c r="E190" s="38"/>
      <c r="F190" s="199" t="s">
        <v>1701</v>
      </c>
      <c r="G190" s="38"/>
      <c r="H190" s="38"/>
      <c r="I190" s="195"/>
      <c r="J190" s="38"/>
      <c r="K190" s="38"/>
      <c r="L190" s="39"/>
      <c r="M190" s="196"/>
      <c r="N190" s="197"/>
      <c r="O190" s="77"/>
      <c r="P190" s="77"/>
      <c r="Q190" s="77"/>
      <c r="R190" s="77"/>
      <c r="S190" s="77"/>
      <c r="T190" s="7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9" t="s">
        <v>171</v>
      </c>
      <c r="AU190" s="19" t="s">
        <v>84</v>
      </c>
    </row>
    <row r="191" s="2" customFormat="1">
      <c r="A191" s="38"/>
      <c r="B191" s="39"/>
      <c r="C191" s="38"/>
      <c r="D191" s="193" t="s">
        <v>173</v>
      </c>
      <c r="E191" s="38"/>
      <c r="F191" s="200" t="s">
        <v>1702</v>
      </c>
      <c r="G191" s="38"/>
      <c r="H191" s="38"/>
      <c r="I191" s="195"/>
      <c r="J191" s="38"/>
      <c r="K191" s="38"/>
      <c r="L191" s="39"/>
      <c r="M191" s="196"/>
      <c r="N191" s="197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173</v>
      </c>
      <c r="AU191" s="19" t="s">
        <v>84</v>
      </c>
    </row>
    <row r="192" s="2" customFormat="1" ht="16.5" customHeight="1">
      <c r="A192" s="38"/>
      <c r="B192" s="179"/>
      <c r="C192" s="180" t="s">
        <v>298</v>
      </c>
      <c r="D192" s="180" t="s">
        <v>162</v>
      </c>
      <c r="E192" s="181" t="s">
        <v>1703</v>
      </c>
      <c r="F192" s="182" t="s">
        <v>1704</v>
      </c>
      <c r="G192" s="183" t="s">
        <v>1626</v>
      </c>
      <c r="H192" s="184">
        <v>1</v>
      </c>
      <c r="I192" s="185"/>
      <c r="J192" s="186">
        <f>ROUND(I192*H192,2)</f>
        <v>0</v>
      </c>
      <c r="K192" s="182" t="s">
        <v>1292</v>
      </c>
      <c r="L192" s="39"/>
      <c r="M192" s="187" t="s">
        <v>1</v>
      </c>
      <c r="N192" s="188" t="s">
        <v>40</v>
      </c>
      <c r="O192" s="77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1540</v>
      </c>
      <c r="AT192" s="191" t="s">
        <v>162</v>
      </c>
      <c r="AU192" s="191" t="s">
        <v>84</v>
      </c>
      <c r="AY192" s="19" t="s">
        <v>160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82</v>
      </c>
      <c r="BK192" s="192">
        <f>ROUND(I192*H192,2)</f>
        <v>0</v>
      </c>
      <c r="BL192" s="19" t="s">
        <v>1540</v>
      </c>
      <c r="BM192" s="191" t="s">
        <v>1705</v>
      </c>
    </row>
    <row r="193" s="2" customFormat="1">
      <c r="A193" s="38"/>
      <c r="B193" s="39"/>
      <c r="C193" s="38"/>
      <c r="D193" s="193" t="s">
        <v>169</v>
      </c>
      <c r="E193" s="38"/>
      <c r="F193" s="194" t="s">
        <v>1704</v>
      </c>
      <c r="G193" s="38"/>
      <c r="H193" s="38"/>
      <c r="I193" s="195"/>
      <c r="J193" s="38"/>
      <c r="K193" s="38"/>
      <c r="L193" s="39"/>
      <c r="M193" s="196"/>
      <c r="N193" s="197"/>
      <c r="O193" s="77"/>
      <c r="P193" s="77"/>
      <c r="Q193" s="77"/>
      <c r="R193" s="77"/>
      <c r="S193" s="77"/>
      <c r="T193" s="7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9" t="s">
        <v>169</v>
      </c>
      <c r="AU193" s="19" t="s">
        <v>84</v>
      </c>
    </row>
    <row r="194" s="2" customFormat="1">
      <c r="A194" s="38"/>
      <c r="B194" s="39"/>
      <c r="C194" s="38"/>
      <c r="D194" s="198" t="s">
        <v>171</v>
      </c>
      <c r="E194" s="38"/>
      <c r="F194" s="199" t="s">
        <v>1706</v>
      </c>
      <c r="G194" s="38"/>
      <c r="H194" s="38"/>
      <c r="I194" s="195"/>
      <c r="J194" s="38"/>
      <c r="K194" s="38"/>
      <c r="L194" s="39"/>
      <c r="M194" s="196"/>
      <c r="N194" s="197"/>
      <c r="O194" s="77"/>
      <c r="P194" s="77"/>
      <c r="Q194" s="77"/>
      <c r="R194" s="77"/>
      <c r="S194" s="77"/>
      <c r="T194" s="7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9" t="s">
        <v>171</v>
      </c>
      <c r="AU194" s="19" t="s">
        <v>84</v>
      </c>
    </row>
    <row r="195" s="2" customFormat="1">
      <c r="A195" s="38"/>
      <c r="B195" s="39"/>
      <c r="C195" s="38"/>
      <c r="D195" s="193" t="s">
        <v>173</v>
      </c>
      <c r="E195" s="38"/>
      <c r="F195" s="200" t="s">
        <v>1707</v>
      </c>
      <c r="G195" s="38"/>
      <c r="H195" s="38"/>
      <c r="I195" s="195"/>
      <c r="J195" s="38"/>
      <c r="K195" s="38"/>
      <c r="L195" s="39"/>
      <c r="M195" s="196"/>
      <c r="N195" s="197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173</v>
      </c>
      <c r="AU195" s="19" t="s">
        <v>84</v>
      </c>
    </row>
    <row r="196" s="2" customFormat="1" ht="16.5" customHeight="1">
      <c r="A196" s="38"/>
      <c r="B196" s="179"/>
      <c r="C196" s="180" t="s">
        <v>305</v>
      </c>
      <c r="D196" s="180" t="s">
        <v>162</v>
      </c>
      <c r="E196" s="181" t="s">
        <v>1708</v>
      </c>
      <c r="F196" s="182" t="s">
        <v>1709</v>
      </c>
      <c r="G196" s="183" t="s">
        <v>1678</v>
      </c>
      <c r="H196" s="184">
        <v>4</v>
      </c>
      <c r="I196" s="185"/>
      <c r="J196" s="186">
        <f>ROUND(I196*H196,2)</f>
        <v>0</v>
      </c>
      <c r="K196" s="182" t="s">
        <v>1292</v>
      </c>
      <c r="L196" s="39"/>
      <c r="M196" s="187" t="s">
        <v>1</v>
      </c>
      <c r="N196" s="188" t="s">
        <v>40</v>
      </c>
      <c r="O196" s="77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1" t="s">
        <v>1540</v>
      </c>
      <c r="AT196" s="191" t="s">
        <v>162</v>
      </c>
      <c r="AU196" s="191" t="s">
        <v>84</v>
      </c>
      <c r="AY196" s="19" t="s">
        <v>160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82</v>
      </c>
      <c r="BK196" s="192">
        <f>ROUND(I196*H196,2)</f>
        <v>0</v>
      </c>
      <c r="BL196" s="19" t="s">
        <v>1540</v>
      </c>
      <c r="BM196" s="191" t="s">
        <v>1710</v>
      </c>
    </row>
    <row r="197" s="2" customFormat="1">
      <c r="A197" s="38"/>
      <c r="B197" s="39"/>
      <c r="C197" s="38"/>
      <c r="D197" s="193" t="s">
        <v>169</v>
      </c>
      <c r="E197" s="38"/>
      <c r="F197" s="194" t="s">
        <v>1709</v>
      </c>
      <c r="G197" s="38"/>
      <c r="H197" s="38"/>
      <c r="I197" s="195"/>
      <c r="J197" s="38"/>
      <c r="K197" s="38"/>
      <c r="L197" s="39"/>
      <c r="M197" s="196"/>
      <c r="N197" s="197"/>
      <c r="O197" s="77"/>
      <c r="P197" s="77"/>
      <c r="Q197" s="77"/>
      <c r="R197" s="77"/>
      <c r="S197" s="77"/>
      <c r="T197" s="7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169</v>
      </c>
      <c r="AU197" s="19" t="s">
        <v>84</v>
      </c>
    </row>
    <row r="198" s="2" customFormat="1">
      <c r="A198" s="38"/>
      <c r="B198" s="39"/>
      <c r="C198" s="38"/>
      <c r="D198" s="198" t="s">
        <v>171</v>
      </c>
      <c r="E198" s="38"/>
      <c r="F198" s="199" t="s">
        <v>1711</v>
      </c>
      <c r="G198" s="38"/>
      <c r="H198" s="38"/>
      <c r="I198" s="195"/>
      <c r="J198" s="38"/>
      <c r="K198" s="38"/>
      <c r="L198" s="39"/>
      <c r="M198" s="196"/>
      <c r="N198" s="197"/>
      <c r="O198" s="77"/>
      <c r="P198" s="77"/>
      <c r="Q198" s="77"/>
      <c r="R198" s="77"/>
      <c r="S198" s="77"/>
      <c r="T198" s="7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171</v>
      </c>
      <c r="AU198" s="19" t="s">
        <v>84</v>
      </c>
    </row>
    <row r="199" s="2" customFormat="1" ht="16.5" customHeight="1">
      <c r="A199" s="38"/>
      <c r="B199" s="179"/>
      <c r="C199" s="180" t="s">
        <v>7</v>
      </c>
      <c r="D199" s="180" t="s">
        <v>162</v>
      </c>
      <c r="E199" s="181" t="s">
        <v>1712</v>
      </c>
      <c r="F199" s="182" t="s">
        <v>1713</v>
      </c>
      <c r="G199" s="183" t="s">
        <v>1626</v>
      </c>
      <c r="H199" s="184">
        <v>1</v>
      </c>
      <c r="I199" s="185"/>
      <c r="J199" s="186">
        <f>ROUND(I199*H199,2)</f>
        <v>0</v>
      </c>
      <c r="K199" s="182" t="s">
        <v>1292</v>
      </c>
      <c r="L199" s="39"/>
      <c r="M199" s="187" t="s">
        <v>1</v>
      </c>
      <c r="N199" s="188" t="s">
        <v>40</v>
      </c>
      <c r="O199" s="77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1540</v>
      </c>
      <c r="AT199" s="191" t="s">
        <v>162</v>
      </c>
      <c r="AU199" s="191" t="s">
        <v>84</v>
      </c>
      <c r="AY199" s="19" t="s">
        <v>160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82</v>
      </c>
      <c r="BK199" s="192">
        <f>ROUND(I199*H199,2)</f>
        <v>0</v>
      </c>
      <c r="BL199" s="19" t="s">
        <v>1540</v>
      </c>
      <c r="BM199" s="191" t="s">
        <v>1714</v>
      </c>
    </row>
    <row r="200" s="2" customFormat="1">
      <c r="A200" s="38"/>
      <c r="B200" s="39"/>
      <c r="C200" s="38"/>
      <c r="D200" s="193" t="s">
        <v>169</v>
      </c>
      <c r="E200" s="38"/>
      <c r="F200" s="194" t="s">
        <v>1713</v>
      </c>
      <c r="G200" s="38"/>
      <c r="H200" s="38"/>
      <c r="I200" s="195"/>
      <c r="J200" s="38"/>
      <c r="K200" s="38"/>
      <c r="L200" s="39"/>
      <c r="M200" s="196"/>
      <c r="N200" s="197"/>
      <c r="O200" s="77"/>
      <c r="P200" s="77"/>
      <c r="Q200" s="77"/>
      <c r="R200" s="77"/>
      <c r="S200" s="77"/>
      <c r="T200" s="7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9" t="s">
        <v>169</v>
      </c>
      <c r="AU200" s="19" t="s">
        <v>84</v>
      </c>
    </row>
    <row r="201" s="2" customFormat="1">
      <c r="A201" s="38"/>
      <c r="B201" s="39"/>
      <c r="C201" s="38"/>
      <c r="D201" s="198" t="s">
        <v>171</v>
      </c>
      <c r="E201" s="38"/>
      <c r="F201" s="199" t="s">
        <v>1715</v>
      </c>
      <c r="G201" s="38"/>
      <c r="H201" s="38"/>
      <c r="I201" s="195"/>
      <c r="J201" s="38"/>
      <c r="K201" s="38"/>
      <c r="L201" s="39"/>
      <c r="M201" s="196"/>
      <c r="N201" s="197"/>
      <c r="O201" s="77"/>
      <c r="P201" s="77"/>
      <c r="Q201" s="77"/>
      <c r="R201" s="77"/>
      <c r="S201" s="77"/>
      <c r="T201" s="7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9" t="s">
        <v>171</v>
      </c>
      <c r="AU201" s="19" t="s">
        <v>84</v>
      </c>
    </row>
    <row r="202" s="2" customFormat="1" ht="16.5" customHeight="1">
      <c r="A202" s="38"/>
      <c r="B202" s="179"/>
      <c r="C202" s="180" t="s">
        <v>317</v>
      </c>
      <c r="D202" s="180" t="s">
        <v>162</v>
      </c>
      <c r="E202" s="181" t="s">
        <v>1716</v>
      </c>
      <c r="F202" s="182" t="s">
        <v>1717</v>
      </c>
      <c r="G202" s="183" t="s">
        <v>1626</v>
      </c>
      <c r="H202" s="184">
        <v>1</v>
      </c>
      <c r="I202" s="185"/>
      <c r="J202" s="186">
        <f>ROUND(I202*H202,2)</f>
        <v>0</v>
      </c>
      <c r="K202" s="182" t="s">
        <v>1292</v>
      </c>
      <c r="L202" s="39"/>
      <c r="M202" s="187" t="s">
        <v>1</v>
      </c>
      <c r="N202" s="188" t="s">
        <v>40</v>
      </c>
      <c r="O202" s="77"/>
      <c r="P202" s="189">
        <f>O202*H202</f>
        <v>0</v>
      </c>
      <c r="Q202" s="189">
        <v>0</v>
      </c>
      <c r="R202" s="189">
        <f>Q202*H202</f>
        <v>0</v>
      </c>
      <c r="S202" s="189">
        <v>0</v>
      </c>
      <c r="T202" s="19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1" t="s">
        <v>1540</v>
      </c>
      <c r="AT202" s="191" t="s">
        <v>162</v>
      </c>
      <c r="AU202" s="191" t="s">
        <v>84</v>
      </c>
      <c r="AY202" s="19" t="s">
        <v>160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82</v>
      </c>
      <c r="BK202" s="192">
        <f>ROUND(I202*H202,2)</f>
        <v>0</v>
      </c>
      <c r="BL202" s="19" t="s">
        <v>1540</v>
      </c>
      <c r="BM202" s="191" t="s">
        <v>1718</v>
      </c>
    </row>
    <row r="203" s="2" customFormat="1">
      <c r="A203" s="38"/>
      <c r="B203" s="39"/>
      <c r="C203" s="38"/>
      <c r="D203" s="193" t="s">
        <v>169</v>
      </c>
      <c r="E203" s="38"/>
      <c r="F203" s="194" t="s">
        <v>1717</v>
      </c>
      <c r="G203" s="38"/>
      <c r="H203" s="38"/>
      <c r="I203" s="195"/>
      <c r="J203" s="38"/>
      <c r="K203" s="38"/>
      <c r="L203" s="39"/>
      <c r="M203" s="196"/>
      <c r="N203" s="197"/>
      <c r="O203" s="77"/>
      <c r="P203" s="77"/>
      <c r="Q203" s="77"/>
      <c r="R203" s="77"/>
      <c r="S203" s="77"/>
      <c r="T203" s="7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9" t="s">
        <v>169</v>
      </c>
      <c r="AU203" s="19" t="s">
        <v>84</v>
      </c>
    </row>
    <row r="204" s="2" customFormat="1">
      <c r="A204" s="38"/>
      <c r="B204" s="39"/>
      <c r="C204" s="38"/>
      <c r="D204" s="198" t="s">
        <v>171</v>
      </c>
      <c r="E204" s="38"/>
      <c r="F204" s="199" t="s">
        <v>1719</v>
      </c>
      <c r="G204" s="38"/>
      <c r="H204" s="38"/>
      <c r="I204" s="195"/>
      <c r="J204" s="38"/>
      <c r="K204" s="38"/>
      <c r="L204" s="39"/>
      <c r="M204" s="196"/>
      <c r="N204" s="197"/>
      <c r="O204" s="77"/>
      <c r="P204" s="77"/>
      <c r="Q204" s="77"/>
      <c r="R204" s="77"/>
      <c r="S204" s="77"/>
      <c r="T204" s="7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9" t="s">
        <v>171</v>
      </c>
      <c r="AU204" s="19" t="s">
        <v>84</v>
      </c>
    </row>
    <row r="205" s="2" customFormat="1">
      <c r="A205" s="38"/>
      <c r="B205" s="39"/>
      <c r="C205" s="38"/>
      <c r="D205" s="193" t="s">
        <v>173</v>
      </c>
      <c r="E205" s="38"/>
      <c r="F205" s="200" t="s">
        <v>1720</v>
      </c>
      <c r="G205" s="38"/>
      <c r="H205" s="38"/>
      <c r="I205" s="195"/>
      <c r="J205" s="38"/>
      <c r="K205" s="38"/>
      <c r="L205" s="39"/>
      <c r="M205" s="196"/>
      <c r="N205" s="197"/>
      <c r="O205" s="77"/>
      <c r="P205" s="77"/>
      <c r="Q205" s="77"/>
      <c r="R205" s="77"/>
      <c r="S205" s="77"/>
      <c r="T205" s="7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9" t="s">
        <v>173</v>
      </c>
      <c r="AU205" s="19" t="s">
        <v>84</v>
      </c>
    </row>
    <row r="206" s="2" customFormat="1" ht="16.5" customHeight="1">
      <c r="A206" s="38"/>
      <c r="B206" s="179"/>
      <c r="C206" s="180" t="s">
        <v>324</v>
      </c>
      <c r="D206" s="180" t="s">
        <v>162</v>
      </c>
      <c r="E206" s="181" t="s">
        <v>1721</v>
      </c>
      <c r="F206" s="182" t="s">
        <v>1722</v>
      </c>
      <c r="G206" s="183" t="s">
        <v>1626</v>
      </c>
      <c r="H206" s="184">
        <v>1</v>
      </c>
      <c r="I206" s="185"/>
      <c r="J206" s="186">
        <f>ROUND(I206*H206,2)</f>
        <v>0</v>
      </c>
      <c r="K206" s="182" t="s">
        <v>1292</v>
      </c>
      <c r="L206" s="39"/>
      <c r="M206" s="187" t="s">
        <v>1</v>
      </c>
      <c r="N206" s="188" t="s">
        <v>40</v>
      </c>
      <c r="O206" s="77"/>
      <c r="P206" s="189">
        <f>O206*H206</f>
        <v>0</v>
      </c>
      <c r="Q206" s="189">
        <v>0</v>
      </c>
      <c r="R206" s="189">
        <f>Q206*H206</f>
        <v>0</v>
      </c>
      <c r="S206" s="189">
        <v>0</v>
      </c>
      <c r="T206" s="19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1" t="s">
        <v>1540</v>
      </c>
      <c r="AT206" s="191" t="s">
        <v>162</v>
      </c>
      <c r="AU206" s="191" t="s">
        <v>84</v>
      </c>
      <c r="AY206" s="19" t="s">
        <v>160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82</v>
      </c>
      <c r="BK206" s="192">
        <f>ROUND(I206*H206,2)</f>
        <v>0</v>
      </c>
      <c r="BL206" s="19" t="s">
        <v>1540</v>
      </c>
      <c r="BM206" s="191" t="s">
        <v>1723</v>
      </c>
    </row>
    <row r="207" s="2" customFormat="1">
      <c r="A207" s="38"/>
      <c r="B207" s="39"/>
      <c r="C207" s="38"/>
      <c r="D207" s="193" t="s">
        <v>169</v>
      </c>
      <c r="E207" s="38"/>
      <c r="F207" s="194" t="s">
        <v>1722</v>
      </c>
      <c r="G207" s="38"/>
      <c r="H207" s="38"/>
      <c r="I207" s="195"/>
      <c r="J207" s="38"/>
      <c r="K207" s="38"/>
      <c r="L207" s="39"/>
      <c r="M207" s="196"/>
      <c r="N207" s="197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169</v>
      </c>
      <c r="AU207" s="19" t="s">
        <v>84</v>
      </c>
    </row>
    <row r="208" s="2" customFormat="1">
      <c r="A208" s="38"/>
      <c r="B208" s="39"/>
      <c r="C208" s="38"/>
      <c r="D208" s="198" t="s">
        <v>171</v>
      </c>
      <c r="E208" s="38"/>
      <c r="F208" s="199" t="s">
        <v>1724</v>
      </c>
      <c r="G208" s="38"/>
      <c r="H208" s="38"/>
      <c r="I208" s="195"/>
      <c r="J208" s="38"/>
      <c r="K208" s="38"/>
      <c r="L208" s="39"/>
      <c r="M208" s="196"/>
      <c r="N208" s="197"/>
      <c r="O208" s="77"/>
      <c r="P208" s="77"/>
      <c r="Q208" s="77"/>
      <c r="R208" s="77"/>
      <c r="S208" s="77"/>
      <c r="T208" s="7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9" t="s">
        <v>171</v>
      </c>
      <c r="AU208" s="19" t="s">
        <v>84</v>
      </c>
    </row>
    <row r="209" s="2" customFormat="1">
      <c r="A209" s="38"/>
      <c r="B209" s="39"/>
      <c r="C209" s="38"/>
      <c r="D209" s="193" t="s">
        <v>173</v>
      </c>
      <c r="E209" s="38"/>
      <c r="F209" s="200" t="s">
        <v>1725</v>
      </c>
      <c r="G209" s="38"/>
      <c r="H209" s="38"/>
      <c r="I209" s="195"/>
      <c r="J209" s="38"/>
      <c r="K209" s="38"/>
      <c r="L209" s="39"/>
      <c r="M209" s="196"/>
      <c r="N209" s="197"/>
      <c r="O209" s="77"/>
      <c r="P209" s="77"/>
      <c r="Q209" s="77"/>
      <c r="R209" s="77"/>
      <c r="S209" s="77"/>
      <c r="T209" s="7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9" t="s">
        <v>173</v>
      </c>
      <c r="AU209" s="19" t="s">
        <v>84</v>
      </c>
    </row>
    <row r="210" s="12" customFormat="1" ht="22.8" customHeight="1">
      <c r="A210" s="12"/>
      <c r="B210" s="166"/>
      <c r="C210" s="12"/>
      <c r="D210" s="167" t="s">
        <v>74</v>
      </c>
      <c r="E210" s="177" t="s">
        <v>1726</v>
      </c>
      <c r="F210" s="177" t="s">
        <v>1727</v>
      </c>
      <c r="G210" s="12"/>
      <c r="H210" s="12"/>
      <c r="I210" s="169"/>
      <c r="J210" s="178">
        <f>BK210</f>
        <v>0</v>
      </c>
      <c r="K210" s="12"/>
      <c r="L210" s="166"/>
      <c r="M210" s="171"/>
      <c r="N210" s="172"/>
      <c r="O210" s="172"/>
      <c r="P210" s="173">
        <f>SUM(P211:P220)</f>
        <v>0</v>
      </c>
      <c r="Q210" s="172"/>
      <c r="R210" s="173">
        <f>SUM(R211:R220)</f>
        <v>0</v>
      </c>
      <c r="S210" s="172"/>
      <c r="T210" s="174">
        <f>SUM(T211:T220)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67" t="s">
        <v>197</v>
      </c>
      <c r="AT210" s="175" t="s">
        <v>74</v>
      </c>
      <c r="AU210" s="175" t="s">
        <v>82</v>
      </c>
      <c r="AY210" s="167" t="s">
        <v>160</v>
      </c>
      <c r="BK210" s="176">
        <f>SUM(BK211:BK220)</f>
        <v>0</v>
      </c>
    </row>
    <row r="211" s="2" customFormat="1" ht="16.5" customHeight="1">
      <c r="A211" s="38"/>
      <c r="B211" s="179"/>
      <c r="C211" s="180" t="s">
        <v>330</v>
      </c>
      <c r="D211" s="180" t="s">
        <v>162</v>
      </c>
      <c r="E211" s="181" t="s">
        <v>1728</v>
      </c>
      <c r="F211" s="182" t="s">
        <v>1729</v>
      </c>
      <c r="G211" s="183" t="s">
        <v>1626</v>
      </c>
      <c r="H211" s="184">
        <v>1</v>
      </c>
      <c r="I211" s="185"/>
      <c r="J211" s="186">
        <f>ROUND(I211*H211,2)</f>
        <v>0</v>
      </c>
      <c r="K211" s="182" t="s">
        <v>1292</v>
      </c>
      <c r="L211" s="39"/>
      <c r="M211" s="187" t="s">
        <v>1</v>
      </c>
      <c r="N211" s="188" t="s">
        <v>40</v>
      </c>
      <c r="O211" s="77"/>
      <c r="P211" s="189">
        <f>O211*H211</f>
        <v>0</v>
      </c>
      <c r="Q211" s="189">
        <v>0</v>
      </c>
      <c r="R211" s="189">
        <f>Q211*H211</f>
        <v>0</v>
      </c>
      <c r="S211" s="189">
        <v>0</v>
      </c>
      <c r="T211" s="19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1" t="s">
        <v>1540</v>
      </c>
      <c r="AT211" s="191" t="s">
        <v>162</v>
      </c>
      <c r="AU211" s="191" t="s">
        <v>84</v>
      </c>
      <c r="AY211" s="19" t="s">
        <v>160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82</v>
      </c>
      <c r="BK211" s="192">
        <f>ROUND(I211*H211,2)</f>
        <v>0</v>
      </c>
      <c r="BL211" s="19" t="s">
        <v>1540</v>
      </c>
      <c r="BM211" s="191" t="s">
        <v>1730</v>
      </c>
    </row>
    <row r="212" s="2" customFormat="1">
      <c r="A212" s="38"/>
      <c r="B212" s="39"/>
      <c r="C212" s="38"/>
      <c r="D212" s="193" t="s">
        <v>169</v>
      </c>
      <c r="E212" s="38"/>
      <c r="F212" s="194" t="s">
        <v>1729</v>
      </c>
      <c r="G212" s="38"/>
      <c r="H212" s="38"/>
      <c r="I212" s="195"/>
      <c r="J212" s="38"/>
      <c r="K212" s="38"/>
      <c r="L212" s="39"/>
      <c r="M212" s="196"/>
      <c r="N212" s="197"/>
      <c r="O212" s="77"/>
      <c r="P212" s="77"/>
      <c r="Q212" s="77"/>
      <c r="R212" s="77"/>
      <c r="S212" s="77"/>
      <c r="T212" s="7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9" t="s">
        <v>169</v>
      </c>
      <c r="AU212" s="19" t="s">
        <v>84</v>
      </c>
    </row>
    <row r="213" s="2" customFormat="1">
      <c r="A213" s="38"/>
      <c r="B213" s="39"/>
      <c r="C213" s="38"/>
      <c r="D213" s="198" t="s">
        <v>171</v>
      </c>
      <c r="E213" s="38"/>
      <c r="F213" s="199" t="s">
        <v>1731</v>
      </c>
      <c r="G213" s="38"/>
      <c r="H213" s="38"/>
      <c r="I213" s="195"/>
      <c r="J213" s="38"/>
      <c r="K213" s="38"/>
      <c r="L213" s="39"/>
      <c r="M213" s="196"/>
      <c r="N213" s="197"/>
      <c r="O213" s="77"/>
      <c r="P213" s="77"/>
      <c r="Q213" s="77"/>
      <c r="R213" s="77"/>
      <c r="S213" s="77"/>
      <c r="T213" s="7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9" t="s">
        <v>171</v>
      </c>
      <c r="AU213" s="19" t="s">
        <v>84</v>
      </c>
    </row>
    <row r="214" s="2" customFormat="1" ht="16.5" customHeight="1">
      <c r="A214" s="38"/>
      <c r="B214" s="179"/>
      <c r="C214" s="180" t="s">
        <v>340</v>
      </c>
      <c r="D214" s="180" t="s">
        <v>162</v>
      </c>
      <c r="E214" s="181" t="s">
        <v>1732</v>
      </c>
      <c r="F214" s="182" t="s">
        <v>1733</v>
      </c>
      <c r="G214" s="183" t="s">
        <v>1626</v>
      </c>
      <c r="H214" s="184">
        <v>1</v>
      </c>
      <c r="I214" s="185"/>
      <c r="J214" s="186">
        <f>ROUND(I214*H214,2)</f>
        <v>0</v>
      </c>
      <c r="K214" s="182" t="s">
        <v>1292</v>
      </c>
      <c r="L214" s="39"/>
      <c r="M214" s="187" t="s">
        <v>1</v>
      </c>
      <c r="N214" s="188" t="s">
        <v>40</v>
      </c>
      <c r="O214" s="77"/>
      <c r="P214" s="189">
        <f>O214*H214</f>
        <v>0</v>
      </c>
      <c r="Q214" s="189">
        <v>0</v>
      </c>
      <c r="R214" s="189">
        <f>Q214*H214</f>
        <v>0</v>
      </c>
      <c r="S214" s="189">
        <v>0</v>
      </c>
      <c r="T214" s="19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1" t="s">
        <v>1540</v>
      </c>
      <c r="AT214" s="191" t="s">
        <v>162</v>
      </c>
      <c r="AU214" s="191" t="s">
        <v>84</v>
      </c>
      <c r="AY214" s="19" t="s">
        <v>160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82</v>
      </c>
      <c r="BK214" s="192">
        <f>ROUND(I214*H214,2)</f>
        <v>0</v>
      </c>
      <c r="BL214" s="19" t="s">
        <v>1540</v>
      </c>
      <c r="BM214" s="191" t="s">
        <v>1734</v>
      </c>
    </row>
    <row r="215" s="2" customFormat="1">
      <c r="A215" s="38"/>
      <c r="B215" s="39"/>
      <c r="C215" s="38"/>
      <c r="D215" s="193" t="s">
        <v>169</v>
      </c>
      <c r="E215" s="38"/>
      <c r="F215" s="194" t="s">
        <v>1733</v>
      </c>
      <c r="G215" s="38"/>
      <c r="H215" s="38"/>
      <c r="I215" s="195"/>
      <c r="J215" s="38"/>
      <c r="K215" s="38"/>
      <c r="L215" s="39"/>
      <c r="M215" s="196"/>
      <c r="N215" s="197"/>
      <c r="O215" s="77"/>
      <c r="P215" s="77"/>
      <c r="Q215" s="77"/>
      <c r="R215" s="77"/>
      <c r="S215" s="77"/>
      <c r="T215" s="7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9" t="s">
        <v>169</v>
      </c>
      <c r="AU215" s="19" t="s">
        <v>84</v>
      </c>
    </row>
    <row r="216" s="2" customFormat="1">
      <c r="A216" s="38"/>
      <c r="B216" s="39"/>
      <c r="C216" s="38"/>
      <c r="D216" s="198" t="s">
        <v>171</v>
      </c>
      <c r="E216" s="38"/>
      <c r="F216" s="199" t="s">
        <v>1735</v>
      </c>
      <c r="G216" s="38"/>
      <c r="H216" s="38"/>
      <c r="I216" s="195"/>
      <c r="J216" s="38"/>
      <c r="K216" s="38"/>
      <c r="L216" s="39"/>
      <c r="M216" s="196"/>
      <c r="N216" s="197"/>
      <c r="O216" s="77"/>
      <c r="P216" s="77"/>
      <c r="Q216" s="77"/>
      <c r="R216" s="77"/>
      <c r="S216" s="77"/>
      <c r="T216" s="7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171</v>
      </c>
      <c r="AU216" s="19" t="s">
        <v>84</v>
      </c>
    </row>
    <row r="217" s="2" customFormat="1">
      <c r="A217" s="38"/>
      <c r="B217" s="39"/>
      <c r="C217" s="38"/>
      <c r="D217" s="193" t="s">
        <v>173</v>
      </c>
      <c r="E217" s="38"/>
      <c r="F217" s="200" t="s">
        <v>1736</v>
      </c>
      <c r="G217" s="38"/>
      <c r="H217" s="38"/>
      <c r="I217" s="195"/>
      <c r="J217" s="38"/>
      <c r="K217" s="38"/>
      <c r="L217" s="39"/>
      <c r="M217" s="196"/>
      <c r="N217" s="197"/>
      <c r="O217" s="77"/>
      <c r="P217" s="77"/>
      <c r="Q217" s="77"/>
      <c r="R217" s="77"/>
      <c r="S217" s="77"/>
      <c r="T217" s="7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9" t="s">
        <v>173</v>
      </c>
      <c r="AU217" s="19" t="s">
        <v>84</v>
      </c>
    </row>
    <row r="218" s="2" customFormat="1" ht="16.5" customHeight="1">
      <c r="A218" s="38"/>
      <c r="B218" s="179"/>
      <c r="C218" s="180" t="s">
        <v>348</v>
      </c>
      <c r="D218" s="180" t="s">
        <v>162</v>
      </c>
      <c r="E218" s="181" t="s">
        <v>1737</v>
      </c>
      <c r="F218" s="182" t="s">
        <v>1738</v>
      </c>
      <c r="G218" s="183" t="s">
        <v>1626</v>
      </c>
      <c r="H218" s="184">
        <v>1</v>
      </c>
      <c r="I218" s="185"/>
      <c r="J218" s="186">
        <f>ROUND(I218*H218,2)</f>
        <v>0</v>
      </c>
      <c r="K218" s="182" t="s">
        <v>1292</v>
      </c>
      <c r="L218" s="39"/>
      <c r="M218" s="187" t="s">
        <v>1</v>
      </c>
      <c r="N218" s="188" t="s">
        <v>40</v>
      </c>
      <c r="O218" s="77"/>
      <c r="P218" s="189">
        <f>O218*H218</f>
        <v>0</v>
      </c>
      <c r="Q218" s="189">
        <v>0</v>
      </c>
      <c r="R218" s="189">
        <f>Q218*H218</f>
        <v>0</v>
      </c>
      <c r="S218" s="189">
        <v>0</v>
      </c>
      <c r="T218" s="19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1" t="s">
        <v>1540</v>
      </c>
      <c r="AT218" s="191" t="s">
        <v>162</v>
      </c>
      <c r="AU218" s="191" t="s">
        <v>84</v>
      </c>
      <c r="AY218" s="19" t="s">
        <v>160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82</v>
      </c>
      <c r="BK218" s="192">
        <f>ROUND(I218*H218,2)</f>
        <v>0</v>
      </c>
      <c r="BL218" s="19" t="s">
        <v>1540</v>
      </c>
      <c r="BM218" s="191" t="s">
        <v>1739</v>
      </c>
    </row>
    <row r="219" s="2" customFormat="1">
      <c r="A219" s="38"/>
      <c r="B219" s="39"/>
      <c r="C219" s="38"/>
      <c r="D219" s="193" t="s">
        <v>169</v>
      </c>
      <c r="E219" s="38"/>
      <c r="F219" s="194" t="s">
        <v>1738</v>
      </c>
      <c r="G219" s="38"/>
      <c r="H219" s="38"/>
      <c r="I219" s="195"/>
      <c r="J219" s="38"/>
      <c r="K219" s="38"/>
      <c r="L219" s="39"/>
      <c r="M219" s="196"/>
      <c r="N219" s="197"/>
      <c r="O219" s="77"/>
      <c r="P219" s="77"/>
      <c r="Q219" s="77"/>
      <c r="R219" s="77"/>
      <c r="S219" s="77"/>
      <c r="T219" s="7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9" t="s">
        <v>169</v>
      </c>
      <c r="AU219" s="19" t="s">
        <v>84</v>
      </c>
    </row>
    <row r="220" s="2" customFormat="1">
      <c r="A220" s="38"/>
      <c r="B220" s="39"/>
      <c r="C220" s="38"/>
      <c r="D220" s="198" t="s">
        <v>171</v>
      </c>
      <c r="E220" s="38"/>
      <c r="F220" s="199" t="s">
        <v>1740</v>
      </c>
      <c r="G220" s="38"/>
      <c r="H220" s="38"/>
      <c r="I220" s="195"/>
      <c r="J220" s="38"/>
      <c r="K220" s="38"/>
      <c r="L220" s="39"/>
      <c r="M220" s="196"/>
      <c r="N220" s="197"/>
      <c r="O220" s="77"/>
      <c r="P220" s="77"/>
      <c r="Q220" s="77"/>
      <c r="R220" s="77"/>
      <c r="S220" s="77"/>
      <c r="T220" s="7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9" t="s">
        <v>171</v>
      </c>
      <c r="AU220" s="19" t="s">
        <v>84</v>
      </c>
    </row>
    <row r="221" s="12" customFormat="1" ht="22.8" customHeight="1">
      <c r="A221" s="12"/>
      <c r="B221" s="166"/>
      <c r="C221" s="12"/>
      <c r="D221" s="167" t="s">
        <v>74</v>
      </c>
      <c r="E221" s="177" t="s">
        <v>1741</v>
      </c>
      <c r="F221" s="177" t="s">
        <v>1742</v>
      </c>
      <c r="G221" s="12"/>
      <c r="H221" s="12"/>
      <c r="I221" s="169"/>
      <c r="J221" s="178">
        <f>BK221</f>
        <v>0</v>
      </c>
      <c r="K221" s="12"/>
      <c r="L221" s="166"/>
      <c r="M221" s="171"/>
      <c r="N221" s="172"/>
      <c r="O221" s="172"/>
      <c r="P221" s="173">
        <f>SUM(P222:P225)</f>
        <v>0</v>
      </c>
      <c r="Q221" s="172"/>
      <c r="R221" s="173">
        <f>SUM(R222:R225)</f>
        <v>0</v>
      </c>
      <c r="S221" s="172"/>
      <c r="T221" s="174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7" t="s">
        <v>197</v>
      </c>
      <c r="AT221" s="175" t="s">
        <v>74</v>
      </c>
      <c r="AU221" s="175" t="s">
        <v>82</v>
      </c>
      <c r="AY221" s="167" t="s">
        <v>160</v>
      </c>
      <c r="BK221" s="176">
        <f>SUM(BK222:BK225)</f>
        <v>0</v>
      </c>
    </row>
    <row r="222" s="2" customFormat="1" ht="16.5" customHeight="1">
      <c r="A222" s="38"/>
      <c r="B222" s="179"/>
      <c r="C222" s="180" t="s">
        <v>358</v>
      </c>
      <c r="D222" s="180" t="s">
        <v>162</v>
      </c>
      <c r="E222" s="181" t="s">
        <v>1743</v>
      </c>
      <c r="F222" s="182" t="s">
        <v>1744</v>
      </c>
      <c r="G222" s="183" t="s">
        <v>1626</v>
      </c>
      <c r="H222" s="184">
        <v>1</v>
      </c>
      <c r="I222" s="185"/>
      <c r="J222" s="186">
        <f>ROUND(I222*H222,2)</f>
        <v>0</v>
      </c>
      <c r="K222" s="182" t="s">
        <v>1292</v>
      </c>
      <c r="L222" s="39"/>
      <c r="M222" s="187" t="s">
        <v>1</v>
      </c>
      <c r="N222" s="188" t="s">
        <v>40</v>
      </c>
      <c r="O222" s="77"/>
      <c r="P222" s="189">
        <f>O222*H222</f>
        <v>0</v>
      </c>
      <c r="Q222" s="189">
        <v>0</v>
      </c>
      <c r="R222" s="189">
        <f>Q222*H222</f>
        <v>0</v>
      </c>
      <c r="S222" s="189">
        <v>0</v>
      </c>
      <c r="T222" s="19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1" t="s">
        <v>1540</v>
      </c>
      <c r="AT222" s="191" t="s">
        <v>162</v>
      </c>
      <c r="AU222" s="191" t="s">
        <v>84</v>
      </c>
      <c r="AY222" s="19" t="s">
        <v>160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82</v>
      </c>
      <c r="BK222" s="192">
        <f>ROUND(I222*H222,2)</f>
        <v>0</v>
      </c>
      <c r="BL222" s="19" t="s">
        <v>1540</v>
      </c>
      <c r="BM222" s="191" t="s">
        <v>1745</v>
      </c>
    </row>
    <row r="223" s="2" customFormat="1">
      <c r="A223" s="38"/>
      <c r="B223" s="39"/>
      <c r="C223" s="38"/>
      <c r="D223" s="193" t="s">
        <v>169</v>
      </c>
      <c r="E223" s="38"/>
      <c r="F223" s="194" t="s">
        <v>1744</v>
      </c>
      <c r="G223" s="38"/>
      <c r="H223" s="38"/>
      <c r="I223" s="195"/>
      <c r="J223" s="38"/>
      <c r="K223" s="38"/>
      <c r="L223" s="39"/>
      <c r="M223" s="196"/>
      <c r="N223" s="197"/>
      <c r="O223" s="77"/>
      <c r="P223" s="77"/>
      <c r="Q223" s="77"/>
      <c r="R223" s="77"/>
      <c r="S223" s="77"/>
      <c r="T223" s="7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9" t="s">
        <v>169</v>
      </c>
      <c r="AU223" s="19" t="s">
        <v>84</v>
      </c>
    </row>
    <row r="224" s="2" customFormat="1">
      <c r="A224" s="38"/>
      <c r="B224" s="39"/>
      <c r="C224" s="38"/>
      <c r="D224" s="198" t="s">
        <v>171</v>
      </c>
      <c r="E224" s="38"/>
      <c r="F224" s="199" t="s">
        <v>1746</v>
      </c>
      <c r="G224" s="38"/>
      <c r="H224" s="38"/>
      <c r="I224" s="195"/>
      <c r="J224" s="38"/>
      <c r="K224" s="38"/>
      <c r="L224" s="39"/>
      <c r="M224" s="196"/>
      <c r="N224" s="197"/>
      <c r="O224" s="77"/>
      <c r="P224" s="77"/>
      <c r="Q224" s="77"/>
      <c r="R224" s="77"/>
      <c r="S224" s="77"/>
      <c r="T224" s="7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9" t="s">
        <v>171</v>
      </c>
      <c r="AU224" s="19" t="s">
        <v>84</v>
      </c>
    </row>
    <row r="225" s="2" customFormat="1">
      <c r="A225" s="38"/>
      <c r="B225" s="39"/>
      <c r="C225" s="38"/>
      <c r="D225" s="193" t="s">
        <v>173</v>
      </c>
      <c r="E225" s="38"/>
      <c r="F225" s="200" t="s">
        <v>1747</v>
      </c>
      <c r="G225" s="38"/>
      <c r="H225" s="38"/>
      <c r="I225" s="195"/>
      <c r="J225" s="38"/>
      <c r="K225" s="38"/>
      <c r="L225" s="39"/>
      <c r="M225" s="245"/>
      <c r="N225" s="246"/>
      <c r="O225" s="247"/>
      <c r="P225" s="247"/>
      <c r="Q225" s="247"/>
      <c r="R225" s="247"/>
      <c r="S225" s="247"/>
      <c r="T225" s="24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9" t="s">
        <v>173</v>
      </c>
      <c r="AU225" s="19" t="s">
        <v>84</v>
      </c>
    </row>
    <row r="226" s="2" customFormat="1" ht="6.96" customHeight="1">
      <c r="A226" s="38"/>
      <c r="B226" s="60"/>
      <c r="C226" s="61"/>
      <c r="D226" s="61"/>
      <c r="E226" s="61"/>
      <c r="F226" s="61"/>
      <c r="G226" s="61"/>
      <c r="H226" s="61"/>
      <c r="I226" s="61"/>
      <c r="J226" s="61"/>
      <c r="K226" s="61"/>
      <c r="L226" s="39"/>
      <c r="M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</row>
  </sheetData>
  <autoFilter ref="C125:K2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hyperlinks>
    <hyperlink ref="F131" r:id="rId1" display="https://podminky.urs.cz/item/CS_URS_2024_01/011314000"/>
    <hyperlink ref="F134" r:id="rId2" display="https://podminky.urs.cz/item/CS_URS_2024_01/012103000"/>
    <hyperlink ref="F137" r:id="rId3" display="https://podminky.urs.cz/item/CS_URS_2024_01/012203000"/>
    <hyperlink ref="F140" r:id="rId4" display="https://podminky.urs.cz/item/CS_URS_2024_01/012303000"/>
    <hyperlink ref="F144" r:id="rId5" display="https://podminky.urs.cz/item/CS_URS_2024_01/012403000"/>
    <hyperlink ref="F148" r:id="rId6" display="https://podminky.urs.cz/item/CS_URS_2024_01/013254000"/>
    <hyperlink ref="F153" r:id="rId7" display="https://podminky.urs.cz/item/CS_URS_2024_01/031002000"/>
    <hyperlink ref="F156" r:id="rId8" display="https://podminky.urs.cz/item/CS_URS_2024_01/032002000"/>
    <hyperlink ref="F159" r:id="rId9" display="https://podminky.urs.cz/item/CS_URS_2024_01/032103000"/>
    <hyperlink ref="F162" r:id="rId10" display="https://podminky.urs.cz/item/CS_URS_2024_01/032403000"/>
    <hyperlink ref="F165" r:id="rId11" display="https://podminky.urs.cz/item/CS_URS_2024_01/032503000"/>
    <hyperlink ref="F168" r:id="rId12" display="https://podminky.urs.cz/item/CS_URS_2024_01/034002000"/>
    <hyperlink ref="F171" r:id="rId13" display="https://podminky.urs.cz/item/CS_URS_2024_01/034303000"/>
    <hyperlink ref="F174" r:id="rId14" display="https://podminky.urs.cz/item/CS_URS_2024_01/034503000"/>
    <hyperlink ref="F178" r:id="rId15" display="https://podminky.urs.cz/item/CS_URS_2024_01/039002000"/>
    <hyperlink ref="F182" r:id="rId16" display="https://podminky.urs.cz/item/CS_URS_2024_01/041002000"/>
    <hyperlink ref="F186" r:id="rId17" display="https://podminky.urs.cz/item/CS_URS_2024_01/041903000"/>
    <hyperlink ref="F190" r:id="rId18" display="https://podminky.urs.cz/item/CS_URS_2024_01/042503000"/>
    <hyperlink ref="F194" r:id="rId19" display="https://podminky.urs.cz/item/CS_URS_2024_01/043002000"/>
    <hyperlink ref="F198" r:id="rId20" display="https://podminky.urs.cz/item/CS_URS_2024_01/043134000"/>
    <hyperlink ref="F201" r:id="rId21" display="https://podminky.urs.cz/item/CS_URS_2024_01/045002000"/>
    <hyperlink ref="F204" r:id="rId22" display="https://podminky.urs.cz/item/CS_URS_2024_01/049002000"/>
    <hyperlink ref="F208" r:id="rId23" display="https://podminky.urs.cz/item/CS_URS_2024_01/049203000"/>
    <hyperlink ref="F213" r:id="rId24" display="https://podminky.urs.cz/item/CS_URS_2024_01/072002000"/>
    <hyperlink ref="F216" r:id="rId25" display="https://podminky.urs.cz/item/CS_URS_2024_01/075002000"/>
    <hyperlink ref="F220" r:id="rId26" display="https://podminky.urs.cz/item/CS_URS_2024_01/079002000"/>
    <hyperlink ref="F224" r:id="rId27" display="https://podminky.urs.cz/item/CS_URS_2024_01/09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LA-JR\janro</dc:creator>
  <cp:lastModifiedBy>LA-JR\janro</cp:lastModifiedBy>
  <dcterms:created xsi:type="dcterms:W3CDTF">2025-11-27T14:36:21Z</dcterms:created>
  <dcterms:modified xsi:type="dcterms:W3CDTF">2025-11-27T14:36:26Z</dcterms:modified>
</cp:coreProperties>
</file>