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01 - Výkopové práce a ob..." sheetId="2" r:id="rId2"/>
    <sheet name="002 - Výpis materiálu řad" sheetId="3" r:id="rId3"/>
    <sheet name="003 - Výpis materiálu pře..." sheetId="4" r:id="rId4"/>
    <sheet name="004 - Provizorní napojení..." sheetId="5" r:id="rId5"/>
    <sheet name="005 - Ostatní a vedlejší ..." sheetId="6" r:id="rId6"/>
    <sheet name="Pokyny pro vyplnění" sheetId="7" r:id="rId7"/>
  </sheets>
  <definedNames>
    <definedName name="_xlnm.Print_Area" localSheetId="0">'Rekapitulace stavby'!$D$4:$AO$36,'Rekapitulace stavby'!$C$42:$AQ$60</definedName>
    <definedName name="_xlnm.Print_Titles" localSheetId="0">'Rekapitulace stavby'!$52:$52</definedName>
    <definedName name="_xlnm._FilterDatabase" localSheetId="1" hidden="1">'001 - Výkopové práce a ob...'!$C$86:$K$501</definedName>
    <definedName name="_xlnm.Print_Area" localSheetId="1">'001 - Výkopové práce a ob...'!$C$4:$J$39,'001 - Výkopové práce a ob...'!$C$45:$J$68,'001 - Výkopové práce a ob...'!$C$74:$K$501</definedName>
    <definedName name="_xlnm.Print_Titles" localSheetId="1">'001 - Výkopové práce a ob...'!$86:$86</definedName>
    <definedName name="_xlnm._FilterDatabase" localSheetId="2" hidden="1">'002 - Výpis materiálu řad'!$C$82:$K$126</definedName>
    <definedName name="_xlnm.Print_Area" localSheetId="2">'002 - Výpis materiálu řad'!$C$4:$J$39,'002 - Výpis materiálu řad'!$C$45:$J$64,'002 - Výpis materiálu řad'!$C$70:$K$126</definedName>
    <definedName name="_xlnm.Print_Titles" localSheetId="2">'002 - Výpis materiálu řad'!$82:$82</definedName>
    <definedName name="_xlnm._FilterDatabase" localSheetId="3" hidden="1">'003 - Výpis materiálu pře...'!$C$82:$K$165</definedName>
    <definedName name="_xlnm.Print_Area" localSheetId="3">'003 - Výpis materiálu pře...'!$C$4:$J$39,'003 - Výpis materiálu pře...'!$C$45:$J$64,'003 - Výpis materiálu pře...'!$C$70:$K$165</definedName>
    <definedName name="_xlnm.Print_Titles" localSheetId="3">'003 - Výpis materiálu pře...'!$82:$82</definedName>
    <definedName name="_xlnm._FilterDatabase" localSheetId="4" hidden="1">'004 - Provizorní napojení...'!$C$82:$K$141</definedName>
    <definedName name="_xlnm.Print_Area" localSheetId="4">'004 - Provizorní napojení...'!$C$4:$J$39,'004 - Provizorní napojení...'!$C$45:$J$64,'004 - Provizorní napojení...'!$C$70:$K$141</definedName>
    <definedName name="_xlnm.Print_Titles" localSheetId="4">'004 - Provizorní napojení...'!$82:$82</definedName>
    <definedName name="_xlnm._FilterDatabase" localSheetId="5" hidden="1">'005 - Ostatní a vedlejší ...'!$C$79:$K$104</definedName>
    <definedName name="_xlnm.Print_Area" localSheetId="5">'005 - Ostatní a vedlejší ...'!$C$4:$J$39,'005 - Ostatní a vedlejší ...'!$C$45:$J$61,'005 - Ostatní a vedlejší ...'!$C$67:$K$104</definedName>
    <definedName name="_xlnm.Print_Titles" localSheetId="5">'005 - Ostatní a vedlejší ...'!$79:$79</definedName>
    <definedName name="_xlnm.Print_Area" localSheetId="6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6" l="1" r="J37"/>
  <c r="J36"/>
  <c i="1" r="AY59"/>
  <c i="6" r="J35"/>
  <c i="1" r="AX59"/>
  <c i="6" r="BI104"/>
  <c r="BH104"/>
  <c r="BG104"/>
  <c r="BF104"/>
  <c r="T104"/>
  <c r="R104"/>
  <c r="P104"/>
  <c r="BI103"/>
  <c r="BH103"/>
  <c r="BG103"/>
  <c r="BF103"/>
  <c r="T103"/>
  <c r="R103"/>
  <c r="P103"/>
  <c r="BI102"/>
  <c r="BH102"/>
  <c r="BG102"/>
  <c r="BF102"/>
  <c r="T102"/>
  <c r="R102"/>
  <c r="P102"/>
  <c r="BI101"/>
  <c r="BH101"/>
  <c r="BG101"/>
  <c r="BF101"/>
  <c r="T101"/>
  <c r="R101"/>
  <c r="P101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6"/>
  <c r="BH96"/>
  <c r="BG96"/>
  <c r="BF96"/>
  <c r="T96"/>
  <c r="R96"/>
  <c r="P96"/>
  <c r="BI95"/>
  <c r="BH95"/>
  <c r="BG95"/>
  <c r="BF95"/>
  <c r="T95"/>
  <c r="R95"/>
  <c r="P95"/>
  <c r="BI94"/>
  <c r="BH94"/>
  <c r="BG94"/>
  <c r="BF94"/>
  <c r="T94"/>
  <c r="R94"/>
  <c r="P94"/>
  <c r="BI93"/>
  <c r="BH93"/>
  <c r="BG93"/>
  <c r="BF93"/>
  <c r="T93"/>
  <c r="R93"/>
  <c r="P93"/>
  <c r="BI92"/>
  <c r="BH92"/>
  <c r="BG92"/>
  <c r="BF92"/>
  <c r="T92"/>
  <c r="R92"/>
  <c r="P92"/>
  <c r="BI91"/>
  <c r="BH91"/>
  <c r="BG91"/>
  <c r="BF91"/>
  <c r="T91"/>
  <c r="R91"/>
  <c r="P91"/>
  <c r="BI90"/>
  <c r="BH90"/>
  <c r="BG90"/>
  <c r="BF90"/>
  <c r="T90"/>
  <c r="R90"/>
  <c r="P90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BI85"/>
  <c r="BH85"/>
  <c r="BG85"/>
  <c r="BF85"/>
  <c r="T85"/>
  <c r="R85"/>
  <c r="P85"/>
  <c r="BI84"/>
  <c r="BH84"/>
  <c r="BG84"/>
  <c r="BF84"/>
  <c r="T84"/>
  <c r="R84"/>
  <c r="P84"/>
  <c r="BI83"/>
  <c r="BH83"/>
  <c r="BG83"/>
  <c r="BF83"/>
  <c r="T83"/>
  <c r="R83"/>
  <c r="P83"/>
  <c r="BI82"/>
  <c r="BH82"/>
  <c r="BG82"/>
  <c r="BF82"/>
  <c r="T82"/>
  <c r="R82"/>
  <c r="P82"/>
  <c r="F74"/>
  <c r="E72"/>
  <c r="F52"/>
  <c r="E50"/>
  <c r="J24"/>
  <c r="E24"/>
  <c r="J55"/>
  <c r="J23"/>
  <c r="J21"/>
  <c r="E21"/>
  <c r="J76"/>
  <c r="J20"/>
  <c r="J18"/>
  <c r="E18"/>
  <c r="F77"/>
  <c r="J17"/>
  <c r="J15"/>
  <c r="E15"/>
  <c r="F76"/>
  <c r="J14"/>
  <c r="J12"/>
  <c r="J74"/>
  <c r="E7"/>
  <c r="E48"/>
  <c i="5" r="J37"/>
  <c r="J36"/>
  <c i="1" r="AY58"/>
  <c i="5" r="J35"/>
  <c i="1" r="AX58"/>
  <c i="5" r="BI140"/>
  <c r="BH140"/>
  <c r="BG140"/>
  <c r="BF140"/>
  <c r="T140"/>
  <c r="T139"/>
  <c r="R140"/>
  <c r="R139"/>
  <c r="P140"/>
  <c r="P139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6"/>
  <c r="BH126"/>
  <c r="BG126"/>
  <c r="BF126"/>
  <c r="T126"/>
  <c r="R126"/>
  <c r="P126"/>
  <c r="BI123"/>
  <c r="BH123"/>
  <c r="BG123"/>
  <c r="BF123"/>
  <c r="T123"/>
  <c r="R123"/>
  <c r="P123"/>
  <c r="BI121"/>
  <c r="BH121"/>
  <c r="BG121"/>
  <c r="BF121"/>
  <c r="T121"/>
  <c r="R121"/>
  <c r="P121"/>
  <c r="BI118"/>
  <c r="BH118"/>
  <c r="BG118"/>
  <c r="BF118"/>
  <c r="T118"/>
  <c r="R118"/>
  <c r="P118"/>
  <c r="BI115"/>
  <c r="BH115"/>
  <c r="BG115"/>
  <c r="BF115"/>
  <c r="T115"/>
  <c r="R115"/>
  <c r="P115"/>
  <c r="BI113"/>
  <c r="BH113"/>
  <c r="BG113"/>
  <c r="BF113"/>
  <c r="T113"/>
  <c r="R113"/>
  <c r="P113"/>
  <c r="BI110"/>
  <c r="BH110"/>
  <c r="BG110"/>
  <c r="BF110"/>
  <c r="T110"/>
  <c r="R110"/>
  <c r="P110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1"/>
  <c r="BH91"/>
  <c r="BG91"/>
  <c r="BF91"/>
  <c r="T91"/>
  <c r="R91"/>
  <c r="P91"/>
  <c r="BI88"/>
  <c r="BH88"/>
  <c r="BG88"/>
  <c r="BF88"/>
  <c r="T88"/>
  <c r="R88"/>
  <c r="P88"/>
  <c r="BI86"/>
  <c r="BH86"/>
  <c r="BG86"/>
  <c r="BF86"/>
  <c r="T86"/>
  <c r="R86"/>
  <c r="P86"/>
  <c r="F77"/>
  <c r="E75"/>
  <c r="F52"/>
  <c r="E50"/>
  <c r="J24"/>
  <c r="E24"/>
  <c r="J80"/>
  <c r="J23"/>
  <c r="J21"/>
  <c r="E21"/>
  <c r="J79"/>
  <c r="J20"/>
  <c r="J18"/>
  <c r="E18"/>
  <c r="F80"/>
  <c r="J17"/>
  <c r="J15"/>
  <c r="E15"/>
  <c r="F54"/>
  <c r="J14"/>
  <c r="J12"/>
  <c r="J52"/>
  <c r="E7"/>
  <c r="E48"/>
  <c i="4" r="J37"/>
  <c r="J36"/>
  <c i="1" r="AY57"/>
  <c i="4" r="J35"/>
  <c i="1" r="AX57"/>
  <c i="4" r="BI164"/>
  <c r="BH164"/>
  <c r="BG164"/>
  <c r="BF164"/>
  <c r="T164"/>
  <c r="T163"/>
  <c r="R164"/>
  <c r="R163"/>
  <c r="P164"/>
  <c r="P163"/>
  <c r="BI160"/>
  <c r="BH160"/>
  <c r="BG160"/>
  <c r="BF160"/>
  <c r="T160"/>
  <c r="R160"/>
  <c r="P160"/>
  <c r="BI159"/>
  <c r="BH159"/>
  <c r="BG159"/>
  <c r="BF159"/>
  <c r="T159"/>
  <c r="R159"/>
  <c r="P159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3"/>
  <c r="BH143"/>
  <c r="BG143"/>
  <c r="BF143"/>
  <c r="T143"/>
  <c r="R143"/>
  <c r="P143"/>
  <c r="BI139"/>
  <c r="BH139"/>
  <c r="BG139"/>
  <c r="BF139"/>
  <c r="T139"/>
  <c r="R139"/>
  <c r="P139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8"/>
  <c r="BH128"/>
  <c r="BG128"/>
  <c r="BF128"/>
  <c r="T128"/>
  <c r="R128"/>
  <c r="P128"/>
  <c r="BI123"/>
  <c r="BH123"/>
  <c r="BG123"/>
  <c r="BF123"/>
  <c r="T123"/>
  <c r="R123"/>
  <c r="P123"/>
  <c r="BI120"/>
  <c r="BH120"/>
  <c r="BG120"/>
  <c r="BF120"/>
  <c r="T120"/>
  <c r="R120"/>
  <c r="P120"/>
  <c r="BI117"/>
  <c r="BH117"/>
  <c r="BG117"/>
  <c r="BF117"/>
  <c r="T117"/>
  <c r="R117"/>
  <c r="P117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3"/>
  <c r="BH103"/>
  <c r="BG103"/>
  <c r="BF103"/>
  <c r="T103"/>
  <c r="R103"/>
  <c r="P103"/>
  <c r="BI100"/>
  <c r="BH100"/>
  <c r="BG100"/>
  <c r="BF100"/>
  <c r="T100"/>
  <c r="R100"/>
  <c r="P100"/>
  <c r="BI97"/>
  <c r="BH97"/>
  <c r="BG97"/>
  <c r="BF97"/>
  <c r="T97"/>
  <c r="R97"/>
  <c r="P97"/>
  <c r="BI95"/>
  <c r="BH95"/>
  <c r="BG95"/>
  <c r="BF95"/>
  <c r="T95"/>
  <c r="R95"/>
  <c r="P95"/>
  <c r="BI90"/>
  <c r="BH90"/>
  <c r="BG90"/>
  <c r="BF90"/>
  <c r="T90"/>
  <c r="R90"/>
  <c r="P90"/>
  <c r="BI86"/>
  <c r="BH86"/>
  <c r="BG86"/>
  <c r="BF86"/>
  <c r="T86"/>
  <c r="R86"/>
  <c r="P86"/>
  <c r="F77"/>
  <c r="E75"/>
  <c r="F52"/>
  <c r="E50"/>
  <c r="J24"/>
  <c r="E24"/>
  <c r="J80"/>
  <c r="J23"/>
  <c r="J21"/>
  <c r="E21"/>
  <c r="J54"/>
  <c r="J20"/>
  <c r="J18"/>
  <c r="E18"/>
  <c r="F55"/>
  <c r="J17"/>
  <c r="J15"/>
  <c r="E15"/>
  <c r="F79"/>
  <c r="J14"/>
  <c r="J12"/>
  <c r="J77"/>
  <c r="E7"/>
  <c r="E48"/>
  <c i="3" r="J37"/>
  <c r="J36"/>
  <c i="1" r="AY56"/>
  <c i="3" r="J35"/>
  <c i="1" r="AX56"/>
  <c i="3" r="BI125"/>
  <c r="BH125"/>
  <c r="BG125"/>
  <c r="BF125"/>
  <c r="T125"/>
  <c r="T124"/>
  <c r="R125"/>
  <c r="R124"/>
  <c r="P125"/>
  <c r="P124"/>
  <c r="BI121"/>
  <c r="BH121"/>
  <c r="BG121"/>
  <c r="BF121"/>
  <c r="T121"/>
  <c r="T120"/>
  <c r="R121"/>
  <c r="R120"/>
  <c r="P121"/>
  <c r="P120"/>
  <c r="BI116"/>
  <c r="BH116"/>
  <c r="BG116"/>
  <c r="BF116"/>
  <c r="T116"/>
  <c r="R116"/>
  <c r="P116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7"/>
  <c r="BH107"/>
  <c r="BG107"/>
  <c r="BF107"/>
  <c r="T107"/>
  <c r="R107"/>
  <c r="P107"/>
  <c r="BI104"/>
  <c r="BH104"/>
  <c r="BG104"/>
  <c r="BF104"/>
  <c r="T104"/>
  <c r="R104"/>
  <c r="P104"/>
  <c r="BI102"/>
  <c r="BH102"/>
  <c r="BG102"/>
  <c r="BF102"/>
  <c r="T102"/>
  <c r="R102"/>
  <c r="P102"/>
  <c r="BI99"/>
  <c r="BH99"/>
  <c r="BG99"/>
  <c r="BF99"/>
  <c r="T99"/>
  <c r="R99"/>
  <c r="P99"/>
  <c r="BI95"/>
  <c r="BH95"/>
  <c r="BG95"/>
  <c r="BF95"/>
  <c r="T95"/>
  <c r="R95"/>
  <c r="P95"/>
  <c r="BI92"/>
  <c r="BH92"/>
  <c r="BG92"/>
  <c r="BF92"/>
  <c r="T92"/>
  <c r="R92"/>
  <c r="P92"/>
  <c r="BI88"/>
  <c r="BH88"/>
  <c r="BG88"/>
  <c r="BF88"/>
  <c r="T88"/>
  <c r="R88"/>
  <c r="P88"/>
  <c r="BI86"/>
  <c r="BH86"/>
  <c r="BG86"/>
  <c r="BF86"/>
  <c r="T86"/>
  <c r="R86"/>
  <c r="P86"/>
  <c r="F77"/>
  <c r="E75"/>
  <c r="F52"/>
  <c r="E50"/>
  <c r="J24"/>
  <c r="E24"/>
  <c r="J80"/>
  <c r="J23"/>
  <c r="J21"/>
  <c r="E21"/>
  <c r="J54"/>
  <c r="J20"/>
  <c r="J18"/>
  <c r="E18"/>
  <c r="F80"/>
  <c r="J17"/>
  <c r="J15"/>
  <c r="E15"/>
  <c r="F54"/>
  <c r="J14"/>
  <c r="J12"/>
  <c r="J77"/>
  <c r="E7"/>
  <c r="E48"/>
  <c i="2" r="J37"/>
  <c r="J36"/>
  <c i="1" r="AY55"/>
  <c i="2" r="J35"/>
  <c i="1" r="AX55"/>
  <c i="2" r="BI500"/>
  <c r="BH500"/>
  <c r="BG500"/>
  <c r="BF500"/>
  <c r="T500"/>
  <c r="T499"/>
  <c r="R500"/>
  <c r="R499"/>
  <c r="P500"/>
  <c r="P499"/>
  <c r="BI494"/>
  <c r="BH494"/>
  <c r="BG494"/>
  <c r="BF494"/>
  <c r="T494"/>
  <c r="R494"/>
  <c r="P494"/>
  <c r="BI488"/>
  <c r="BH488"/>
  <c r="BG488"/>
  <c r="BF488"/>
  <c r="T488"/>
  <c r="R488"/>
  <c r="P488"/>
  <c r="BI481"/>
  <c r="BH481"/>
  <c r="BG481"/>
  <c r="BF481"/>
  <c r="T481"/>
  <c r="R481"/>
  <c r="P481"/>
  <c r="BI475"/>
  <c r="BH475"/>
  <c r="BG475"/>
  <c r="BF475"/>
  <c r="T475"/>
  <c r="R475"/>
  <c r="P475"/>
  <c r="BI469"/>
  <c r="BH469"/>
  <c r="BG469"/>
  <c r="BF469"/>
  <c r="T469"/>
  <c r="R469"/>
  <c r="P469"/>
  <c r="BI464"/>
  <c r="BH464"/>
  <c r="BG464"/>
  <c r="BF464"/>
  <c r="T464"/>
  <c r="R464"/>
  <c r="P464"/>
  <c r="BI461"/>
  <c r="BH461"/>
  <c r="BG461"/>
  <c r="BF461"/>
  <c r="T461"/>
  <c r="R461"/>
  <c r="P461"/>
  <c r="BI457"/>
  <c r="BH457"/>
  <c r="BG457"/>
  <c r="BF457"/>
  <c r="T457"/>
  <c r="R457"/>
  <c r="P457"/>
  <c r="BI453"/>
  <c r="BH453"/>
  <c r="BG453"/>
  <c r="BF453"/>
  <c r="T453"/>
  <c r="R453"/>
  <c r="P453"/>
  <c r="BI448"/>
  <c r="BH448"/>
  <c r="BG448"/>
  <c r="BF448"/>
  <c r="T448"/>
  <c r="R448"/>
  <c r="P448"/>
  <c r="BI444"/>
  <c r="BH444"/>
  <c r="BG444"/>
  <c r="BF444"/>
  <c r="T444"/>
  <c r="R444"/>
  <c r="P444"/>
  <c r="BI440"/>
  <c r="BH440"/>
  <c r="BG440"/>
  <c r="BF440"/>
  <c r="T440"/>
  <c r="R440"/>
  <c r="P440"/>
  <c r="BI439"/>
  <c r="BH439"/>
  <c r="BG439"/>
  <c r="BF439"/>
  <c r="T439"/>
  <c r="R439"/>
  <c r="P439"/>
  <c r="BI435"/>
  <c r="BH435"/>
  <c r="BG435"/>
  <c r="BF435"/>
  <c r="T435"/>
  <c r="R435"/>
  <c r="P435"/>
  <c r="BI431"/>
  <c r="BH431"/>
  <c r="BG431"/>
  <c r="BF431"/>
  <c r="T431"/>
  <c r="R431"/>
  <c r="P431"/>
  <c r="BI426"/>
  <c r="BH426"/>
  <c r="BG426"/>
  <c r="BF426"/>
  <c r="T426"/>
  <c r="T425"/>
  <c r="R426"/>
  <c r="R425"/>
  <c r="P426"/>
  <c r="P425"/>
  <c r="BI421"/>
  <c r="BH421"/>
  <c r="BG421"/>
  <c r="BF421"/>
  <c r="T421"/>
  <c r="R421"/>
  <c r="P421"/>
  <c r="BI417"/>
  <c r="BH417"/>
  <c r="BG417"/>
  <c r="BF417"/>
  <c r="T417"/>
  <c r="R417"/>
  <c r="P417"/>
  <c r="BI412"/>
  <c r="BH412"/>
  <c r="BG412"/>
  <c r="BF412"/>
  <c r="T412"/>
  <c r="R412"/>
  <c r="P412"/>
  <c r="BI380"/>
  <c r="BH380"/>
  <c r="BG380"/>
  <c r="BF380"/>
  <c r="T380"/>
  <c r="T379"/>
  <c r="R380"/>
  <c r="R379"/>
  <c r="P380"/>
  <c r="P379"/>
  <c r="BI377"/>
  <c r="BH377"/>
  <c r="BG377"/>
  <c r="BF377"/>
  <c r="T377"/>
  <c r="R377"/>
  <c r="P377"/>
  <c r="BI373"/>
  <c r="BH373"/>
  <c r="BG373"/>
  <c r="BF373"/>
  <c r="T373"/>
  <c r="R373"/>
  <c r="P373"/>
  <c r="BI369"/>
  <c r="BH369"/>
  <c r="BG369"/>
  <c r="BF369"/>
  <c r="T369"/>
  <c r="R369"/>
  <c r="P369"/>
  <c r="BI365"/>
  <c r="BH365"/>
  <c r="BG365"/>
  <c r="BF365"/>
  <c r="T365"/>
  <c r="R365"/>
  <c r="P365"/>
  <c r="BI363"/>
  <c r="BH363"/>
  <c r="BG363"/>
  <c r="BF363"/>
  <c r="T363"/>
  <c r="R363"/>
  <c r="P363"/>
  <c r="BI347"/>
  <c r="BH347"/>
  <c r="BG347"/>
  <c r="BF347"/>
  <c r="T347"/>
  <c r="R347"/>
  <c r="P347"/>
  <c r="BI345"/>
  <c r="BH345"/>
  <c r="BG345"/>
  <c r="BF345"/>
  <c r="T345"/>
  <c r="R345"/>
  <c r="P345"/>
  <c r="BI307"/>
  <c r="BH307"/>
  <c r="BG307"/>
  <c r="BF307"/>
  <c r="T307"/>
  <c r="R307"/>
  <c r="P307"/>
  <c r="BI302"/>
  <c r="BH302"/>
  <c r="BG302"/>
  <c r="BF302"/>
  <c r="T302"/>
  <c r="R302"/>
  <c r="P302"/>
  <c r="BI296"/>
  <c r="BH296"/>
  <c r="BG296"/>
  <c r="BF296"/>
  <c r="T296"/>
  <c r="R296"/>
  <c r="P296"/>
  <c r="BI290"/>
  <c r="BH290"/>
  <c r="BG290"/>
  <c r="BF290"/>
  <c r="T290"/>
  <c r="R290"/>
  <c r="P290"/>
  <c r="BI263"/>
  <c r="BH263"/>
  <c r="BG263"/>
  <c r="BF263"/>
  <c r="T263"/>
  <c r="R263"/>
  <c r="P263"/>
  <c r="BI257"/>
  <c r="BH257"/>
  <c r="BG257"/>
  <c r="BF257"/>
  <c r="T257"/>
  <c r="R257"/>
  <c r="P257"/>
  <c r="BI230"/>
  <c r="BH230"/>
  <c r="BG230"/>
  <c r="BF230"/>
  <c r="T230"/>
  <c r="R230"/>
  <c r="P230"/>
  <c r="BI204"/>
  <c r="BH204"/>
  <c r="BG204"/>
  <c r="BF204"/>
  <c r="T204"/>
  <c r="R204"/>
  <c r="P204"/>
  <c r="BI193"/>
  <c r="BH193"/>
  <c r="BG193"/>
  <c r="BF193"/>
  <c r="T193"/>
  <c r="R193"/>
  <c r="P193"/>
  <c r="BI191"/>
  <c r="BH191"/>
  <c r="BG191"/>
  <c r="BF191"/>
  <c r="T191"/>
  <c r="R191"/>
  <c r="P191"/>
  <c r="BI175"/>
  <c r="BH175"/>
  <c r="BG175"/>
  <c r="BF175"/>
  <c r="T175"/>
  <c r="R175"/>
  <c r="P175"/>
  <c r="BI173"/>
  <c r="BH173"/>
  <c r="BG173"/>
  <c r="BF173"/>
  <c r="T173"/>
  <c r="R173"/>
  <c r="P173"/>
  <c r="BI167"/>
  <c r="BH167"/>
  <c r="BG167"/>
  <c r="BF167"/>
  <c r="T167"/>
  <c r="R167"/>
  <c r="P167"/>
  <c r="BI165"/>
  <c r="BH165"/>
  <c r="BG165"/>
  <c r="BF165"/>
  <c r="T165"/>
  <c r="R165"/>
  <c r="P165"/>
  <c r="BI159"/>
  <c r="BH159"/>
  <c r="BG159"/>
  <c r="BF159"/>
  <c r="T159"/>
  <c r="R159"/>
  <c r="P159"/>
  <c r="BI155"/>
  <c r="BH155"/>
  <c r="BG155"/>
  <c r="BF155"/>
  <c r="T155"/>
  <c r="R155"/>
  <c r="P155"/>
  <c r="BI150"/>
  <c r="BH150"/>
  <c r="BG150"/>
  <c r="BF150"/>
  <c r="T150"/>
  <c r="R150"/>
  <c r="P150"/>
  <c r="BI128"/>
  <c r="BH128"/>
  <c r="BG128"/>
  <c r="BF128"/>
  <c r="T128"/>
  <c r="R128"/>
  <c r="P128"/>
  <c r="BI120"/>
  <c r="BH120"/>
  <c r="BG120"/>
  <c r="BF120"/>
  <c r="T120"/>
  <c r="R120"/>
  <c r="P120"/>
  <c r="BI116"/>
  <c r="BH116"/>
  <c r="BG116"/>
  <c r="BF116"/>
  <c r="T116"/>
  <c r="R116"/>
  <c r="P116"/>
  <c r="BI111"/>
  <c r="BH111"/>
  <c r="BG111"/>
  <c r="BF111"/>
  <c r="T111"/>
  <c r="R111"/>
  <c r="P111"/>
  <c r="BI107"/>
  <c r="BH107"/>
  <c r="BG107"/>
  <c r="BF107"/>
  <c r="T107"/>
  <c r="R107"/>
  <c r="P107"/>
  <c r="BI102"/>
  <c r="BH102"/>
  <c r="BG102"/>
  <c r="BF102"/>
  <c r="T102"/>
  <c r="R102"/>
  <c r="P102"/>
  <c r="BI98"/>
  <c r="BH98"/>
  <c r="BG98"/>
  <c r="BF98"/>
  <c r="T98"/>
  <c r="R98"/>
  <c r="P98"/>
  <c r="BI94"/>
  <c r="BH94"/>
  <c r="BG94"/>
  <c r="BF94"/>
  <c r="T94"/>
  <c r="R94"/>
  <c r="P94"/>
  <c r="BI90"/>
  <c r="BH90"/>
  <c r="BG90"/>
  <c r="BF90"/>
  <c r="T90"/>
  <c r="R90"/>
  <c r="P90"/>
  <c r="F81"/>
  <c r="E79"/>
  <c r="F52"/>
  <c r="E50"/>
  <c r="J24"/>
  <c r="E24"/>
  <c r="J55"/>
  <c r="J23"/>
  <c r="J21"/>
  <c r="E21"/>
  <c r="J83"/>
  <c r="J20"/>
  <c r="J18"/>
  <c r="E18"/>
  <c r="F84"/>
  <c r="J17"/>
  <c r="J15"/>
  <c r="E15"/>
  <c r="F83"/>
  <c r="J14"/>
  <c r="J12"/>
  <c r="J81"/>
  <c r="E7"/>
  <c r="E48"/>
  <c i="1" r="L50"/>
  <c r="AM50"/>
  <c r="AM49"/>
  <c r="L49"/>
  <c r="AM47"/>
  <c r="L47"/>
  <c r="L45"/>
  <c r="L44"/>
  <c i="6" r="BK99"/>
  <c i="5" r="BK99"/>
  <c i="2" r="BK469"/>
  <c r="BK257"/>
  <c i="6" r="BK98"/>
  <c i="4" r="J100"/>
  <c i="2" r="J464"/>
  <c r="J431"/>
  <c r="J345"/>
  <c r="BK380"/>
  <c i="5" r="BK88"/>
  <c i="2" r="BK435"/>
  <c i="5" r="J113"/>
  <c i="4" r="BK139"/>
  <c i="2" r="BK440"/>
  <c i="6" r="J101"/>
  <c i="4" r="J120"/>
  <c i="2" r="BK412"/>
  <c i="6" r="J83"/>
  <c i="4" r="BK123"/>
  <c i="2" r="J165"/>
  <c i="5" r="BK113"/>
  <c i="4" r="J159"/>
  <c i="2" r="BK307"/>
  <c i="5" r="J128"/>
  <c i="3" r="J107"/>
  <c i="2" r="J469"/>
  <c r="BK116"/>
  <c i="5" r="BK140"/>
  <c i="3" r="J104"/>
  <c i="5" r="J136"/>
  <c i="4" r="BK100"/>
  <c i="2" r="J173"/>
  <c r="J453"/>
  <c i="6" r="BK104"/>
  <c r="BK89"/>
  <c r="BK83"/>
  <c i="4" r="BK112"/>
  <c i="2" r="BK481"/>
  <c r="J150"/>
  <c i="5" r="J123"/>
  <c i="2" r="J263"/>
  <c r="J167"/>
  <c i="6" r="BK85"/>
  <c i="5" r="J95"/>
  <c i="4" r="BK128"/>
  <c i="6" r="J98"/>
  <c i="3" r="J99"/>
  <c i="6" r="BK96"/>
  <c i="3" r="J116"/>
  <c i="2" r="J461"/>
  <c r="BK417"/>
  <c r="J116"/>
  <c i="4" r="J90"/>
  <c i="2" r="BK173"/>
  <c i="4" r="J152"/>
  <c i="6" r="J104"/>
  <c r="J85"/>
  <c i="3" r="J114"/>
  <c i="5" r="BK115"/>
  <c i="4" r="J148"/>
  <c i="2" r="J307"/>
  <c i="6" r="BK97"/>
  <c i="4" r="J97"/>
  <c i="2" r="BK296"/>
  <c i="5" r="BK126"/>
  <c i="3" r="BK110"/>
  <c i="1" r="AS54"/>
  <c i="4" r="J112"/>
  <c i="5" r="BK91"/>
  <c i="3" r="J88"/>
  <c i="2" r="BK431"/>
  <c r="BK102"/>
  <c i="5" r="J108"/>
  <c i="4" r="BK103"/>
  <c i="2" r="J296"/>
  <c i="4" r="J123"/>
  <c i="2" r="J102"/>
  <c i="4" r="BK160"/>
  <c i="2" r="J365"/>
  <c r="J94"/>
  <c i="4" r="BK156"/>
  <c i="2" r="BK500"/>
  <c r="BK426"/>
  <c r="J204"/>
  <c r="J98"/>
  <c r="J412"/>
  <c r="BK128"/>
  <c i="3" r="J112"/>
  <c i="6" r="BK94"/>
  <c i="4" r="BK90"/>
  <c i="2" r="BK377"/>
  <c i="5" r="J91"/>
  <c i="2" r="BK461"/>
  <c r="BK165"/>
  <c i="6" r="J84"/>
  <c i="3" r="BK121"/>
  <c r="BK104"/>
  <c i="2" r="J448"/>
  <c i="6" r="J94"/>
  <c i="5" r="J130"/>
  <c i="2" r="BK98"/>
  <c i="6" r="J91"/>
  <c i="2" r="BK155"/>
  <c i="5" r="J86"/>
  <c i="2" r="BK120"/>
  <c i="5" r="BK123"/>
  <c i="3" r="BK112"/>
  <c i="2" r="J481"/>
  <c i="6" r="J95"/>
  <c i="5" r="BK102"/>
  <c i="2" r="J380"/>
  <c i="5" r="J97"/>
  <c i="4" r="BK95"/>
  <c i="3" r="BK107"/>
  <c i="2" r="BK457"/>
  <c r="BK363"/>
  <c r="BK191"/>
  <c i="3" r="J95"/>
  <c i="2" r="BK167"/>
  <c i="3" r="J121"/>
  <c i="2" r="J377"/>
  <c i="6" r="J88"/>
  <c i="3" r="J125"/>
  <c i="5" r="BK105"/>
  <c i="4" r="J128"/>
  <c i="2" r="BK369"/>
  <c i="6" r="BK88"/>
  <c i="4" r="BK133"/>
  <c i="2" r="J457"/>
  <c i="6" r="BK90"/>
  <c i="3" r="BK116"/>
  <c i="2" r="J159"/>
  <c i="5" r="BK110"/>
  <c i="4" r="BK117"/>
  <c i="6" r="J34"/>
  <c i="5" r="J133"/>
  <c i="4" r="J143"/>
  <c i="2" r="J290"/>
  <c i="4" r="J131"/>
  <c i="2" r="J257"/>
  <c i="6" r="BK95"/>
  <c i="4" r="BK152"/>
  <c i="2" r="J417"/>
  <c r="J111"/>
  <c i="6" r="J86"/>
  <c i="2" r="J488"/>
  <c r="BK439"/>
  <c r="J302"/>
  <c r="J90"/>
  <c i="3" r="J110"/>
  <c i="2" r="BK175"/>
  <c i="5" r="J99"/>
  <c i="3" r="BK99"/>
  <c i="5" r="J140"/>
  <c i="4" r="BK164"/>
  <c r="BK109"/>
  <c i="2" r="J175"/>
  <c i="5" r="BK118"/>
  <c i="2" r="J494"/>
  <c i="5" r="BK128"/>
  <c i="2" r="J230"/>
  <c i="6" r="BK87"/>
  <c i="5" r="BK97"/>
  <c i="4" r="J109"/>
  <c i="5" r="J126"/>
  <c i="3" r="BK125"/>
  <c i="2" r="BK488"/>
  <c r="J120"/>
  <c i="6" r="J87"/>
  <c i="3" r="BK88"/>
  <c i="5" r="J118"/>
  <c i="4" r="J106"/>
  <c i="2" r="J193"/>
  <c i="6" r="J93"/>
  <c i="3" r="J92"/>
  <c i="2" r="J435"/>
  <c r="BK150"/>
  <c i="6" r="J90"/>
  <c i="3" r="BK86"/>
  <c i="2" r="BK444"/>
  <c r="BK365"/>
  <c r="J107"/>
  <c r="J347"/>
  <c i="5" r="BK108"/>
  <c i="3" r="J86"/>
  <c i="6" r="J103"/>
  <c i="5" r="J102"/>
  <c i="2" r="J426"/>
  <c i="5" r="BK136"/>
  <c i="4" r="BK120"/>
  <c i="2" r="J444"/>
  <c i="6" r="BK102"/>
  <c r="BK82"/>
  <c i="3" r="BK114"/>
  <c i="6" r="BK93"/>
  <c i="5" r="J121"/>
  <c i="3" r="BK102"/>
  <c i="2" r="BK107"/>
  <c i="5" r="J105"/>
  <c i="4" r="J133"/>
  <c i="2" r="BK111"/>
  <c i="5" r="BK121"/>
  <c i="2" r="J500"/>
  <c r="BK373"/>
  <c i="6" r="BK92"/>
  <c i="5" r="BK86"/>
  <c i="2" r="BK302"/>
  <c i="4" r="J135"/>
  <c r="BK97"/>
  <c i="2" r="BK90"/>
  <c i="6" r="J102"/>
  <c r="BK86"/>
  <c i="2" r="BK475"/>
  <c r="BK453"/>
  <c r="J421"/>
  <c r="J191"/>
  <c i="6" r="BK101"/>
  <c r="J92"/>
  <c i="4" r="BK148"/>
  <c i="3" r="BK95"/>
  <c i="6" r="J96"/>
  <c r="J89"/>
  <c i="2" r="BK290"/>
  <c i="6" r="J99"/>
  <c i="4" r="J164"/>
  <c i="3" r="J102"/>
  <c i="2" r="J475"/>
  <c r="BK448"/>
  <c r="BK421"/>
  <c r="BK193"/>
  <c r="BK159"/>
  <c i="4" r="BK106"/>
  <c i="2" r="J373"/>
  <c r="BK263"/>
  <c i="5" r="J115"/>
  <c i="4" r="BK86"/>
  <c i="2" r="J440"/>
  <c i="6" r="J97"/>
  <c i="4" r="J86"/>
  <c i="2" r="BK347"/>
  <c i="5" r="J110"/>
  <c i="4" r="J156"/>
  <c r="J117"/>
  <c i="2" r="J363"/>
  <c i="6" r="BK103"/>
  <c i="4" r="BK143"/>
  <c r="J95"/>
  <c i="2" r="BK464"/>
  <c r="J155"/>
  <c i="5" r="BK133"/>
  <c i="4" r="BK135"/>
  <c i="2" r="BK204"/>
  <c r="J128"/>
  <c i="6" r="BK84"/>
  <c i="5" r="J88"/>
  <c i="4" r="BK131"/>
  <c i="2" r="BK345"/>
  <c i="5" r="BK130"/>
  <c i="4" r="J160"/>
  <c r="BK159"/>
  <c i="2" r="BK494"/>
  <c r="J439"/>
  <c r="J369"/>
  <c r="BK94"/>
  <c i="6" r="BK91"/>
  <c i="5" r="BK95"/>
  <c i="3" r="BK92"/>
  <c i="6" r="J82"/>
  <c i="4" r="J139"/>
  <c r="J103"/>
  <c i="2" r="BK230"/>
  <c i="6" l="1" r="P81"/>
  <c r="P80"/>
  <c i="1" r="AU59"/>
  <c i="4" r="T85"/>
  <c i="5" r="R85"/>
  <c i="2" r="BK411"/>
  <c r="J411"/>
  <c r="J63"/>
  <c r="BK452"/>
  <c r="J452"/>
  <c r="J66"/>
  <c i="4" r="BK147"/>
  <c r="J147"/>
  <c r="J62"/>
  <c i="5" r="BK85"/>
  <c r="J85"/>
  <c r="J61"/>
  <c r="T132"/>
  <c i="2" r="T452"/>
  <c i="4" r="BK85"/>
  <c i="5" r="P85"/>
  <c i="2" r="P89"/>
  <c r="BK430"/>
  <c r="J430"/>
  <c r="J65"/>
  <c i="3" r="T85"/>
  <c r="T84"/>
  <c r="T83"/>
  <c i="4" r="T147"/>
  <c r="P147"/>
  <c i="2" r="R411"/>
  <c r="P452"/>
  <c i="3" r="P85"/>
  <c r="P84"/>
  <c r="P83"/>
  <c i="1" r="AU56"/>
  <c i="4" r="R85"/>
  <c i="5" r="T85"/>
  <c r="T84"/>
  <c r="T83"/>
  <c i="6" r="BK81"/>
  <c r="J81"/>
  <c r="J60"/>
  <c i="2" r="R89"/>
  <c r="R88"/>
  <c r="R87"/>
  <c r="P430"/>
  <c i="3" r="BK85"/>
  <c r="J85"/>
  <c r="J61"/>
  <c i="5" r="P132"/>
  <c i="2" r="T89"/>
  <c r="T88"/>
  <c r="T87"/>
  <c r="T411"/>
  <c r="T430"/>
  <c i="5" r="BK132"/>
  <c r="J132"/>
  <c r="J62"/>
  <c i="2" r="R452"/>
  <c i="3" r="R85"/>
  <c r="R84"/>
  <c r="R83"/>
  <c i="4" r="P85"/>
  <c r="P84"/>
  <c r="P83"/>
  <c i="1" r="AU57"/>
  <c i="6" r="R81"/>
  <c r="R80"/>
  <c i="2" r="BK89"/>
  <c r="J89"/>
  <c r="J61"/>
  <c r="P411"/>
  <c r="R430"/>
  <c i="4" r="R147"/>
  <c i="5" r="R132"/>
  <c i="6" r="T81"/>
  <c r="T80"/>
  <c i="2" r="F54"/>
  <c r="BE120"/>
  <c r="BE175"/>
  <c i="4" r="BE109"/>
  <c r="BE143"/>
  <c i="5" r="BE105"/>
  <c r="BE108"/>
  <c i="6" r="BE85"/>
  <c i="2" r="BE167"/>
  <c r="BE173"/>
  <c r="BE191"/>
  <c r="BE296"/>
  <c r="BE307"/>
  <c r="BE347"/>
  <c r="BE369"/>
  <c r="BE373"/>
  <c r="BE421"/>
  <c i="3" r="F79"/>
  <c r="BE114"/>
  <c r="BK120"/>
  <c r="J120"/>
  <c r="J62"/>
  <c i="4" r="BE106"/>
  <c r="BK163"/>
  <c r="J163"/>
  <c r="J63"/>
  <c i="5" r="F55"/>
  <c r="J77"/>
  <c r="BE99"/>
  <c r="BE110"/>
  <c r="BE115"/>
  <c r="BE136"/>
  <c i="6" r="J52"/>
  <c r="BE82"/>
  <c i="2" r="J52"/>
  <c r="E77"/>
  <c r="J84"/>
  <c r="BE107"/>
  <c r="BE363"/>
  <c r="BE365"/>
  <c r="BE444"/>
  <c r="BE453"/>
  <c r="BE457"/>
  <c r="BE461"/>
  <c r="BE475"/>
  <c r="BE481"/>
  <c r="BE500"/>
  <c i="3" r="E73"/>
  <c r="J79"/>
  <c r="BE95"/>
  <c r="BE102"/>
  <c r="BE110"/>
  <c r="BE121"/>
  <c i="4" r="BE86"/>
  <c r="BE95"/>
  <c r="BE100"/>
  <c r="BE103"/>
  <c r="BE128"/>
  <c r="BE148"/>
  <c r="BE152"/>
  <c i="5" r="F79"/>
  <c i="2" r="J54"/>
  <c r="BE90"/>
  <c r="BE94"/>
  <c r="BE116"/>
  <c r="BE165"/>
  <c r="BE230"/>
  <c r="BE257"/>
  <c r="BE263"/>
  <c r="BE290"/>
  <c i="4" r="BE120"/>
  <c r="BE135"/>
  <c i="5" r="E73"/>
  <c r="BE118"/>
  <c i="6" r="F55"/>
  <c r="BE83"/>
  <c r="BE86"/>
  <c r="BE89"/>
  <c r="BE90"/>
  <c r="BE94"/>
  <c r="BE95"/>
  <c i="3" r="BE92"/>
  <c r="BE104"/>
  <c r="BE107"/>
  <c r="BK124"/>
  <c r="J124"/>
  <c r="J63"/>
  <c i="4" r="J52"/>
  <c r="J55"/>
  <c i="5" r="BE130"/>
  <c r="BE140"/>
  <c r="BK139"/>
  <c r="J139"/>
  <c r="J63"/>
  <c i="6" r="J54"/>
  <c r="BE84"/>
  <c i="1" r="AW59"/>
  <c i="2" r="F55"/>
  <c r="BE98"/>
  <c r="BE111"/>
  <c r="BE128"/>
  <c r="BE150"/>
  <c r="BE302"/>
  <c r="BE431"/>
  <c r="BE435"/>
  <c r="BK499"/>
  <c r="J499"/>
  <c r="J67"/>
  <c i="4" r="F54"/>
  <c r="F80"/>
  <c r="BE159"/>
  <c r="BE160"/>
  <c r="BE164"/>
  <c i="5" r="J54"/>
  <c r="BE88"/>
  <c r="BE91"/>
  <c r="BE95"/>
  <c r="BE113"/>
  <c i="6" r="BE87"/>
  <c r="BE98"/>
  <c i="2" r="BE159"/>
  <c i="4" r="BE112"/>
  <c i="5" r="BE86"/>
  <c r="BE97"/>
  <c i="6" r="E70"/>
  <c i="2" r="BE412"/>
  <c r="BE417"/>
  <c r="BK379"/>
  <c r="J379"/>
  <c r="J62"/>
  <c i="3" r="BE116"/>
  <c i="4" r="BE123"/>
  <c r="BE131"/>
  <c r="BE133"/>
  <c r="BE156"/>
  <c i="5" r="J55"/>
  <c r="BE128"/>
  <c i="6" r="F54"/>
  <c r="J77"/>
  <c r="BE91"/>
  <c r="BE92"/>
  <c r="BE93"/>
  <c r="BE96"/>
  <c i="2" r="BE102"/>
  <c i="3" r="J55"/>
  <c r="BE125"/>
  <c i="4" r="E73"/>
  <c r="J79"/>
  <c i="5" r="BE102"/>
  <c r="BE121"/>
  <c i="2" r="BE155"/>
  <c r="BE193"/>
  <c r="BE380"/>
  <c r="BE426"/>
  <c i="3" r="J52"/>
  <c r="BE112"/>
  <c i="4" r="BE97"/>
  <c i="2" r="BE345"/>
  <c r="BE377"/>
  <c r="BE439"/>
  <c r="BE469"/>
  <c r="BE488"/>
  <c r="BE494"/>
  <c r="BK425"/>
  <c r="J425"/>
  <c r="J64"/>
  <c i="3" r="F55"/>
  <c r="BE86"/>
  <c r="BE88"/>
  <c r="BE99"/>
  <c i="4" r="BE90"/>
  <c r="BE117"/>
  <c i="6" r="BE88"/>
  <c r="BE99"/>
  <c r="BE101"/>
  <c r="BE103"/>
  <c r="BE104"/>
  <c i="2" r="BE204"/>
  <c r="BE440"/>
  <c r="BE448"/>
  <c r="BE464"/>
  <c i="4" r="BE139"/>
  <c i="5" r="BE123"/>
  <c r="BE126"/>
  <c r="BE133"/>
  <c i="6" r="BE97"/>
  <c r="BE102"/>
  <c i="2" r="F37"/>
  <c i="1" r="BD55"/>
  <c i="2" r="J34"/>
  <c i="1" r="AW55"/>
  <c i="5" r="F37"/>
  <c i="1" r="BD58"/>
  <c i="4" r="F36"/>
  <c i="1" r="BC57"/>
  <c i="3" r="F34"/>
  <c i="1" r="BA56"/>
  <c i="3" r="J34"/>
  <c i="1" r="AW56"/>
  <c i="2" r="F34"/>
  <c i="1" r="BA55"/>
  <c i="6" r="F36"/>
  <c i="1" r="BC59"/>
  <c i="6" r="F37"/>
  <c i="1" r="BD59"/>
  <c i="5" r="F35"/>
  <c i="1" r="BB58"/>
  <c i="6" r="F34"/>
  <c i="1" r="BA59"/>
  <c i="3" r="F35"/>
  <c i="1" r="BB56"/>
  <c i="2" r="F36"/>
  <c i="1" r="BC55"/>
  <c i="2" r="F35"/>
  <c i="1" r="BB55"/>
  <c i="5" r="F34"/>
  <c i="1" r="BA58"/>
  <c i="4" r="F37"/>
  <c i="1" r="BD57"/>
  <c i="4" r="F34"/>
  <c i="1" r="BA57"/>
  <c i="5" r="J34"/>
  <c i="1" r="AW58"/>
  <c i="4" r="F35"/>
  <c i="1" r="BB57"/>
  <c i="5" r="F36"/>
  <c i="1" r="BC58"/>
  <c i="6" r="F35"/>
  <c i="1" r="BB59"/>
  <c i="3" r="F36"/>
  <c i="1" r="BC56"/>
  <c i="4" r="J34"/>
  <c i="1" r="AW57"/>
  <c i="3" r="F37"/>
  <c i="1" r="BD56"/>
  <c i="4" l="1" r="BK84"/>
  <c r="J84"/>
  <c r="J60"/>
  <c i="2" r="P88"/>
  <c r="P87"/>
  <c i="1" r="AU55"/>
  <c i="5" r="P84"/>
  <c r="P83"/>
  <c i="1" r="AU58"/>
  <c i="5" r="R84"/>
  <c r="R83"/>
  <c i="4" r="T84"/>
  <c r="T83"/>
  <c r="R84"/>
  <c r="R83"/>
  <c i="2" r="BK88"/>
  <c r="J88"/>
  <c r="J60"/>
  <c i="4" r="J85"/>
  <c r="J61"/>
  <c i="5" r="BK84"/>
  <c r="J84"/>
  <c r="J60"/>
  <c i="6" r="BK80"/>
  <c r="J80"/>
  <c i="3" r="BK84"/>
  <c r="BK83"/>
  <c r="J83"/>
  <c i="6" r="F33"/>
  <c i="1" r="AZ59"/>
  <c i="3" r="J30"/>
  <c i="1" r="AG56"/>
  <c i="3" r="F33"/>
  <c i="1" r="AZ56"/>
  <c i="6" r="J33"/>
  <c i="1" r="AV59"/>
  <c r="AT59"/>
  <c i="2" r="F33"/>
  <c i="1" r="AZ55"/>
  <c r="BD54"/>
  <c r="W33"/>
  <c r="BC54"/>
  <c r="AY54"/>
  <c r="BB54"/>
  <c r="AX54"/>
  <c i="3" r="J33"/>
  <c i="1" r="AV56"/>
  <c r="AT56"/>
  <c i="4" r="J33"/>
  <c i="1" r="AV57"/>
  <c r="AT57"/>
  <c i="4" r="F33"/>
  <c i="1" r="AZ57"/>
  <c i="2" r="J33"/>
  <c i="1" r="AV55"/>
  <c r="AT55"/>
  <c i="5" r="J33"/>
  <c i="1" r="AV58"/>
  <c r="AT58"/>
  <c r="BA54"/>
  <c r="W30"/>
  <c i="6" r="J30"/>
  <c i="1" r="AG59"/>
  <c r="AN59"/>
  <c i="5" r="F33"/>
  <c i="1" r="AZ58"/>
  <c i="3" l="1" r="J39"/>
  <c i="6" r="J39"/>
  <c i="3" r="J59"/>
  <c r="J84"/>
  <c r="J60"/>
  <c i="4" r="BK83"/>
  <c r="J83"/>
  <c r="J59"/>
  <c i="5" r="BK83"/>
  <c r="J83"/>
  <c i="6" r="J59"/>
  <c i="2" r="BK87"/>
  <c r="J87"/>
  <c i="1" r="AN56"/>
  <c r="AZ54"/>
  <c r="W29"/>
  <c r="AW54"/>
  <c r="AK30"/>
  <c r="W31"/>
  <c r="W32"/>
  <c r="AU54"/>
  <c i="5" r="J30"/>
  <c i="1" r="AG58"/>
  <c r="AN58"/>
  <c i="2" r="J30"/>
  <c i="1" r="AG55"/>
  <c r="AN55"/>
  <c i="2" l="1" r="J39"/>
  <c r="J59"/>
  <c i="5" r="J39"/>
  <c r="J59"/>
  <c i="1" r="AV54"/>
  <c r="AK29"/>
  <c i="4" r="J30"/>
  <c i="1" r="AG57"/>
  <c r="AN57"/>
  <c i="4" l="1" r="J39"/>
  <c i="1" r="AG54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<sst xmlns="http://schemas.openxmlformats.org/spreadsheetml/2006/main">
  <si>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</si>
  <si>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</si>
  <si>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</si>
  <si>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</si>
  <si>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</si>
  <si>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{215e61a7-7469-4c97-aaa0-106b2434b9e8}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</si>
  <si>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</si>
  <si>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</si>
  <si>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</si>
  <si>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</si>
  <si>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</si>
  <si>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</si>
  <si>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</si>
  <si>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</si>
  <si>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2026/054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</si>
  <si>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</si>
  <si>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</si>
  <si>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Popovice – oprava části řadu A-2 od č.p. 299 po č.p. 284</t>
  </si>
  <si>
    <t>KSO:</t>
  </si>
  <si>
    <t/>
  </si>
  <si>
    <t>CC-CZ:</t>
  </si>
  <si>
    <t>Místo:</t>
  </si>
  <si>
    <t>k.ú. Popovice u Uherského Hradiště</t>
  </si>
  <si>
    <t>Datum:</t>
  </si>
  <si>
    <t>24. 4. 2026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</si>
  <si>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</si>
  <si>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</si>
  <si>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</si>
  <si>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</si>
  <si>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</si>
  <si>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</si>
  <si>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</si>
  <si>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</si>
  <si>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</si>
  <si>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</si>
  <si>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</si>
  <si>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</si>
  <si>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</si>
  <si>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</si>
  <si>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</si>
  <si>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</si>
  <si>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</si>
  <si>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</si>
  <si>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</si>
  <si>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</si>
  <si>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</si>
  <si>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</si>
  <si>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</si>
  <si>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</si>
  <si>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</si>
  <si>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</si>
  <si>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</si>
  <si>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</si>
  <si>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</si>
  <si>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</si>
  <si>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</si>
  <si>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</si>
  <si>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</si>
  <si>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</si>
  <si>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</si>
  <si>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</si>
  <si>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</si>
  <si>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</si>
  <si>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</si>
  <si>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</si>
  <si>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</si>
  <si>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</si>
  <si>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</si>
  <si>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</si>
  <si>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</si>
  <si>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</si>
  <si>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</si>
  <si>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</si>
  <si>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</si>
  <si>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</si>
  <si>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</si>
  <si>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Výkopové práce a obnova povrchů</t>
  </si>
  <si>
    <t>STA</t>
  </si>
  <si>
    <t>1</t>
  </si>
  <si>
    <t>{9f4a665a-4b1f-4567-a546-c2d282c33ddc}</t>
  </si>
  <si>
    <t>2</t>
  </si>
  <si>
    <t>002</t>
  </si>
  <si>
    <t>Výpis materiálu řad</t>
  </si>
  <si>
    <t>{a8cce3a9-eb2c-4a0f-825d-523f4d83550a}</t>
  </si>
  <si>
    <t>003</t>
  </si>
  <si>
    <t>Výpis materiálu přepojení přípojek</t>
  </si>
  <si>
    <t>{5583ae60-5c0e-4a03-a29a-640400035a17}</t>
  </si>
  <si>
    <t>004</t>
  </si>
  <si>
    <t>Provizorní napojení potrubí</t>
  </si>
  <si>
    <t>{a7d266c0-5097-491d-b4af-55148f0c8334}</t>
  </si>
  <si>
    <t>005</t>
  </si>
  <si>
    <t>Ostatní a vedlejší náklady</t>
  </si>
  <si>
    <t>{4587d6ae-35f0-4508-8319-1dd253bad0c8}</t>
  </si>
  <si>
    <t>KRYCÍ LIST SOUPISU PRACÍ</t>
  </si>
  <si>
    <t>Objekt:</t>
  </si>
  <si>
    <t>001 - Výkopové práce a obnova povrchů</t>
  </si>
  <si>
    <t>REKAPITULACE ČLENĚNÍ SOUPISU PRACÍ</t>
  </si>
  <si>
    <t>Kód dílu - Popis</t>
  </si>
  <si>
    <t>Cena celkem [CZK]</t>
  </si>
  <si>
    <t>-1</t>
  </si>
  <si>
    <t xml:space="preserve">HSV - 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</si>
  <si>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</si>
  <si>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</si>
  <si>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</si>
  <si>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</si>
  <si>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</si>
  <si>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</si>
  <si>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</si>
  <si>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</si>
  <si>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</si>
  <si>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</si>
  <si>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</si>
  <si>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</si>
  <si>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</si>
  <si>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</si>
  <si>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</si>
  <si>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</si>
  <si>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</si>
  <si>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</si>
  <si>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</si>
  <si>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</si>
  <si>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</si>
  <si>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 xml:space="preserve"> Práce a dodávky HSV</t>
  </si>
  <si>
    <t>ROZPOCET</t>
  </si>
  <si>
    <t>Zemní práce</t>
  </si>
  <si>
    <t>K</t>
  </si>
  <si>
    <t>113106023</t>
  </si>
  <si>
    <t>Rozebrání dlažeb a dílců při překopech inženýrských sítí s přemístěním hmot na skládku na vzdálenost do 3 m nebo s naložením na dopravní prostředek ručně komunikací pro pěší s ložem z kameniva nebo živice a s výplní spár ze zámkové dlažby</t>
  </si>
  <si>
    <t>m2</t>
  </si>
  <si>
    <t>CS ÚRS 2026 01</t>
  </si>
  <si>
    <t>4</t>
  </si>
  <si>
    <t>-1849404079</t>
  </si>
  <si>
    <t>Online PSC</t>
  </si>
  <si>
    <t>https://podminky.urs.cz/item/CS_URS_2026_01/113106023</t>
  </si>
  <si>
    <t>VV</t>
  </si>
  <si>
    <t>"Rozebrání a obnova povrchu dle C4, chodník dlažba (použita stávající dlažba):" 25</t>
  </si>
  <si>
    <t>Součet</t>
  </si>
  <si>
    <t>113106061</t>
  </si>
  <si>
    <t>Rozebrání dlažeb a dílců při překopech inženýrských sítí s přemístěním hmot na skládku na vzdálenost do 3 m nebo s naložením na dopravní prostředek ručně vozovek a ploch, s jakoukoliv výplní spár z drobných kostek nebo odseků s ložem z kameniva těženého</t>
  </si>
  <si>
    <t>-1797149208</t>
  </si>
  <si>
    <t>https://podminky.urs.cz/item/CS_URS_2026_01/113106061</t>
  </si>
  <si>
    <t>"Rozebrání a obnova povrchu dle C4, dlažba kostky:" 47</t>
  </si>
  <si>
    <t>3</t>
  </si>
  <si>
    <t>113107423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</si>
  <si>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200 do 300 mm</t>
  </si>
  <si>
    <t>-689856246</t>
  </si>
  <si>
    <t>https://podminky.urs.cz/item/CS_URS_2026_01/113107423</t>
  </si>
  <si>
    <t>113107424</t>
  </si>
  <si>
    <t>Odstranění podkladů nebo krytů při překopech inženýrských sítí s přemístěním hmot na skládku ve vzdálenosti do 3 m nebo s naložením na dopravní prostředek strojně plochy jednotlivě do 15 m2 z kameniva hrubého drceného, o tl. vrstvy přes 300 do 400 mm</t>
  </si>
  <si>
    <t>-1058062438</t>
  </si>
  <si>
    <t>https://podminky.urs.cz/item/CS_URS_2026_01/113107424</t>
  </si>
  <si>
    <t xml:space="preserve">"Rozebrání a obnova povrchu dle C4, chodník dlažba nad výkopem:" </t>
  </si>
  <si>
    <t>"Chodník dlažba:" 1*10,6</t>
  </si>
  <si>
    <t>5</t>
  </si>
  <si>
    <t>113202111</t>
  </si>
  <si>
    <t>Vytrhání obrub s vybouráním lože, s přemístěním hmot na skládku na vzdálenost do 3 m nebo s naložením na dopravní prostředek z krajníků nebo obrubníků stojatých</t>
  </si>
  <si>
    <t>m</t>
  </si>
  <si>
    <t>-56567064</t>
  </si>
  <si>
    <t>https://podminky.urs.cz/item/CS_URS_2026_01/113202111</t>
  </si>
  <si>
    <t>"Rozebrání a obnova povrchu dle C4:" 14+12</t>
  </si>
  <si>
    <t>6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</si>
  <si>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</si>
  <si>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</si>
  <si>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707852024</t>
  </si>
  <si>
    <t>https://podminky.urs.cz/item/CS_URS_2026_01/119001405</t>
  </si>
  <si>
    <t>"Křížení inženýrských sítí dle D2:"</t>
  </si>
  <si>
    <t>"Vodovod, plynovod, kanalizace:" 9*(1+1+1)</t>
  </si>
  <si>
    <t>7</t>
  </si>
  <si>
    <t>121151103</t>
  </si>
  <si>
    <t>Sejmutí ornice strojně při souvislé ploše do 100 m2, tl. vrstvy do 200 mm</t>
  </si>
  <si>
    <t>1526250871</t>
  </si>
  <si>
    <t>https://podminky.urs.cz/item/CS_URS_2026_01/121151103</t>
  </si>
  <si>
    <t>"Rozebrání a obnova povrchu dle C4, trávník:" 7</t>
  </si>
  <si>
    <t>8</t>
  </si>
  <si>
    <t>131213711</t>
  </si>
  <si>
    <t>Hloubení zapažených jam ručně s urovnáním dna do předepsaného profilu a spádu v hornině třídy těžitelnosti I skupiny 3 soudržných</t>
  </si>
  <si>
    <t>m3</t>
  </si>
  <si>
    <t>122152073</t>
  </si>
  <si>
    <t>https://podminky.urs.cz/item/CS_URS_2026_01/131213711</t>
  </si>
  <si>
    <t xml:space="preserve">"Hloubení jam dle C3, D2:" </t>
  </si>
  <si>
    <t>"KS-K:" 2*0,6*1*1,8</t>
  </si>
  <si>
    <t>"KS-P:" 3*0,6*1*1,8</t>
  </si>
  <si>
    <t>"Odečet povrchů nad rýhou:"</t>
  </si>
  <si>
    <t>"Komunikace, kostka:" -5*0,6*1*0,4</t>
  </si>
  <si>
    <t>9</t>
  </si>
  <si>
    <t>131251203</t>
  </si>
  <si>
    <t>Hloubení zapažených jam a zářezů strojně s urovnáním dna do předepsaného profilu a spádu v hornině třídy těžitelnosti I skupiny 3 přes 50 do 100 m3</t>
  </si>
  <si>
    <t>-804704399</t>
  </si>
  <si>
    <t>https://podminky.urs.cz/item/CS_URS_2026_01/131251203</t>
  </si>
  <si>
    <t xml:space="preserve">"Hloubení rýh dle C3, D2:" </t>
  </si>
  <si>
    <t>"J VP1:" 8,5*1*2,1</t>
  </si>
  <si>
    <t>"J VP2:" 4*1*2,1</t>
  </si>
  <si>
    <t>"J VP3:" 4,5*1*1,8</t>
  </si>
  <si>
    <t>"J VP4:" 4,5*1*1,85</t>
  </si>
  <si>
    <t>"J VP5:" 4*1*1,85</t>
  </si>
  <si>
    <t>"J VP6:" 4,5*1*1,85</t>
  </si>
  <si>
    <t>"J VP7:" 4*1*1,9</t>
  </si>
  <si>
    <t>"J VP8:" 4,5*1*1,9</t>
  </si>
  <si>
    <t>"J VP9:" 6*1*1,9</t>
  </si>
  <si>
    <t>"J VP10:" 4*1*1,95</t>
  </si>
  <si>
    <t>"J VP11:" 4*1*2,1</t>
  </si>
  <si>
    <t>"J VP12:" 8*1*2,2</t>
  </si>
  <si>
    <t>Mezisoučet</t>
  </si>
  <si>
    <t xml:space="preserve">"Odečet povrchů nad rýhou:" </t>
  </si>
  <si>
    <t>"Komunikace kostka:" -0,4*1*43,9</t>
  </si>
  <si>
    <t>"Chodník dlažba:" -0,4*1*10,6</t>
  </si>
  <si>
    <t>"Trávník:" -0,2*1*6</t>
  </si>
  <si>
    <t>10</t>
  </si>
  <si>
    <t>139001101</t>
  </si>
  <si>
    <t>Příplatek k cenám hloubených vykopávek za ztížení vykopávky v blízkosti podzemního vedení nebo výbušnin pro jakoukoliv třídu horniny</t>
  </si>
  <si>
    <t>366963968</t>
  </si>
  <si>
    <t>https://podminky.urs.cz/item/CS_URS_2026_01/139001101</t>
  </si>
  <si>
    <t>"Případně proveden ruční výkop dle požadavků správců jednotlivých inženýrských sítí."</t>
  </si>
  <si>
    <t>"Vodovod, plynovod, kanalizace:" 9*(1*1*1)</t>
  </si>
  <si>
    <t>11</t>
  </si>
  <si>
    <t>141721212</t>
  </si>
  <si>
    <t>Řízený zemní protlak délky protlaku do 50 m v hornině třídy těžitelnosti I a II, skupiny 1 až 4 včetně zatažení trub v hloubce do 6 m průměru vrtu přes 90 do 110 mm</t>
  </si>
  <si>
    <t>-2111036534</t>
  </si>
  <si>
    <t>https://podminky.urs.cz/item/CS_URS_2026_01/141721212</t>
  </si>
  <si>
    <t>"Řízené vrtání dle C3:" 86+54</t>
  </si>
  <si>
    <t>151102201</t>
  </si>
  <si>
    <t>Zřízení pažení stěn výkopu bez rozepření nebo vzepření při překopech inženýrských sítí plochy do 30 m2 příložné, hloubky do 4 m</t>
  </si>
  <si>
    <t>1500744098</t>
  </si>
  <si>
    <t>https://podminky.urs.cz/item/CS_URS_2026_01/151102201</t>
  </si>
  <si>
    <t>"KS-K:" 2*2*(0,6+1)*1,8</t>
  </si>
  <si>
    <t>"KS-P:" 3*2*(0,6+1)*1,8</t>
  </si>
  <si>
    <t>13</t>
  </si>
  <si>
    <t>151102211</t>
  </si>
  <si>
    <t>Odstranění pažení stěn výkopu bez rozepření nebo vzepření při překopech inženýrských sítí plochy do 30 m2 s uložením pažin na vzdálenost do 3 m od okraje výkopu příložné, hloubky do 4 m</t>
  </si>
  <si>
    <t>-742394405</t>
  </si>
  <si>
    <t>https://podminky.urs.cz/item/CS_URS_2026_01/151102211</t>
  </si>
  <si>
    <t>14</t>
  </si>
  <si>
    <t>151102301</t>
  </si>
  <si>
    <t>Zřízení rozepření zapažených stěn výkopů při překopech inženýrských sítí objemu do 30 m3 s potřebným přepažováním při roubení příložném, hloubky do 4 m</t>
  </si>
  <si>
    <t>460832404</t>
  </si>
  <si>
    <t>https://podminky.urs.cz/item/CS_URS_2026_01/151102301</t>
  </si>
  <si>
    <t>15</t>
  </si>
  <si>
    <t>151102311</t>
  </si>
  <si>
    <t>Odstranění rozepření stěn výkopů při překopech inženýrských sítí objemu do 30 m3 s uložením materiálu na vzdálenost do 3 m od okraje výkopu roubení příložného, hloubky do 4 m</t>
  </si>
  <si>
    <t>412333432</t>
  </si>
  <si>
    <t>https://podminky.urs.cz/item/CS_URS_2026_01/151102311</t>
  </si>
  <si>
    <t>16</t>
  </si>
  <si>
    <t>151811131</t>
  </si>
  <si>
    <t>Zřízení pažicích boxů pro pažení a rozepření stěn rýh podzemního vedení hloubka výkopu do 4 m, šířka do 1,2 m</t>
  </si>
  <si>
    <t>1540362239</t>
  </si>
  <si>
    <t>https://podminky.urs.cz/item/CS_URS_2026_01/151811131</t>
  </si>
  <si>
    <t>"J VP1:" 8,5*2*2,1</t>
  </si>
  <si>
    <t>"J VP2:" 4*2*2,1</t>
  </si>
  <si>
    <t>"J VP3:" 4,5*2*1,8</t>
  </si>
  <si>
    <t>"J VP4:" 4,5*2*1,85</t>
  </si>
  <si>
    <t>"J VP5:" 4*2*1,85</t>
  </si>
  <si>
    <t>"J VP6:" 4,5*2*1,85</t>
  </si>
  <si>
    <t>"J VP7:" 4*2*1,9</t>
  </si>
  <si>
    <t>"J VP8:" 4,5*2*1,9</t>
  </si>
  <si>
    <t>"J VP9:" 6*2*1,9</t>
  </si>
  <si>
    <t>"J VP10:" 4*2*1,95</t>
  </si>
  <si>
    <t>"J VP11:" 4*2*2,1</t>
  </si>
  <si>
    <t>"J VP12:" 8*2*2,2</t>
  </si>
  <si>
    <t>17</t>
  </si>
  <si>
    <t>151811231</t>
  </si>
  <si>
    <t>Odstranění pažicích boxů pro pažení a rozepření stěn rýh podzemního vedení hloubka výkopu do 4 m, šířka do 1,2 m</t>
  </si>
  <si>
    <t>1356308111</t>
  </si>
  <si>
    <t>https://podminky.urs.cz/item/CS_URS_2026_01/151811231</t>
  </si>
  <si>
    <t>18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</si>
  <si>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</si>
  <si>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</si>
  <si>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-451913566</t>
  </si>
  <si>
    <t>https://podminky.urs.cz/item/CS_URS_2026_01/162251102</t>
  </si>
  <si>
    <t>"Zásyp původní zeminou a kamenivem, přesun na staveništní deponii"</t>
  </si>
  <si>
    <t>"Zásyp původní zeminou v nezpevněných plochách:" 6,3</t>
  </si>
  <si>
    <t>"Zásyp zpětně použitým kamenivem:" 3,71</t>
  </si>
  <si>
    <t>"Zásyp původní zeminou a kamenivem, přesun ze staveništní deponie do zásypů"</t>
  </si>
  <si>
    <t>19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</si>
  <si>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</si>
  <si>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</si>
  <si>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-1201505366</t>
  </si>
  <si>
    <t>https://podminky.urs.cz/item/CS_URS_2026_01/162751117</t>
  </si>
  <si>
    <t>"Odvoz přebytečného výkopku na skládku, předpokládáno 12 Km."</t>
  </si>
  <si>
    <t>"Zásypy stávající zeminou ve volném terénu:" -6,3</t>
  </si>
  <si>
    <t>20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</si>
  <si>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</si>
  <si>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</si>
  <si>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-153519025</t>
  </si>
  <si>
    <t>https://podminky.urs.cz/item/CS_URS_2026_01/162751119</t>
  </si>
  <si>
    <t>117,65*2 'Přepočtené koeficientem množství</t>
  </si>
  <si>
    <t>167151101</t>
  </si>
  <si>
    <t>Nakládání, skládání a překládání neulehlého výkopku nebo sypaniny strojně nakládání, množství do 100 m3, z horniny třídy těžitelnosti I, skupiny 1 až 3</t>
  </si>
  <si>
    <t>1975085937</t>
  </si>
  <si>
    <t>https://podminky.urs.cz/item/CS_URS_2026_01/167151101</t>
  </si>
  <si>
    <t>"Zásyp původní zeminou a kamenivem, nakládání na staveništní deponii"</t>
  </si>
  <si>
    <t>22</t>
  </si>
  <si>
    <t>171201231</t>
  </si>
  <si>
    <t>Poplatek za předání zeminy a kamení recyklačnímu zařízení zatříděné do Katalogu odpadů pod kódem 17 05 04</t>
  </si>
  <si>
    <t>t</t>
  </si>
  <si>
    <t>2034828343</t>
  </si>
  <si>
    <t>https://podminky.urs.cz/item/CS_URS_2026_01/171201231</t>
  </si>
  <si>
    <t>23</t>
  </si>
  <si>
    <t>171251201</t>
  </si>
  <si>
    <t>Uložení sypaniny na skládky nebo meziskládky bez hutnění s upravením uložené sypaniny do předepsaného tvaru</t>
  </si>
  <si>
    <t>-1538716040</t>
  </si>
  <si>
    <t>https://podminky.urs.cz/item/CS_URS_2026_01/171251201</t>
  </si>
  <si>
    <t>"Zásyp původní zeminou a kamenivem, uložení na staveništní deponii"</t>
  </si>
  <si>
    <t>24</t>
  </si>
  <si>
    <t>174151101</t>
  </si>
  <si>
    <t>Zásyp sypaninou z jakékoliv horniny strojně s uložením výkopku ve vrstvách se zhutněním jam, šachet, rýh nebo kolem objektů v těchto vykopávkách</t>
  </si>
  <si>
    <t>-131128322</t>
  </si>
  <si>
    <t>https://podminky.urs.cz/item/CS_URS_2026_01/174151101</t>
  </si>
  <si>
    <t>"Zásypy stávající zeminou ve volném terénu:"</t>
  </si>
  <si>
    <t>"Trávník (předpokládaná střední hloubka výkopu a odečet vytlačené kubatury):" (1,8-0,2-0,2-0,1-0,1-0,15)*1*6</t>
  </si>
  <si>
    <t>25</t>
  </si>
  <si>
    <t>1680601169</t>
  </si>
  <si>
    <t>"Zásypy zpětně použitým kamenivem z podkladních vrstev."</t>
  </si>
  <si>
    <t>"Chodník dlažba:" 0,35*1*10,6</t>
  </si>
  <si>
    <t>26</t>
  </si>
  <si>
    <t>-997986523</t>
  </si>
  <si>
    <t>"Zásyp kamenivem ve zpevněných plochách:"</t>
  </si>
  <si>
    <t>"Odečet vytlačené kubatury:"</t>
  </si>
  <si>
    <t>"Lože:" -18,15</t>
  </si>
  <si>
    <t>"Obsyp:" -15,125</t>
  </si>
  <si>
    <t>"Chodník dlažba:" -0,35*1*10,6</t>
  </si>
  <si>
    <t>"Rozebrání a obnova povrchu dle C4, dlažba kostky (provizorium):" 0,4*47</t>
  </si>
  <si>
    <t>27</t>
  </si>
  <si>
    <t>M</t>
  </si>
  <si>
    <t>58344197</t>
  </si>
  <si>
    <t>štěrkodrť frakce 0/63</t>
  </si>
  <si>
    <t>-263335296</t>
  </si>
  <si>
    <t>82,765*2 'Přepočtené koeficientem množství</t>
  </si>
  <si>
    <t>28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</si>
  <si>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</si>
  <si>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</si>
  <si>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628933579</t>
  </si>
  <si>
    <t>https://podminky.urs.cz/item/CS_URS_2026_01/175151101</t>
  </si>
  <si>
    <t xml:space="preserve">"Hloubení jam dle C3, D2, obsyp, použita frakce 0/8:" </t>
  </si>
  <si>
    <t>"J VP1:" 8,5*1*(0,1+0,15)</t>
  </si>
  <si>
    <t>"J VP2:" 4*1*(0,1+0,15)</t>
  </si>
  <si>
    <t>"J VP3:" 4,5*1*(0,1+0,15)</t>
  </si>
  <si>
    <t>"J VP4:" 4,5*1*(0,1+0,15)</t>
  </si>
  <si>
    <t>"J VP5:" 4*1*(0,1+0,15)</t>
  </si>
  <si>
    <t>"J VP6:" 4,5*1*(0,1+0,15)</t>
  </si>
  <si>
    <t>"J VP7:" 4*1*(0,1+0,15)</t>
  </si>
  <si>
    <t>"J VP8:" 4,5*1*(0,1+0,15)</t>
  </si>
  <si>
    <t>"J VP9:" 6*1*(0,1+0,15)</t>
  </si>
  <si>
    <t>"J VP10:" 4*1*(0,1+0,15)</t>
  </si>
  <si>
    <t>"J VP11:" 4*1*(0,1+0,15)</t>
  </si>
  <si>
    <t>"J VP12:" 8*1*(0,1+0,15)</t>
  </si>
  <si>
    <t>29</t>
  </si>
  <si>
    <t>58344121</t>
  </si>
  <si>
    <t>štěrkodrť frakce 0/8</t>
  </si>
  <si>
    <t>-1279026093</t>
  </si>
  <si>
    <t>15,125*2 'Přepočtené koeficientem množství</t>
  </si>
  <si>
    <t>30</t>
  </si>
  <si>
    <t>181111111</t>
  </si>
  <si>
    <t>Plošná úprava terénu v zemině skupiny 1 až 4 s urovnáním povrchu bez doplnění ornice souvislé plochy do 500 m2 při nerovnostech terénu přes 50 do 100 mm v rovině nebo na svahu do 1:5</t>
  </si>
  <si>
    <t>1113431675</t>
  </si>
  <si>
    <t>https://podminky.urs.cz/item/CS_URS_2026_01/181111111</t>
  </si>
  <si>
    <t>"Rozebrání a obnova povrchu dle C4, trávník:" 70</t>
  </si>
  <si>
    <t>31</t>
  </si>
  <si>
    <t>181351003</t>
  </si>
  <si>
    <t>Rozprostření a urovnání ornice v rovině nebo ve svahu sklonu do 1:5 strojně při souvislé ploše do 100 m2, tl. vrstvy do 200 mm</t>
  </si>
  <si>
    <t>1542160085</t>
  </si>
  <si>
    <t>https://podminky.urs.cz/item/CS_URS_2026_01/181351003</t>
  </si>
  <si>
    <t>32</t>
  </si>
  <si>
    <t>181411141</t>
  </si>
  <si>
    <t>Založení trávníku na půdě předem připravené plochy do 1000 m2 výsevem včetně utažení parterového v rovině nebo na svahu do 1:5</t>
  </si>
  <si>
    <t>-892310013</t>
  </si>
  <si>
    <t>https://podminky.urs.cz/item/CS_URS_2026_01/181411141</t>
  </si>
  <si>
    <t>33</t>
  </si>
  <si>
    <t>00572420</t>
  </si>
  <si>
    <t>osivo směs travní parková okrasná</t>
  </si>
  <si>
    <t>kg</t>
  </si>
  <si>
    <t>-1627057808</t>
  </si>
  <si>
    <t>70*0,02 'Přepočtené koeficientem množství</t>
  </si>
  <si>
    <t>Vodorovné konstrukce</t>
  </si>
  <si>
    <t>34</t>
  </si>
  <si>
    <t>451541111</t>
  </si>
  <si>
    <t>Lože pod potrubí, stoky a drobné objekty v otevřeném výkopu ze štěrkodrtě 0-63 mm</t>
  </si>
  <si>
    <t>-252753364</t>
  </si>
  <si>
    <t>https://podminky.urs.cz/item/CS_URS_2026_01/451541111</t>
  </si>
  <si>
    <t xml:space="preserve">"Hloubení jam dle C3, D2, podkladní štěrkodrť, použita frakce 0/63:" </t>
  </si>
  <si>
    <t>"J VP1:" 8,5*1*0,2</t>
  </si>
  <si>
    <t>"J VP2:" 4*1*0,2</t>
  </si>
  <si>
    <t>"J VP3:" 4,5*1*0,2</t>
  </si>
  <si>
    <t>"J VP4:" 4,5*1*0,2</t>
  </si>
  <si>
    <t>"J VP5:" 4*1*0,2</t>
  </si>
  <si>
    <t>"J VP6:" 4,5*1*0,2</t>
  </si>
  <si>
    <t>"J VP7:" 4*1*0,2</t>
  </si>
  <si>
    <t>"J VP8:" 4,5*1*0,2</t>
  </si>
  <si>
    <t>"J VP9:" 6*1*0,2</t>
  </si>
  <si>
    <t>"J VP10:" 4*1*0,2</t>
  </si>
  <si>
    <t>"J VP11:" 4*1*0,2</t>
  </si>
  <si>
    <t>"J VP12:" 8*1*0,2</t>
  </si>
  <si>
    <t xml:space="preserve">"Hloubení jam dle C3, D2, lože, použita frakce 0/8:" </t>
  </si>
  <si>
    <t>"J VP1:" 8,5*1*0,1</t>
  </si>
  <si>
    <t>"J VP2:" 4*1*0,1</t>
  </si>
  <si>
    <t>"J VP3:" 4,5*1*0,1</t>
  </si>
  <si>
    <t>"J VP4:" 4,5*1*0,1</t>
  </si>
  <si>
    <t>"J VP5:" 4*1*0,1</t>
  </si>
  <si>
    <t>"J VP6:" 4,5*1*0,1</t>
  </si>
  <si>
    <t>"J VP7:" 4*1*0,1</t>
  </si>
  <si>
    <t>"J VP8:" 4,5*1*0,1</t>
  </si>
  <si>
    <t>"J VP9:" 6*1*0,1</t>
  </si>
  <si>
    <t>"J VP10:" 4*1*0,1</t>
  </si>
  <si>
    <t>"J VP11:" 4*1*0,1</t>
  </si>
  <si>
    <t>"J VP12:" 8*1*0,1</t>
  </si>
  <si>
    <t>Komunikace pozemní</t>
  </si>
  <si>
    <t>35</t>
  </si>
  <si>
    <t>564871016</t>
  </si>
  <si>
    <t>Podklad ze štěrkodrti ŠD s rozprostřením a zhutněním plochy jednotlivě do 100 m2, po zhutnění tl. 300 mm</t>
  </si>
  <si>
    <t>528361530</t>
  </si>
  <si>
    <t>https://podminky.urs.cz/item/CS_URS_2026_01/564871016</t>
  </si>
  <si>
    <t xml:space="preserve">"Rozebrání a obnova povrchu dle C4, chodník dlažba:" </t>
  </si>
  <si>
    <t>36</t>
  </si>
  <si>
    <t>596811120</t>
  </si>
  <si>
    <t>Kladení dlažby z betonových nebo kameninových dlaždic komunikací pro pěší s vyplněním spár a se smetením přebytečného materiálu na vzdálenost do 3 m s ložem z kameniva těženého tl. do 30 mm velikosti dlaždic do 0,09 m2 (bez zámku), pro plochy do 50 m2</t>
  </si>
  <si>
    <t>1737716561</t>
  </si>
  <si>
    <t>https://podminky.urs.cz/item/CS_URS_2026_01/596811120</t>
  </si>
  <si>
    <t>37</t>
  </si>
  <si>
    <t>59245295</t>
  </si>
  <si>
    <t>dlažba zámková betonová tvaru vlny 225x112mm tl 60mm přírodní</t>
  </si>
  <si>
    <t>44875316</t>
  </si>
  <si>
    <t>"Rozebrání a obnova povrchu dle C4, chodník dlažba (použita stávající dlažba):" 25*0,1</t>
  </si>
  <si>
    <t>2,5*1,02 'Přepočtené koeficientem množství</t>
  </si>
  <si>
    <t>Vedení trubní dálková a přípojná</t>
  </si>
  <si>
    <t>38</t>
  </si>
  <si>
    <t>850311811</t>
  </si>
  <si>
    <t>Bourání stávajícího potrubí z trub litinových hrdlových nebo přírubových v otevřeném výkopu DN do 150</t>
  </si>
  <si>
    <t>1236937668</t>
  </si>
  <si>
    <t>https://podminky.urs.cz/item/CS_URS_2026_01/850311811</t>
  </si>
  <si>
    <t>"Vybourání stávajícího potrubí a armatur dle D2, D8 (předpokládané množství, obnaženého potrubí):" 30</t>
  </si>
  <si>
    <t>Ostatní konstrukce a práce, bourání</t>
  </si>
  <si>
    <t>39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</si>
  <si>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</si>
  <si>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</si>
  <si>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822170781</t>
  </si>
  <si>
    <t>https://podminky.urs.cz/item/CS_URS_2026_01/916131213</t>
  </si>
  <si>
    <t>"Rozebrání a obnova povrchu dle C4:" 14</t>
  </si>
  <si>
    <t>40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</si>
  <si>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</si>
  <si>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</si>
  <si>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1020175085</t>
  </si>
  <si>
    <t>https://podminky.urs.cz/item/CS_URS_2026_01/916231213</t>
  </si>
  <si>
    <t>"Rozebrání a obnova povrchu dle C4:" 12</t>
  </si>
  <si>
    <t>41</t>
  </si>
  <si>
    <t>59217017</t>
  </si>
  <si>
    <t>obrubník betonový chodníkový 1000x100x250mm</t>
  </si>
  <si>
    <t>1134226636</t>
  </si>
  <si>
    <t>42</t>
  </si>
  <si>
    <t>979021113</t>
  </si>
  <si>
    <t>Očištění vybouraných prvků při překopech inženýrských sítí od spojovacího materiálu s odklizením a uložením očištěných hmot a spojovacího materiálu na skládku do vzdálenosti 10 m nebo naložením na dopravní prostředek obrubníků a krajníků, vybouraných z jakéhokoliv lože a s jakoukoliv výplní spár silničních</t>
  </si>
  <si>
    <t>311624201</t>
  </si>
  <si>
    <t>https://podminky.urs.cz/item/CS_URS_2026_01/979021113</t>
  </si>
  <si>
    <t>43</t>
  </si>
  <si>
    <t>979051121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</si>
  <si>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 vyplněním spár kamenivem</t>
  </si>
  <si>
    <t>-211054560</t>
  </si>
  <si>
    <t>https://podminky.urs.cz/item/CS_URS_2026_01/979051121</t>
  </si>
  <si>
    <t>"Rozebrání a obnova povrchu dle C4, chodník dlažba:" 25</t>
  </si>
  <si>
    <t>44</t>
  </si>
  <si>
    <t>979071021</t>
  </si>
  <si>
    <t>Očištění vybouraných dlažebních kostek při překopech inženýrských sítí od spojovacího materiálu, s přemístěním hmot na skládku na vzdálenost do 3 m nebo s naložením na dopravní prostředek drobných, s původním vyplněním spár kamenivem těženým</t>
  </si>
  <si>
    <t>111491770</t>
  </si>
  <si>
    <t>https://podminky.urs.cz/item/CS_URS_2026_01/979071021</t>
  </si>
  <si>
    <t>"Rozebrání a obnova povrchu dle C4, dlažba kostky (použita stávající dlažba, uložení v místě stavby):" 47</t>
  </si>
  <si>
    <t>997</t>
  </si>
  <si>
    <t>Přesun sutě</t>
  </si>
  <si>
    <t>45</t>
  </si>
  <si>
    <t>997013211</t>
  </si>
  <si>
    <t>Vnitrostaveništní doprava suti a vybouraných hmot vodorovně do 50 m s naložením ručně pro budovy a haly výšky do 6 m</t>
  </si>
  <si>
    <t>-1419423078</t>
  </si>
  <si>
    <t>https://podminky.urs.cz/item/CS_URS_2026_01/997013211</t>
  </si>
  <si>
    <t>"Naložení a odvoz vybouraného potrubí a armatur:" 1,32</t>
  </si>
  <si>
    <t>46</t>
  </si>
  <si>
    <t>997013501</t>
  </si>
  <si>
    <t>Odvoz suti a vybouraných hmot na skládku nebo meziskládku se složením, na vzdálenost do 1 km</t>
  </si>
  <si>
    <t>661827148</t>
  </si>
  <si>
    <t>https://podminky.urs.cz/item/CS_URS_2026_01/997013501</t>
  </si>
  <si>
    <t>47</t>
  </si>
  <si>
    <t>997013509</t>
  </si>
  <si>
    <t>Odvoz suti a vybouraných hmot na skládku nebo meziskládku se složením, na vzdálenost Příplatek k ceně za každý další započatý 1 km přes 1 km</t>
  </si>
  <si>
    <t>1488431340</t>
  </si>
  <si>
    <t>https://podminky.urs.cz/item/CS_URS_2026_01/997013509</t>
  </si>
  <si>
    <t>1,32*11 'Přepočtené koeficientem množství</t>
  </si>
  <si>
    <t>48</t>
  </si>
  <si>
    <t>997221551</t>
  </si>
  <si>
    <t>Vodorovná doprava suti bez naložení, ale se složením a s hrubým urovnáním ze sypkých materiálů, na vzdálenost do 1 km</t>
  </si>
  <si>
    <t>-1264433257</t>
  </si>
  <si>
    <t>https://podminky.urs.cz/item/CS_URS_2026_01/997221551</t>
  </si>
  <si>
    <t>"Odvoz vybouraných hmot na skládku, případně k dalšímu použití."</t>
  </si>
  <si>
    <t>"Dlažba, podkladní vrstva kameniva, kostky (pol. 3):" 20,68</t>
  </si>
  <si>
    <t>49</t>
  </si>
  <si>
    <t>997221559</t>
  </si>
  <si>
    <t>Vodorovná doprava suti bez naložení, ale se složením a s hrubým urovnáním ze sypkých materiálů, na vzdálenost Příplatek k ceně za každý další započatý 1 km přes 1 km</t>
  </si>
  <si>
    <t>1614569748</t>
  </si>
  <si>
    <t>https://podminky.urs.cz/item/CS_URS_2026_01/997221559</t>
  </si>
  <si>
    <t>20,68*11 'Přepočtené koeficientem množství</t>
  </si>
  <si>
    <t>50</t>
  </si>
  <si>
    <t>997221561</t>
  </si>
  <si>
    <t>Vodorovná doprava suti bez naložení, ale se složením a s hrubým urovnáním z kusových materiálů, na vzdálenost do 1 km</t>
  </si>
  <si>
    <t>-1651601606</t>
  </si>
  <si>
    <t>https://podminky.urs.cz/item/CS_URS_2026_01/997221561</t>
  </si>
  <si>
    <t>"Dlažba (pol. 1):" 6,5*0,1</t>
  </si>
  <si>
    <t>"Obrubníky (pol. 5):" 5,33*0,1</t>
  </si>
  <si>
    <t>51</t>
  </si>
  <si>
    <t>997221569</t>
  </si>
  <si>
    <t>Vodorovná doprava suti bez naložení, ale se složením a s hrubým urovnáním z kusových materiálů, na vzdálenost Příplatek k ceně za každý další započatý 1 km přes 1 km</t>
  </si>
  <si>
    <t>1664499571</t>
  </si>
  <si>
    <t>https://podminky.urs.cz/item/CS_URS_2026_01/997221569</t>
  </si>
  <si>
    <t>1,183*11 'Přepočtené koeficientem množství</t>
  </si>
  <si>
    <t>52</t>
  </si>
  <si>
    <t>997221861</t>
  </si>
  <si>
    <t>Poplatek za předání stavebního odpadu recyklačnímu zařízení z prostého betonu zatříděného do Katalogu odpadů pod kódem 17 01 01</t>
  </si>
  <si>
    <t>-803365667</t>
  </si>
  <si>
    <t>https://podminky.urs.cz/item/CS_URS_2026_01/997221861</t>
  </si>
  <si>
    <t>53</t>
  </si>
  <si>
    <t>997221873</t>
  </si>
  <si>
    <t>Poplatek za předání stavebního odpadu recyklačnímu zařízení zeminy a kamení zatříděného do Katalogu odpadů pod kódem 17 05 04</t>
  </si>
  <si>
    <t>2018813934</t>
  </si>
  <si>
    <t>https://podminky.urs.cz/item/CS_URS_2026_01/997221873</t>
  </si>
  <si>
    <t>998</t>
  </si>
  <si>
    <t>Přesun hmot</t>
  </si>
  <si>
    <t>54</t>
  </si>
  <si>
    <t>998276101</t>
  </si>
  <si>
    <t>Přesun hmot pro trubní vedení hloubené z trub z plastických hmot nebo sklolaminátových pro vodovody, kanalizace, teplovody, produktovody v otevřeném výkopu dopravní vzdálenost do 15 m</t>
  </si>
  <si>
    <t>-2116880416</t>
  </si>
  <si>
    <t>https://podminky.urs.cz/item/CS_URS_2026_01/998276101</t>
  </si>
  <si>
    <t>002 - Výpis materiálu řad</t>
  </si>
  <si>
    <t>HSV - Práce a dodávky HSV</t>
  </si>
  <si>
    <t xml:space="preserve">    8 - Trubní vedení</t>
  </si>
  <si>
    <t xml:space="preserve">    85 -  Potrubí z trub litinových</t>
  </si>
  <si>
    <t>Práce a dodávky HSV</t>
  </si>
  <si>
    <t>Trubní vedení</t>
  </si>
  <si>
    <t>857241131</t>
  </si>
  <si>
    <t>Montáž litinových tvarovek na potrubí litinovém tlakovém jednoosých na potrubí z trub hrdlových v otevřeném výkopu, kanálu nebo v šachtě s integrovaným těsněním DN 80</t>
  </si>
  <si>
    <t>kus</t>
  </si>
  <si>
    <t>-554950405</t>
  </si>
  <si>
    <t>https://podminky.urs.cz/item/CS_URS_2026_01/857241131</t>
  </si>
  <si>
    <t>31951015</t>
  </si>
  <si>
    <t>potrubní spojka jištěná proti posuvu hrdlo-hrdlo DN 80</t>
  </si>
  <si>
    <t>1781999693</t>
  </si>
  <si>
    <t>P</t>
  </si>
  <si>
    <t>Poznámka k položce:_x000d_
 Hrdlová spojka jištěná proti posunu DN 80 PN10/16 pro různé druhy potrubí s velkým _x000d_
rozsahem vnějšího průměru potrubí a s možností vyosení potrubí_x000d_
- těleso a přítlačný kroužek tvárná litina vně i uvnitř těžká protikorozní ochrana GSK_x000d_
- jistící prvky nerez_x000d_
- médium pitná voda</t>
  </si>
  <si>
    <t>"Dle výpisu materiálu D9, pozice 2:" 1</t>
  </si>
  <si>
    <t>28654368</t>
  </si>
  <si>
    <t>příruba volná k lemovému nákružku z polypropylénu 90</t>
  </si>
  <si>
    <t>1679804620</t>
  </si>
  <si>
    <t>"Dle výpisu materiálu D9, pozice 5:" 1</t>
  </si>
  <si>
    <t>871241211</t>
  </si>
  <si>
    <t>Montáž vodovodního potrubí z polyetylenu PE100 RC v otevřeném výkopu svařovaných elektrotvarovkou SDR 11/PN16 d 90 x 8,2 mm</t>
  </si>
  <si>
    <t>-755808575</t>
  </si>
  <si>
    <t>https://podminky.urs.cz/item/CS_URS_2026_01/871241211</t>
  </si>
  <si>
    <t>"Dle výpisu materiálu D9, pozice 1:" 156,5</t>
  </si>
  <si>
    <t>28613556</t>
  </si>
  <si>
    <t>potrubí vodovodní dvouvrstvé PE100 RC SDR11 90x8,2mm</t>
  </si>
  <si>
    <t>937927764</t>
  </si>
  <si>
    <t>Poznámka k položce:_x000d_
Potrubí HDPE PE100RC SDR11 d 90x8,2 mm pro horizontálně řízené vrtání_x000d_
- materiál dle ČSN EN 12201 a PAS 1075_x000d_
- koextrudované dvouvrstvé polyetylenové potrubí_x000d_
- vnější barevně odlišená vrstva v tl. min. 10%_x000d_
- potrubí modré barvy dodávané v tyčích délky 12 nebo 6 m_x000d_
- médium pitná voda_x000d_
- spojování potrubí natupo nebo pomocí elektrotva</t>
  </si>
  <si>
    <t>156,5*1,015 'Přepočtené koeficientem množství</t>
  </si>
  <si>
    <t>877241101</t>
  </si>
  <si>
    <t>Montáž tvarovek na vodovodním plastovém potrubí z polyetylenu PE 100 elektrotvarovek SDR 11/PN16 spojek, oblouků nebo redukcí d 90</t>
  </si>
  <si>
    <t>-316793396</t>
  </si>
  <si>
    <t>https://podminky.urs.cz/item/CS_URS_2026_01/877241101</t>
  </si>
  <si>
    <t>28615974</t>
  </si>
  <si>
    <t>elektrospojka SDR11 PE 100 PN16 D 90mm</t>
  </si>
  <si>
    <t>-300183825</t>
  </si>
  <si>
    <t>"Dle výpisu materiálu D9, pozice 3:" 6</t>
  </si>
  <si>
    <t>28653135</t>
  </si>
  <si>
    <t>nákružek lemový PE 100 SDR11 90mm</t>
  </si>
  <si>
    <t>727524746</t>
  </si>
  <si>
    <t>"Dle výpisu materiálu D9, pozice 4:" 1</t>
  </si>
  <si>
    <t>892241111</t>
  </si>
  <si>
    <t>Tlakové zkoušky vodou na potrubí DN do 80</t>
  </si>
  <si>
    <t>672434513</t>
  </si>
  <si>
    <t>https://podminky.urs.cz/item/CS_URS_2026_01/892241111</t>
  </si>
  <si>
    <t>892273122</t>
  </si>
  <si>
    <t>Proplach a dezinfekce vodovodního potrubí DN od 80 do 125</t>
  </si>
  <si>
    <t>1296286190</t>
  </si>
  <si>
    <t>https://podminky.urs.cz/item/CS_URS_2026_01/892273122</t>
  </si>
  <si>
    <t>892372111</t>
  </si>
  <si>
    <t>Tlakové zkoušky vodou zabezpečení konců potrubí při tlakových zkouškách DN do 300</t>
  </si>
  <si>
    <t>-1228579044</t>
  </si>
  <si>
    <t>https://podminky.urs.cz/item/CS_URS_2026_01/892372111</t>
  </si>
  <si>
    <t>899721111</t>
  </si>
  <si>
    <t>Signalizační vodič na potrubí DN do 150 mm</t>
  </si>
  <si>
    <t>452395387</t>
  </si>
  <si>
    <t>https://podminky.urs.cz/item/CS_URS_2026_01/899721111</t>
  </si>
  <si>
    <t>"Dle výpisu materiálu D9, pozice, nerez lanko 6 mm včetně zkoušky funkčnostI:" 160</t>
  </si>
  <si>
    <t>85</t>
  </si>
  <si>
    <t xml:space="preserve"> Potrubí z trub litinových</t>
  </si>
  <si>
    <t>R858003</t>
  </si>
  <si>
    <t>Dodávka a montáž spojovacího materiálu - přírubový spoj nerezový DN 80, PN 10/16 včetně všech souvisejícíh konstrukcí a prací</t>
  </si>
  <si>
    <t>-1169696363</t>
  </si>
  <si>
    <t>"Dle výpisu materiálu D9, pozice 6 (a skladba spoje):" 1</t>
  </si>
  <si>
    <t>Souče</t>
  </si>
  <si>
    <t>-1834574084</t>
  </si>
  <si>
    <t>003 - Výpis materiálu přepojení přípojek</t>
  </si>
  <si>
    <t xml:space="preserve">    89 -  Ostatní konstrukce</t>
  </si>
  <si>
    <t>871161141</t>
  </si>
  <si>
    <t>Montáž vodovodního potrubí z polyetylenu PE100 RC v otevřeném výkopu svařovaných na tupo SDR 11/PN16 d 32 x 3,0 mm</t>
  </si>
  <si>
    <t>-799559004</t>
  </si>
  <si>
    <t>https://podminky.urs.cz/item/CS_URS_2026_01/871161141</t>
  </si>
  <si>
    <t>"Dle výpisu materiálu D9, pozice 1 (přípojky):" 32</t>
  </si>
  <si>
    <t>R280001</t>
  </si>
  <si>
    <t xml:space="preserve">HDPE PE40 SDR7,4 d 32x4,4 mm </t>
  </si>
  <si>
    <t>1904382864</t>
  </si>
  <si>
    <t xml:space="preserve">Poznámka k položce:_x000d_
Potrubí HDPE PE40 SDR7,4 d 32x4,4 mm _x000d_
- dle ČSN EN 12201 a PAS 1075_x000d_
- potrubí modré barvy_x000d_
- médium pitná voda                                                                                                                                                                                   </t>
  </si>
  <si>
    <t>32*1,05 'Přepočtené koeficientem množství</t>
  </si>
  <si>
    <t>877162001</t>
  </si>
  <si>
    <t>Montáž svěrných (mechanických) spojek na vodovodním potrubí spojek, kolen 90° nebo redukcí d 32</t>
  </si>
  <si>
    <t>-1217496754</t>
  </si>
  <si>
    <t>https://podminky.urs.cz/item/CS_URS_2026_01/877162001</t>
  </si>
  <si>
    <t>31942488</t>
  </si>
  <si>
    <t>spojení bezzávitové plastového a měděného potrubí s vnějším závitem mosaz 32x1"</t>
  </si>
  <si>
    <t>-274594027</t>
  </si>
  <si>
    <t>"Dle výpisu materiálu D9, pozice 5 (přípojky):" 12</t>
  </si>
  <si>
    <t>31942494</t>
  </si>
  <si>
    <t>spojení bezzávitové plastového a Cu potrubí s vnitřním závitem 32x3/4"</t>
  </si>
  <si>
    <t>-2009574538</t>
  </si>
  <si>
    <t>"Dle výpisu materiálu D9, pozice 9 (přípojky):" 1</t>
  </si>
  <si>
    <t>63126202</t>
  </si>
  <si>
    <t>spojka svěrná kompozitní přímá pro PE potrubí d32</t>
  </si>
  <si>
    <t>658339644</t>
  </si>
  <si>
    <t>"Dle výpisu materiálu D9, pozice 6 (přípojky):" 10</t>
  </si>
  <si>
    <t>R631001</t>
  </si>
  <si>
    <t>spojka na PE potrubí kombi speciální rozměr d 34x32 mm tělo ze slitiny RA 455 (mosaz)</t>
  </si>
  <si>
    <t>-247552963</t>
  </si>
  <si>
    <t>"Dle výpisu materiálu D9, pozice 7 (přípojky):" 1</t>
  </si>
  <si>
    <t>R631002</t>
  </si>
  <si>
    <t>spojka na PE potrubí spec. rozměr s vnějším závitem d27 / G3/4" tělo ze slitiny RA 455 (mosaz)</t>
  </si>
  <si>
    <t>-102695241</t>
  </si>
  <si>
    <t>"Dle výpisu materiálu D9, pozice 8 (přípojky):" 1</t>
  </si>
  <si>
    <t>891171321</t>
  </si>
  <si>
    <t>Montáž vodovodních armatur na potrubí šoupátek pro domovní přípojky se závitovými konci PN16 G 5/4"</t>
  </si>
  <si>
    <t>-627090812</t>
  </si>
  <si>
    <t>https://podminky.urs.cz/item/CS_URS_2026_01/891171321</t>
  </si>
  <si>
    <t xml:space="preserve">Poznámka k položce:_x000d_
 Celolitinový navrtávací pas na PE potrubí s měkkotěsnícím šoupátkem _x000d_
BETA-Zz pro boční navrtávku pod tlakem_x000d_
DN 80 / G 1"_x000d_
Materiálové provedení navrtávacího pas:- těleso tvárná litina EN-GJS-400-15 (GGG-40)- těsnění antibakteriální pryž EPDM- objímka  tvárná litina EN-GJS-400-15 (GGG-40)- třmen korozivzdorná ocel 1.4301- spojovací šrouby korozivzdorná ocel A2 dle ISO 3506_x000d_
Materiálové provedení šoupátka:- těleso tvárná litina EN-GJS-400-15 (GGG-40)- víko a klín kovaná mosaz- vřeteno korozivzdorná ocel 1.4021- těsnění antibakteriální pryž EPDM- klín celopogumován antibakteriální pryží EPDM</t>
  </si>
  <si>
    <t>"Dle výpisu materiálu D9, pozice 2, 3 (přípojky):" 12</t>
  </si>
  <si>
    <t>42221420</t>
  </si>
  <si>
    <t>šoupátko přípojkové přímé DN 25 ISO/vnější závit PN16, 32x1 1/4"</t>
  </si>
  <si>
    <t>65659716</t>
  </si>
  <si>
    <t>"Dle výpisu materiálu D9, pozice 2 (přípojky):" 12</t>
  </si>
  <si>
    <t>42291044</t>
  </si>
  <si>
    <t>souprava zemní pro domovní šoupátka 3/4"-2" Rd 1,3-1,8m</t>
  </si>
  <si>
    <t>-1028832874</t>
  </si>
  <si>
    <t>"Dle výpisu materiálu D9, pozice 3 (přípojky):" 12</t>
  </si>
  <si>
    <t>891249111</t>
  </si>
  <si>
    <t>Montáž vodovodních armatur na potrubí navrtávacích pasů s ventilem Jt 1 MPa, na potrubí z trub litinových, ocelových nebo plastických hmot DN 80</t>
  </si>
  <si>
    <t>252051977</t>
  </si>
  <si>
    <t>https://podminky.urs.cz/item/CS_URS_2026_01/891249111</t>
  </si>
  <si>
    <t>42273445</t>
  </si>
  <si>
    <t>pás navrtávací z tvárné litiny DN 80, univerzální, se závitovým výstupem 5/4"</t>
  </si>
  <si>
    <t>-252484789</t>
  </si>
  <si>
    <t>892233122</t>
  </si>
  <si>
    <t>Proplach a dezinfekce vodovodního potrubí DN od 40 do 70</t>
  </si>
  <si>
    <t>264981226</t>
  </si>
  <si>
    <t>https://podminky.urs.cz/item/CS_URS_2026_01/892233122</t>
  </si>
  <si>
    <t>-582070712</t>
  </si>
  <si>
    <t>899712111</t>
  </si>
  <si>
    <t>Orientační tabulky na vodovodních a kanalizačních řadech na zdivu</t>
  </si>
  <si>
    <t>1871396135</t>
  </si>
  <si>
    <t>https://podminky.urs.cz/item/CS_URS_2026_01/899712111</t>
  </si>
  <si>
    <t>"Dle výpisu materiálu D9, pozice 13 (přípojky):" 12</t>
  </si>
  <si>
    <t>-903999642</t>
  </si>
  <si>
    <t>"Dle výpisu materiálu D9, pozice 11 (přípojky) vodič - CY 4 mm ŽZ, včetně zkoušky funkčnosti vodiče:" 60</t>
  </si>
  <si>
    <t>899722113</t>
  </si>
  <si>
    <t>Krytí potrubí z plastů výstražnou fólií z PVC šířky přes 25 do 34 cm</t>
  </si>
  <si>
    <t>-393267765</t>
  </si>
  <si>
    <t>https://podminky.urs.cz/item/CS_URS_2026_01/899722113</t>
  </si>
  <si>
    <t>"Dle výpisu materiálu D9, pozice 12 (přípojky):" 32</t>
  </si>
  <si>
    <t>89</t>
  </si>
  <si>
    <t xml:space="preserve"> Ostatní konstrukce</t>
  </si>
  <si>
    <t>899401112</t>
  </si>
  <si>
    <t>Osazení poklopů uličních s pevným rámem litinových šoupátkových</t>
  </si>
  <si>
    <t>-825646001</t>
  </si>
  <si>
    <t>https://podminky.urs.cz/item/CS_URS_2026_01/899401112</t>
  </si>
  <si>
    <t>"Dle výpisu materiálu D9, pozice 4, 10 (přípojky):" 12</t>
  </si>
  <si>
    <t>55241101</t>
  </si>
  <si>
    <t>poklop šoupátkový litinový bez ventilace tř D400 v pevném rámu</t>
  </si>
  <si>
    <t>-1280950710</t>
  </si>
  <si>
    <t>Poznámka k položce:_x000d_
Poklop šoupátkový s předlitým nápisem „VODA“_x000d_
- šedá litina_x000d_
- asfaltový nátěr vně i uvnitř</t>
  </si>
  <si>
    <t>"Dle výpisu materiálu D9, pozice 4 (přípojky):" 12</t>
  </si>
  <si>
    <t>42210050</t>
  </si>
  <si>
    <t>deska podkladová uličního poklopu litinového šoupatového</t>
  </si>
  <si>
    <t>864837950</t>
  </si>
  <si>
    <t>"Dle výpisu materiálu D9, pozice 10 (přípojky):" 12</t>
  </si>
  <si>
    <t>R899100</t>
  </si>
  <si>
    <t>Zkouška hydrantů a ovladatelnosti armatur včetně všech souvisejících konstrukcí a prací</t>
  </si>
  <si>
    <t>64</t>
  </si>
  <si>
    <t>1116680266</t>
  </si>
  <si>
    <t>R899101</t>
  </si>
  <si>
    <t>Dodávka a montáž betonových opěrných bloků včetně všech souvisejících konstrukcí a prací</t>
  </si>
  <si>
    <t>-1593430376</t>
  </si>
  <si>
    <t>"Dle výpisu materiálu D9, pozice 14 (přípojky):" 12</t>
  </si>
  <si>
    <t>-947472216</t>
  </si>
  <si>
    <t>004 - Provizorní napojení potrubí</t>
  </si>
  <si>
    <t>857242122</t>
  </si>
  <si>
    <t>Montáž litinových tvarovek na potrubí litinovém tlakovém jednoosých na potrubí z trub přírubových v otevřeném výkopu, kanálu nebo v šachtě DN 80</t>
  </si>
  <si>
    <t>-2021361696</t>
  </si>
  <si>
    <t>https://podminky.urs.cz/item/CS_URS_2026_01/857242122</t>
  </si>
  <si>
    <t>44981630</t>
  </si>
  <si>
    <t>nástavec hydrantový</t>
  </si>
  <si>
    <t>684025126</t>
  </si>
  <si>
    <t>"Dle výpisu materiálu, dle D6, pozice -- (provizorium):" 1</t>
  </si>
  <si>
    <t>871211211</t>
  </si>
  <si>
    <t>Montáž vodovodního potrubí z polyetylenu PE100 RC v otevřeném výkopu svařovaných elektrotvarovkou SDR 11/PN16 d 63 x 5,8 mm</t>
  </si>
  <si>
    <t>1430559124</t>
  </si>
  <si>
    <t>https://podminky.urs.cz/item/CS_URS_2026_01/871211211</t>
  </si>
  <si>
    <t>"Dle výpisu materiálu, dle D6, pozice -- (provizorium):" 8</t>
  </si>
  <si>
    <t>R286003</t>
  </si>
  <si>
    <t>potrubí HDPE PE100 SDR17 d 63x3,8 dle ČSN EN 12201 a PAS 1075 médium pitná voda v návinu</t>
  </si>
  <si>
    <t>-81761348</t>
  </si>
  <si>
    <t>8*1,015 'Přepočtené koeficientem množství</t>
  </si>
  <si>
    <t>877212001</t>
  </si>
  <si>
    <t>Montáž svěrných (mechanických) spojek na vodovodním potrubí spojek, kolen 90° nebo redukcí d 63</t>
  </si>
  <si>
    <t>-988194391</t>
  </si>
  <si>
    <t>https://podminky.urs.cz/item/CS_URS_2026_01/877212001</t>
  </si>
  <si>
    <t>28654840</t>
  </si>
  <si>
    <t>koleno 90° svěrné PP-B pro PE potrubí d63</t>
  </si>
  <si>
    <t>-537719841</t>
  </si>
  <si>
    <t>"Dle výpisu materiálu, dle D6, pozice -- (provizorium):" 2</t>
  </si>
  <si>
    <t>31942491</t>
  </si>
  <si>
    <t>spojení bezzávitové plastového a měděného potrubí s vnějším závitem mosaz 63x2"</t>
  </si>
  <si>
    <t>-1888110854</t>
  </si>
  <si>
    <t>R282001</t>
  </si>
  <si>
    <t>pevná spojka tlaková C52, materiál hliníková slitina, vnitřní závit 2</t>
  </si>
  <si>
    <t>-1749303029</t>
  </si>
  <si>
    <t>877231201</t>
  </si>
  <si>
    <t>Montáž tvarovek na vodovodním plastovém potrubí z polyetylenu PE 100 svařovaných na tupo SDR 11/PN16 oblouků nebo redukcí d 75</t>
  </si>
  <si>
    <t>-1353123478</t>
  </si>
  <si>
    <t>https://podminky.urs.cz/item/CS_URS_2026_01/877231201</t>
  </si>
  <si>
    <t>28653126</t>
  </si>
  <si>
    <t>redukce svařovací na tupo potrubí PE 100 SDR11 75/63</t>
  </si>
  <si>
    <t>-1895186794</t>
  </si>
  <si>
    <t>877232001</t>
  </si>
  <si>
    <t>Montáž svěrných (mechanických) spojek na vodovodním potrubí spojek, kolen 90° nebo redukcí d 90</t>
  </si>
  <si>
    <t>1284216526</t>
  </si>
  <si>
    <t>https://podminky.urs.cz/item/CS_URS_2026_01/877232001</t>
  </si>
  <si>
    <t>28654808</t>
  </si>
  <si>
    <t>spojka svěrná PP-B přímá pro PE potrubí d90</t>
  </si>
  <si>
    <t>577270958</t>
  </si>
  <si>
    <t>R282002</t>
  </si>
  <si>
    <t>mechanická svěrná spojka přírubová d 90 mm</t>
  </si>
  <si>
    <t>199657071</t>
  </si>
  <si>
    <t>877241201</t>
  </si>
  <si>
    <t>Montáž tvarovek na vodovodním plastovém potrubí z polyetylenu PE 100 svařovaných na tupo SDR 11/PN16 oblouků nebo redukcí d 90</t>
  </si>
  <si>
    <t>381569075</t>
  </si>
  <si>
    <t>https://podminky.urs.cz/item/CS_URS_2026_01/877241201</t>
  </si>
  <si>
    <t>28653127</t>
  </si>
  <si>
    <t>redukce svařovací na tupo potrubí PE 100 SDR11 90/75</t>
  </si>
  <si>
    <t>-1715674739</t>
  </si>
  <si>
    <t>-240183419</t>
  </si>
  <si>
    <t>1503356206</t>
  </si>
  <si>
    <t>-390152921</t>
  </si>
  <si>
    <t>R899107</t>
  </si>
  <si>
    <t>Dodávka a montáž (a následné rozebrání, odvoz a případná likvidace) ochranných prvků provizorního zásobení (přejezdy potrubí, obalení reflení folií a podobně) včetně všech souvisejících konstrukcí a prací</t>
  </si>
  <si>
    <t>1496087502</t>
  </si>
  <si>
    <t>R899108</t>
  </si>
  <si>
    <t>Rozebrání, odvoz a očištění pro další použití, přpadný odvoz a likvidace pvků provizorního zásobení včetně všech souvisejících konstrukcí a prací</t>
  </si>
  <si>
    <t>1506299906</t>
  </si>
  <si>
    <t>-814966122</t>
  </si>
  <si>
    <t>005 - Ostatní a vedlejší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</si>
  <si>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</si>
  <si>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</si>
  <si>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</si>
  <si>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</si>
  <si>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</si>
  <si>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soubor</t>
  </si>
  <si>
    <t>1832413572</t>
  </si>
  <si>
    <t>900002</t>
  </si>
  <si>
    <t>Provoz zařízení staveniště</t>
  </si>
  <si>
    <t>1604555046</t>
  </si>
  <si>
    <t>900003</t>
  </si>
  <si>
    <t>Odstranění zařízení staveniště včetně uvedení ploch deponií a mezideponií do původního stavu</t>
  </si>
  <si>
    <t>-1946223404</t>
  </si>
  <si>
    <t>900004</t>
  </si>
  <si>
    <t>Předání a převzetí zařízení staveniště</t>
  </si>
  <si>
    <t>-2088729828</t>
  </si>
  <si>
    <t>900005</t>
  </si>
  <si>
    <t xml:space="preserve">Zhotovení dokumentace skutečného provedení stavby </t>
  </si>
  <si>
    <t>927240603</t>
  </si>
  <si>
    <t>900006</t>
  </si>
  <si>
    <t>Geodetické zaměření skutečného provedení stavby včetně zpracování geometrického plánu</t>
  </si>
  <si>
    <t>-130502534</t>
  </si>
  <si>
    <t>900007</t>
  </si>
  <si>
    <t>Vytýčení jednotlivých částí stavby akreditovaným geodetem</t>
  </si>
  <si>
    <t>-791946310</t>
  </si>
  <si>
    <t>900008</t>
  </si>
  <si>
    <t>Zaměření a vytýčení stávajících inženýrských sítí</t>
  </si>
  <si>
    <t>-367273062</t>
  </si>
  <si>
    <t>900009</t>
  </si>
  <si>
    <t>Územní a provozní vlivy, mimostaveništní doprava výrobních kapacit</t>
  </si>
  <si>
    <t>1831158894</t>
  </si>
  <si>
    <t>900010</t>
  </si>
  <si>
    <t>Komplexní zkoušky, průzkumy, revize a odběry vzorků předepsané projektovou dokumentací včetně prokázání kvality díla, včetně testu zeminy pro uskladnění, zkoušky zhutnění zásypů v komunikacích</t>
  </si>
  <si>
    <t>-1918148036</t>
  </si>
  <si>
    <t>900011</t>
  </si>
  <si>
    <t>Dočasná dopravní opatření a provozní vlivy, instalace, údržba a rozebrání přechodného dopravního značení a zpracování příslušné projektové dokumentace DIO a DIR</t>
  </si>
  <si>
    <t>-777124542</t>
  </si>
  <si>
    <t>900012</t>
  </si>
  <si>
    <t>Náklady spojené s vybudováním, údržbou a demontáží dočasných zpevněných ploch a přejezdů přes výkopy včetně uvedení dotčených ploch do původního stavu</t>
  </si>
  <si>
    <t>-1559639641</t>
  </si>
  <si>
    <t>900015</t>
  </si>
  <si>
    <t>Převzetí a předání díla, kolaudační řízení</t>
  </si>
  <si>
    <t>175429537</t>
  </si>
  <si>
    <t>900016</t>
  </si>
  <si>
    <t>Kompletační a koordinační a inženýrská činnost</t>
  </si>
  <si>
    <t>255546774</t>
  </si>
  <si>
    <t>900017</t>
  </si>
  <si>
    <t>Zajištění porostů v bezprostřední blízkosti prováděných prací, bednění kmenů stromů, ochrana kořenů a další činnosti vedoucí k eliminaci škod způsobených na porostech</t>
  </si>
  <si>
    <t>-1353803753</t>
  </si>
  <si>
    <t>900018</t>
  </si>
  <si>
    <t>Užívání veřejných prostranství a ploch, poplatky spojené se záborem komunikací místních a komunikací II a III třídy, či tříd vyšších</t>
  </si>
  <si>
    <t>-590997821</t>
  </si>
  <si>
    <t>900019</t>
  </si>
  <si>
    <t>Pasportizace okolních objektů včetně pořízení fotodokumentace</t>
  </si>
  <si>
    <t>1667786189</t>
  </si>
  <si>
    <t>900020</t>
  </si>
  <si>
    <t>Rozebrání a obnova drobných stavebních objektů dotčených stavební činností (lavečky, ploty, zídky, sloupy, uliční vpusti a podobně)</t>
  </si>
  <si>
    <t>-1699783624</t>
  </si>
  <si>
    <t xml:space="preserve">Poznámka k položce:_x000d_
_x000d_
_x000d_
</t>
  </si>
  <si>
    <t>900022</t>
  </si>
  <si>
    <t>Náklady vzniklé v souvislosti s realizací stavby, uvedení dotčených ploch do původního stavu, průběžné a finální čištění komunikací, obnova svislého a vodorovného značení, zalévání a kosení zeleně</t>
  </si>
  <si>
    <t>1665834707</t>
  </si>
  <si>
    <t>900026</t>
  </si>
  <si>
    <t>Náklady související s ochranou stávajících inženýrských sítí</t>
  </si>
  <si>
    <t>-2046855171</t>
  </si>
  <si>
    <t>900028</t>
  </si>
  <si>
    <t>Bezpečnostní a hygienická opatření na staveništi, koordinátor BOZP na staveništi</t>
  </si>
  <si>
    <t>1640839176</t>
  </si>
  <si>
    <t>900034</t>
  </si>
  <si>
    <t>Náklady spojené s klasifikací, se separací a dotříděním staveništních odpadů a případným předrcením odpadů před odvozem na skládku, odpadové hospodářství stavby</t>
  </si>
  <si>
    <t>746939849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</si>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</sst>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37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8" fillId="0" borderId="23" xfId="0" applyFont="1" applyBorder="1" applyAlignment="1" applyProtection="1">
      <alignment horizontal="center" vertical="center"/>
    </xf>
    <xf numFmtId="49" fontId="38" fillId="0" borderId="23" xfId="0" applyNumberFormat="1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left" vertical="center" wrapText="1"/>
    </xf>
    <xf numFmtId="0" fontId="38" fillId="0" borderId="23" xfId="0" applyFont="1" applyBorder="1" applyAlignment="1" applyProtection="1">
      <alignment horizontal="center" vertical="center" wrapText="1"/>
    </xf>
    <xf numFmtId="167" fontId="38" fillId="0" borderId="23" xfId="0" applyNumberFormat="1" applyFont="1" applyBorder="1" applyAlignment="1" applyProtection="1">
      <alignment vertical="center"/>
    </xf>
    <xf numFmtId="4" fontId="38" fillId="2" borderId="23" xfId="0" applyNumberFormat="1" applyFont="1" applyFill="1" applyBorder="1" applyAlignment="1" applyProtection="1">
      <alignment vertical="center"/>
      <protection locked="0"/>
    </xf>
    <xf numFmtId="4" fontId="38" fillId="0" borderId="23" xfId="0" applyNumberFormat="1" applyFont="1" applyBorder="1" applyAlignment="1" applyProtection="1">
      <alignment vertical="center"/>
    </xf>
    <xf numFmtId="0" fontId="39" fillId="0" borderId="4" xfId="0" applyFont="1" applyBorder="1" applyAlignment="1">
      <alignment vertical="center"/>
    </xf>
    <xf numFmtId="0" fontId="38" fillId="2" borderId="15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40" fillId="0" borderId="0" xfId="0" applyFont="1" applyAlignment="1" applyProtection="1">
      <alignment vertical="center" wrapText="1"/>
    </xf>
    <xf numFmtId="0" fontId="24" fillId="2" borderId="20" xfId="0" applyFont="1" applyFill="1" applyBorder="1" applyAlignment="1" applyProtection="1">
      <alignment horizontal="left" vertical="center"/>
      <protection locked="0"/>
    </xf>
    <xf numFmtId="0" fontId="24" fillId="0" borderId="21" xfId="0" applyFont="1" applyBorder="1" applyAlignment="1" applyProtection="1">
      <alignment horizontal="center" vertical="center"/>
    </xf>
    <xf numFmtId="166" fontId="24" fillId="0" borderId="21" xfId="0" applyNumberFormat="1" applyFont="1" applyBorder="1" applyAlignment="1" applyProtection="1">
      <alignment vertical="center"/>
    </xf>
    <xf numFmtId="166" fontId="24" fillId="0" borderId="22" xfId="0" applyNumberFormat="1" applyFont="1" applyBorder="1" applyAlignment="1" applyProtection="1">
      <alignment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3" fillId="0" borderId="29" xfId="0" applyFont="1" applyBorder="1" applyAlignment="1">
      <alignment horizontal="left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horizontal="left" vertical="center" wrapText="1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50" fillId="0" borderId="27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vertical="top"/>
    </xf>
    <xf numFmtId="0" fontId="51" fillId="0" borderId="1" xfId="0" applyFont="1" applyBorder="1" applyAlignment="1" applyProtection="1">
      <alignment horizontal="left" vertical="center"/>
    </xf>
    <xf numFmtId="0" fontId="51" fillId="0" borderId="1" xfId="0" applyFont="1" applyBorder="1" applyAlignment="1" applyProtection="1">
      <alignment horizontal="center" vertical="center"/>
    </xf>
    <xf numFmtId="49" fontId="51" fillId="0" borderId="1" xfId="0" applyNumberFormat="1" applyFont="1" applyBorder="1" applyAlignment="1" applyProtection="1">
      <alignment horizontal="left" vertical="center"/>
    </xf>
    <xf numFmtId="0" fontId="50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6023" TargetMode="External" /><Relationship Id="rId2" Type="http://schemas.openxmlformats.org/officeDocument/2006/relationships/hyperlink" Target="https://podminky.urs.cz/item/CS_URS_2026_01/113106061" TargetMode="External" /><Relationship Id="rId3" Type="http://schemas.openxmlformats.org/officeDocument/2006/relationships/hyperlink" Target="https://podminky.urs.cz/item/CS_URS_2026_01/113107423" TargetMode="External" /><Relationship Id="rId4" Type="http://schemas.openxmlformats.org/officeDocument/2006/relationships/hyperlink" Target="https://podminky.urs.cz/item/CS_URS_2026_01/113107424" TargetMode="External" /><Relationship Id="rId5" Type="http://schemas.openxmlformats.org/officeDocument/2006/relationships/hyperlink" Target="https://podminky.urs.cz/item/CS_URS_2026_01/113202111" TargetMode="External" /><Relationship Id="rId6" Type="http://schemas.openxmlformats.org/officeDocument/2006/relationships/hyperlink" Target="https://podminky.urs.cz/item/CS_URS_2026_01/119001405" TargetMode="External" /><Relationship Id="rId7" Type="http://schemas.openxmlformats.org/officeDocument/2006/relationships/hyperlink" Target="https://podminky.urs.cz/item/CS_URS_2026_01/121151103" TargetMode="External" /><Relationship Id="rId8" Type="http://schemas.openxmlformats.org/officeDocument/2006/relationships/hyperlink" Target="https://podminky.urs.cz/item/CS_URS_2026_01/131213711" TargetMode="External" /><Relationship Id="rId9" Type="http://schemas.openxmlformats.org/officeDocument/2006/relationships/hyperlink" Target="https://podminky.urs.cz/item/CS_URS_2026_01/131251203" TargetMode="External" /><Relationship Id="rId10" Type="http://schemas.openxmlformats.org/officeDocument/2006/relationships/hyperlink" Target="https://podminky.urs.cz/item/CS_URS_2026_01/139001101" TargetMode="External" /><Relationship Id="rId11" Type="http://schemas.openxmlformats.org/officeDocument/2006/relationships/hyperlink" Target="https://podminky.urs.cz/item/CS_URS_2026_01/141721212" TargetMode="External" /><Relationship Id="rId12" Type="http://schemas.openxmlformats.org/officeDocument/2006/relationships/hyperlink" Target="https://podminky.urs.cz/item/CS_URS_2026_01/151102201" TargetMode="External" /><Relationship Id="rId13" Type="http://schemas.openxmlformats.org/officeDocument/2006/relationships/hyperlink" Target="https://podminky.urs.cz/item/CS_URS_2026_01/151102211" TargetMode="External" /><Relationship Id="rId14" Type="http://schemas.openxmlformats.org/officeDocument/2006/relationships/hyperlink" Target="https://podminky.urs.cz/item/CS_URS_2026_01/151102301" TargetMode="External" /><Relationship Id="rId15" Type="http://schemas.openxmlformats.org/officeDocument/2006/relationships/hyperlink" Target="https://podminky.urs.cz/item/CS_URS_2026_01/151102311" TargetMode="External" /><Relationship Id="rId16" Type="http://schemas.openxmlformats.org/officeDocument/2006/relationships/hyperlink" Target="https://podminky.urs.cz/item/CS_URS_2026_01/151811131" TargetMode="External" /><Relationship Id="rId17" Type="http://schemas.openxmlformats.org/officeDocument/2006/relationships/hyperlink" Target="https://podminky.urs.cz/item/CS_URS_2026_01/151811231" TargetMode="External" /><Relationship Id="rId18" Type="http://schemas.openxmlformats.org/officeDocument/2006/relationships/hyperlink" Target="https://podminky.urs.cz/item/CS_URS_2026_01/162251102" TargetMode="External" /><Relationship Id="rId19" Type="http://schemas.openxmlformats.org/officeDocument/2006/relationships/hyperlink" Target="https://podminky.urs.cz/item/CS_URS_2026_01/162751117" TargetMode="External" /><Relationship Id="rId20" Type="http://schemas.openxmlformats.org/officeDocument/2006/relationships/hyperlink" Target="https://podminky.urs.cz/item/CS_URS_2026_01/162751119" TargetMode="External" /><Relationship Id="rId21" Type="http://schemas.openxmlformats.org/officeDocument/2006/relationships/hyperlink" Target="https://podminky.urs.cz/item/CS_URS_2026_01/167151101" TargetMode="External" /><Relationship Id="rId22" Type="http://schemas.openxmlformats.org/officeDocument/2006/relationships/hyperlink" Target="https://podminky.urs.cz/item/CS_URS_2026_01/171201231" TargetMode="External" /><Relationship Id="rId23" Type="http://schemas.openxmlformats.org/officeDocument/2006/relationships/hyperlink" Target="https://podminky.urs.cz/item/CS_URS_2026_01/171251201" TargetMode="External" /><Relationship Id="rId24" Type="http://schemas.openxmlformats.org/officeDocument/2006/relationships/hyperlink" Target="https://podminky.urs.cz/item/CS_URS_2026_01/174151101" TargetMode="External" /><Relationship Id="rId25" Type="http://schemas.openxmlformats.org/officeDocument/2006/relationships/hyperlink" Target="https://podminky.urs.cz/item/CS_URS_2026_01/174151101" TargetMode="External" /><Relationship Id="rId26" Type="http://schemas.openxmlformats.org/officeDocument/2006/relationships/hyperlink" Target="https://podminky.urs.cz/item/CS_URS_2026_01/174151101" TargetMode="External" /><Relationship Id="rId27" Type="http://schemas.openxmlformats.org/officeDocument/2006/relationships/hyperlink" Target="https://podminky.urs.cz/item/CS_URS_2026_01/175151101" TargetMode="External" /><Relationship Id="rId28" Type="http://schemas.openxmlformats.org/officeDocument/2006/relationships/hyperlink" Target="https://podminky.urs.cz/item/CS_URS_2026_01/181111111" TargetMode="External" /><Relationship Id="rId29" Type="http://schemas.openxmlformats.org/officeDocument/2006/relationships/hyperlink" Target="https://podminky.urs.cz/item/CS_URS_2026_01/181351003" TargetMode="External" /><Relationship Id="rId30" Type="http://schemas.openxmlformats.org/officeDocument/2006/relationships/hyperlink" Target="https://podminky.urs.cz/item/CS_URS_2026_01/181411141" TargetMode="External" /><Relationship Id="rId31" Type="http://schemas.openxmlformats.org/officeDocument/2006/relationships/hyperlink" Target="https://podminky.urs.cz/item/CS_URS_2026_01/451541111" TargetMode="External" /><Relationship Id="rId32" Type="http://schemas.openxmlformats.org/officeDocument/2006/relationships/hyperlink" Target="https://podminky.urs.cz/item/CS_URS_2026_01/564871016" TargetMode="External" /><Relationship Id="rId33" Type="http://schemas.openxmlformats.org/officeDocument/2006/relationships/hyperlink" Target="https://podminky.urs.cz/item/CS_URS_2026_01/596811120" TargetMode="External" /><Relationship Id="rId34" Type="http://schemas.openxmlformats.org/officeDocument/2006/relationships/hyperlink" Target="https://podminky.urs.cz/item/CS_URS_2026_01/850311811" TargetMode="External" /><Relationship Id="rId35" Type="http://schemas.openxmlformats.org/officeDocument/2006/relationships/hyperlink" Target="https://podminky.urs.cz/item/CS_URS_2026_01/916131213" TargetMode="External" /><Relationship Id="rId36" Type="http://schemas.openxmlformats.org/officeDocument/2006/relationships/hyperlink" Target="https://podminky.urs.cz/item/CS_URS_2026_01/916231213" TargetMode="External" /><Relationship Id="rId37" Type="http://schemas.openxmlformats.org/officeDocument/2006/relationships/hyperlink" Target="https://podminky.urs.cz/item/CS_URS_2026_01/979021113" TargetMode="External" /><Relationship Id="rId38" Type="http://schemas.openxmlformats.org/officeDocument/2006/relationships/hyperlink" Target="https://podminky.urs.cz/item/CS_URS_2026_01/979051121" TargetMode="External" /><Relationship Id="rId39" Type="http://schemas.openxmlformats.org/officeDocument/2006/relationships/hyperlink" Target="https://podminky.urs.cz/item/CS_URS_2026_01/979071021" TargetMode="External" /><Relationship Id="rId40" Type="http://schemas.openxmlformats.org/officeDocument/2006/relationships/hyperlink" Target="https://podminky.urs.cz/item/CS_URS_2026_01/997013211" TargetMode="External" /><Relationship Id="rId41" Type="http://schemas.openxmlformats.org/officeDocument/2006/relationships/hyperlink" Target="https://podminky.urs.cz/item/CS_URS_2026_01/997013501" TargetMode="External" /><Relationship Id="rId42" Type="http://schemas.openxmlformats.org/officeDocument/2006/relationships/hyperlink" Target="https://podminky.urs.cz/item/CS_URS_2026_01/997013509" TargetMode="External" /><Relationship Id="rId43" Type="http://schemas.openxmlformats.org/officeDocument/2006/relationships/hyperlink" Target="https://podminky.urs.cz/item/CS_URS_2026_01/997221551" TargetMode="External" /><Relationship Id="rId44" Type="http://schemas.openxmlformats.org/officeDocument/2006/relationships/hyperlink" Target="https://podminky.urs.cz/item/CS_URS_2026_01/997221559" TargetMode="External" /><Relationship Id="rId45" Type="http://schemas.openxmlformats.org/officeDocument/2006/relationships/hyperlink" Target="https://podminky.urs.cz/item/CS_URS_2026_01/997221561" TargetMode="External" /><Relationship Id="rId46" Type="http://schemas.openxmlformats.org/officeDocument/2006/relationships/hyperlink" Target="https://podminky.urs.cz/item/CS_URS_2026_01/997221569" TargetMode="External" /><Relationship Id="rId47" Type="http://schemas.openxmlformats.org/officeDocument/2006/relationships/hyperlink" Target="https://podminky.urs.cz/item/CS_URS_2026_01/997221861" TargetMode="External" /><Relationship Id="rId48" Type="http://schemas.openxmlformats.org/officeDocument/2006/relationships/hyperlink" Target="https://podminky.urs.cz/item/CS_URS_2026_01/997221873" TargetMode="External" /><Relationship Id="rId49" Type="http://schemas.openxmlformats.org/officeDocument/2006/relationships/hyperlink" Target="https://podminky.urs.cz/item/CS_URS_2026_01/998276101" TargetMode="External" /><Relationship Id="rId50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857241131" TargetMode="External" /><Relationship Id="rId2" Type="http://schemas.openxmlformats.org/officeDocument/2006/relationships/hyperlink" Target="https://podminky.urs.cz/item/CS_URS_2026_01/871241211" TargetMode="External" /><Relationship Id="rId3" Type="http://schemas.openxmlformats.org/officeDocument/2006/relationships/hyperlink" Target="https://podminky.urs.cz/item/CS_URS_2026_01/877241101" TargetMode="External" /><Relationship Id="rId4" Type="http://schemas.openxmlformats.org/officeDocument/2006/relationships/hyperlink" Target="https://podminky.urs.cz/item/CS_URS_2026_01/892241111" TargetMode="External" /><Relationship Id="rId5" Type="http://schemas.openxmlformats.org/officeDocument/2006/relationships/hyperlink" Target="https://podminky.urs.cz/item/CS_URS_2026_01/892273122" TargetMode="External" /><Relationship Id="rId6" Type="http://schemas.openxmlformats.org/officeDocument/2006/relationships/hyperlink" Target="https://podminky.urs.cz/item/CS_URS_2026_01/892372111" TargetMode="External" /><Relationship Id="rId7" Type="http://schemas.openxmlformats.org/officeDocument/2006/relationships/hyperlink" Target="https://podminky.urs.cz/item/CS_URS_2026_01/899721111" TargetMode="External" /><Relationship Id="rId8" Type="http://schemas.openxmlformats.org/officeDocument/2006/relationships/hyperlink" Target="https://podminky.urs.cz/item/CS_URS_2026_01/998276101" TargetMode="External" /><Relationship Id="rId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871161141" TargetMode="External" /><Relationship Id="rId2" Type="http://schemas.openxmlformats.org/officeDocument/2006/relationships/hyperlink" Target="https://podminky.urs.cz/item/CS_URS_2026_01/877162001" TargetMode="External" /><Relationship Id="rId3" Type="http://schemas.openxmlformats.org/officeDocument/2006/relationships/hyperlink" Target="https://podminky.urs.cz/item/CS_URS_2026_01/891171321" TargetMode="External" /><Relationship Id="rId4" Type="http://schemas.openxmlformats.org/officeDocument/2006/relationships/hyperlink" Target="https://podminky.urs.cz/item/CS_URS_2026_01/891249111" TargetMode="External" /><Relationship Id="rId5" Type="http://schemas.openxmlformats.org/officeDocument/2006/relationships/hyperlink" Target="https://podminky.urs.cz/item/CS_URS_2026_01/892233122" TargetMode="External" /><Relationship Id="rId6" Type="http://schemas.openxmlformats.org/officeDocument/2006/relationships/hyperlink" Target="https://podminky.urs.cz/item/CS_URS_2026_01/892241111" TargetMode="External" /><Relationship Id="rId7" Type="http://schemas.openxmlformats.org/officeDocument/2006/relationships/hyperlink" Target="https://podminky.urs.cz/item/CS_URS_2026_01/899712111" TargetMode="External" /><Relationship Id="rId8" Type="http://schemas.openxmlformats.org/officeDocument/2006/relationships/hyperlink" Target="https://podminky.urs.cz/item/CS_URS_2026_01/899721111" TargetMode="External" /><Relationship Id="rId9" Type="http://schemas.openxmlformats.org/officeDocument/2006/relationships/hyperlink" Target="https://podminky.urs.cz/item/CS_URS_2026_01/899722113" TargetMode="External" /><Relationship Id="rId10" Type="http://schemas.openxmlformats.org/officeDocument/2006/relationships/hyperlink" Target="https://podminky.urs.cz/item/CS_URS_2026_01/899401112" TargetMode="External" /><Relationship Id="rId11" Type="http://schemas.openxmlformats.org/officeDocument/2006/relationships/hyperlink" Target="https://podminky.urs.cz/item/CS_URS_2026_01/998276101" TargetMode="External" /><Relationship Id="rId12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857242122" TargetMode="External" /><Relationship Id="rId2" Type="http://schemas.openxmlformats.org/officeDocument/2006/relationships/hyperlink" Target="https://podminky.urs.cz/item/CS_URS_2026_01/871211211" TargetMode="External" /><Relationship Id="rId3" Type="http://schemas.openxmlformats.org/officeDocument/2006/relationships/hyperlink" Target="https://podminky.urs.cz/item/CS_URS_2026_01/877212001" TargetMode="External" /><Relationship Id="rId4" Type="http://schemas.openxmlformats.org/officeDocument/2006/relationships/hyperlink" Target="https://podminky.urs.cz/item/CS_URS_2026_01/877231201" TargetMode="External" /><Relationship Id="rId5" Type="http://schemas.openxmlformats.org/officeDocument/2006/relationships/hyperlink" Target="https://podminky.urs.cz/item/CS_URS_2026_01/877232001" TargetMode="External" /><Relationship Id="rId6" Type="http://schemas.openxmlformats.org/officeDocument/2006/relationships/hyperlink" Target="https://podminky.urs.cz/item/CS_URS_2026_01/877241201" TargetMode="External" /><Relationship Id="rId7" Type="http://schemas.openxmlformats.org/officeDocument/2006/relationships/hyperlink" Target="https://podminky.urs.cz/item/CS_URS_2026_01/892233122" TargetMode="External" /><Relationship Id="rId8" Type="http://schemas.openxmlformats.org/officeDocument/2006/relationships/hyperlink" Target="https://podminky.urs.cz/item/CS_URS_2026_01/892241111" TargetMode="External" /><Relationship Id="rId9" Type="http://schemas.openxmlformats.org/officeDocument/2006/relationships/hyperlink" Target="https://podminky.urs.cz/item/CS_URS_2026_01/892372111" TargetMode="External" /><Relationship Id="rId10" Type="http://schemas.openxmlformats.org/officeDocument/2006/relationships/hyperlink" Target="https://podminky.urs.cz/item/CS_URS_2026_01/998276101" TargetMode="External" /><Relationship Id="rId1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27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32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33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27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34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35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36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37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38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39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40</v>
      </c>
      <c r="E29" s="50"/>
      <c r="F29" s="35" t="s">
        <v>41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42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43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44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45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46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47</v>
      </c>
      <c r="U35" s="57"/>
      <c r="V35" s="57"/>
      <c r="W35" s="57"/>
      <c r="X35" s="59" t="s">
        <v>48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49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2026/054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Popovice – oprava části řadu A-2 od č.p. 299 po č.p. 284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k.ú. Popovice u Uherského Hradiště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24. 4. 2026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 xml:space="preserve"> </v>
      </c>
      <c r="AN49" s="67"/>
      <c r="AO49" s="67"/>
      <c r="AP49" s="67"/>
      <c r="AQ49" s="43"/>
      <c r="AR49" s="47"/>
      <c r="AS49" s="77" t="s">
        <v>50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33</v>
      </c>
      <c r="AJ50" s="43"/>
      <c r="AK50" s="43"/>
      <c r="AL50" s="43"/>
      <c r="AM50" s="76" t="str">
        <f>IF(E20="","",E20)</f>
        <v xml:space="preserve"> 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51</v>
      </c>
      <c r="D52" s="90"/>
      <c r="E52" s="90"/>
      <c r="F52" s="90"/>
      <c r="G52" s="90"/>
      <c r="H52" s="91"/>
      <c r="I52" s="92" t="s">
        <v>52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53</v>
      </c>
      <c r="AH52" s="90"/>
      <c r="AI52" s="90"/>
      <c r="AJ52" s="90"/>
      <c r="AK52" s="90"/>
      <c r="AL52" s="90"/>
      <c r="AM52" s="90"/>
      <c r="AN52" s="92" t="s">
        <v>54</v>
      </c>
      <c r="AO52" s="90"/>
      <c r="AP52" s="90"/>
      <c r="AQ52" s="94" t="s">
        <v>55</v>
      </c>
      <c r="AR52" s="47"/>
      <c r="AS52" s="95" t="s">
        <v>56</v>
      </c>
      <c r="AT52" s="96" t="s">
        <v>57</v>
      </c>
      <c r="AU52" s="96" t="s">
        <v>58</v>
      </c>
      <c r="AV52" s="96" t="s">
        <v>59</v>
      </c>
      <c r="AW52" s="96" t="s">
        <v>60</v>
      </c>
      <c r="AX52" s="96" t="s">
        <v>61</v>
      </c>
      <c r="AY52" s="96" t="s">
        <v>62</v>
      </c>
      <c r="AZ52" s="96" t="s">
        <v>63</v>
      </c>
      <c r="BA52" s="96" t="s">
        <v>64</v>
      </c>
      <c r="BB52" s="96" t="s">
        <v>65</v>
      </c>
      <c r="BC52" s="96" t="s">
        <v>66</v>
      </c>
      <c r="BD52" s="97" t="s">
        <v>67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68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ROUND(SUM(AG55:AG59),2)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ROUND(SUM(AS55:AS59),2)</f>
        <v>0</v>
      </c>
      <c r="AT54" s="109">
        <f>ROUND(SUM(AV54:AW54),2)</f>
        <v>0</v>
      </c>
      <c r="AU54" s="110">
        <f>ROUND(SUM(AU55:AU59),5)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ROUND(SUM(AZ55:AZ59),2)</f>
        <v>0</v>
      </c>
      <c r="BA54" s="109">
        <f>ROUND(SUM(BA55:BA59),2)</f>
        <v>0</v>
      </c>
      <c r="BB54" s="109">
        <f>ROUND(SUM(BB55:BB59),2)</f>
        <v>0</v>
      </c>
      <c r="BC54" s="109">
        <f>ROUND(SUM(BC55:BC59),2)</f>
        <v>0</v>
      </c>
      <c r="BD54" s="111">
        <f>ROUND(SUM(BD55:BD59),2)</f>
        <v>0</v>
      </c>
      <c r="BE54" s="6"/>
      <c r="BS54" s="112" t="s">
        <v>69</v>
      </c>
      <c r="BT54" s="112" t="s">
        <v>70</v>
      </c>
      <c r="BU54" s="113" t="s">
        <v>71</v>
      </c>
      <c r="BV54" s="112" t="s">
        <v>72</v>
      </c>
      <c r="BW54" s="112" t="s">
        <v>5</v>
      </c>
      <c r="BX54" s="112" t="s">
        <v>73</v>
      </c>
      <c r="CL54" s="112" t="s">
        <v>19</v>
      </c>
    </row>
    <row r="55" s="7" customFormat="1" ht="16.5" customHeight="1">
      <c r="A55" s="114" t="s">
        <v>74</v>
      </c>
      <c r="B55" s="115"/>
      <c r="C55" s="116"/>
      <c r="D55" s="117" t="s">
        <v>75</v>
      </c>
      <c r="E55" s="117"/>
      <c r="F55" s="117"/>
      <c r="G55" s="117"/>
      <c r="H55" s="117"/>
      <c r="I55" s="118"/>
      <c r="J55" s="117" t="s">
        <v>76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'001 - Výkopové práce a ob...'!J30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77</v>
      </c>
      <c r="AR55" s="121"/>
      <c r="AS55" s="122">
        <v>0</v>
      </c>
      <c r="AT55" s="123">
        <f>ROUND(SUM(AV55:AW55),2)</f>
        <v>0</v>
      </c>
      <c r="AU55" s="124">
        <f>'001 - Výkopové práce a ob...'!P87</f>
        <v>0</v>
      </c>
      <c r="AV55" s="123">
        <f>'001 - Výkopové práce a ob...'!J33</f>
        <v>0</v>
      </c>
      <c r="AW55" s="123">
        <f>'001 - Výkopové práce a ob...'!J34</f>
        <v>0</v>
      </c>
      <c r="AX55" s="123">
        <f>'001 - Výkopové práce a ob...'!J35</f>
        <v>0</v>
      </c>
      <c r="AY55" s="123">
        <f>'001 - Výkopové práce a ob...'!J36</f>
        <v>0</v>
      </c>
      <c r="AZ55" s="123">
        <f>'001 - Výkopové práce a ob...'!F33</f>
        <v>0</v>
      </c>
      <c r="BA55" s="123">
        <f>'001 - Výkopové práce a ob...'!F34</f>
        <v>0</v>
      </c>
      <c r="BB55" s="123">
        <f>'001 - Výkopové práce a ob...'!F35</f>
        <v>0</v>
      </c>
      <c r="BC55" s="123">
        <f>'001 - Výkopové práce a ob...'!F36</f>
        <v>0</v>
      </c>
      <c r="BD55" s="125">
        <f>'001 - Výkopové práce a ob...'!F37</f>
        <v>0</v>
      </c>
      <c r="BE55" s="7"/>
      <c r="BT55" s="126" t="s">
        <v>78</v>
      </c>
      <c r="BV55" s="126" t="s">
        <v>72</v>
      </c>
      <c r="BW55" s="126" t="s">
        <v>79</v>
      </c>
      <c r="BX55" s="126" t="s">
        <v>5</v>
      </c>
      <c r="CL55" s="126" t="s">
        <v>19</v>
      </c>
      <c r="CM55" s="126" t="s">
        <v>80</v>
      </c>
    </row>
    <row r="56" s="7" customFormat="1" ht="16.5" customHeight="1">
      <c r="A56" s="114" t="s">
        <v>74</v>
      </c>
      <c r="B56" s="115"/>
      <c r="C56" s="116"/>
      <c r="D56" s="117" t="s">
        <v>81</v>
      </c>
      <c r="E56" s="117"/>
      <c r="F56" s="117"/>
      <c r="G56" s="117"/>
      <c r="H56" s="117"/>
      <c r="I56" s="118"/>
      <c r="J56" s="117" t="s">
        <v>82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'002 - Výpis materiálu řad'!J30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77</v>
      </c>
      <c r="AR56" s="121"/>
      <c r="AS56" s="122">
        <v>0</v>
      </c>
      <c r="AT56" s="123">
        <f>ROUND(SUM(AV56:AW56),2)</f>
        <v>0</v>
      </c>
      <c r="AU56" s="124">
        <f>'002 - Výpis materiálu řad'!P83</f>
        <v>0</v>
      </c>
      <c r="AV56" s="123">
        <f>'002 - Výpis materiálu řad'!J33</f>
        <v>0</v>
      </c>
      <c r="AW56" s="123">
        <f>'002 - Výpis materiálu řad'!J34</f>
        <v>0</v>
      </c>
      <c r="AX56" s="123">
        <f>'002 - Výpis materiálu řad'!J35</f>
        <v>0</v>
      </c>
      <c r="AY56" s="123">
        <f>'002 - Výpis materiálu řad'!J36</f>
        <v>0</v>
      </c>
      <c r="AZ56" s="123">
        <f>'002 - Výpis materiálu řad'!F33</f>
        <v>0</v>
      </c>
      <c r="BA56" s="123">
        <f>'002 - Výpis materiálu řad'!F34</f>
        <v>0</v>
      </c>
      <c r="BB56" s="123">
        <f>'002 - Výpis materiálu řad'!F35</f>
        <v>0</v>
      </c>
      <c r="BC56" s="123">
        <f>'002 - Výpis materiálu řad'!F36</f>
        <v>0</v>
      </c>
      <c r="BD56" s="125">
        <f>'002 - Výpis materiálu řad'!F37</f>
        <v>0</v>
      </c>
      <c r="BE56" s="7"/>
      <c r="BT56" s="126" t="s">
        <v>78</v>
      </c>
      <c r="BV56" s="126" t="s">
        <v>72</v>
      </c>
      <c r="BW56" s="126" t="s">
        <v>83</v>
      </c>
      <c r="BX56" s="126" t="s">
        <v>5</v>
      </c>
      <c r="CL56" s="126" t="s">
        <v>19</v>
      </c>
      <c r="CM56" s="126" t="s">
        <v>80</v>
      </c>
    </row>
    <row r="57" s="7" customFormat="1" ht="16.5" customHeight="1">
      <c r="A57" s="114" t="s">
        <v>74</v>
      </c>
      <c r="B57" s="115"/>
      <c r="C57" s="116"/>
      <c r="D57" s="117" t="s">
        <v>84</v>
      </c>
      <c r="E57" s="117"/>
      <c r="F57" s="117"/>
      <c r="G57" s="117"/>
      <c r="H57" s="117"/>
      <c r="I57" s="118"/>
      <c r="J57" s="117" t="s">
        <v>85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'003 - Výpis materiálu pře...'!J30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77</v>
      </c>
      <c r="AR57" s="121"/>
      <c r="AS57" s="122">
        <v>0</v>
      </c>
      <c r="AT57" s="123">
        <f>ROUND(SUM(AV57:AW57),2)</f>
        <v>0</v>
      </c>
      <c r="AU57" s="124">
        <f>'003 - Výpis materiálu pře...'!P83</f>
        <v>0</v>
      </c>
      <c r="AV57" s="123">
        <f>'003 - Výpis materiálu pře...'!J33</f>
        <v>0</v>
      </c>
      <c r="AW57" s="123">
        <f>'003 - Výpis materiálu pře...'!J34</f>
        <v>0</v>
      </c>
      <c r="AX57" s="123">
        <f>'003 - Výpis materiálu pře...'!J35</f>
        <v>0</v>
      </c>
      <c r="AY57" s="123">
        <f>'003 - Výpis materiálu pře...'!J36</f>
        <v>0</v>
      </c>
      <c r="AZ57" s="123">
        <f>'003 - Výpis materiálu pře...'!F33</f>
        <v>0</v>
      </c>
      <c r="BA57" s="123">
        <f>'003 - Výpis materiálu pře...'!F34</f>
        <v>0</v>
      </c>
      <c r="BB57" s="123">
        <f>'003 - Výpis materiálu pře...'!F35</f>
        <v>0</v>
      </c>
      <c r="BC57" s="123">
        <f>'003 - Výpis materiálu pře...'!F36</f>
        <v>0</v>
      </c>
      <c r="BD57" s="125">
        <f>'003 - Výpis materiálu pře...'!F37</f>
        <v>0</v>
      </c>
      <c r="BE57" s="7"/>
      <c r="BT57" s="126" t="s">
        <v>78</v>
      </c>
      <c r="BV57" s="126" t="s">
        <v>72</v>
      </c>
      <c r="BW57" s="126" t="s">
        <v>86</v>
      </c>
      <c r="BX57" s="126" t="s">
        <v>5</v>
      </c>
      <c r="CL57" s="126" t="s">
        <v>19</v>
      </c>
      <c r="CM57" s="126" t="s">
        <v>80</v>
      </c>
    </row>
    <row r="58" s="7" customFormat="1" ht="16.5" customHeight="1">
      <c r="A58" s="114" t="s">
        <v>74</v>
      </c>
      <c r="B58" s="115"/>
      <c r="C58" s="116"/>
      <c r="D58" s="117" t="s">
        <v>87</v>
      </c>
      <c r="E58" s="117"/>
      <c r="F58" s="117"/>
      <c r="G58" s="117"/>
      <c r="H58" s="117"/>
      <c r="I58" s="118"/>
      <c r="J58" s="117" t="s">
        <v>88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'004 - Provizorní napojení...'!J30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77</v>
      </c>
      <c r="AR58" s="121"/>
      <c r="AS58" s="122">
        <v>0</v>
      </c>
      <c r="AT58" s="123">
        <f>ROUND(SUM(AV58:AW58),2)</f>
        <v>0</v>
      </c>
      <c r="AU58" s="124">
        <f>'004 - Provizorní napojení...'!P83</f>
        <v>0</v>
      </c>
      <c r="AV58" s="123">
        <f>'004 - Provizorní napojení...'!J33</f>
        <v>0</v>
      </c>
      <c r="AW58" s="123">
        <f>'004 - Provizorní napojení...'!J34</f>
        <v>0</v>
      </c>
      <c r="AX58" s="123">
        <f>'004 - Provizorní napojení...'!J35</f>
        <v>0</v>
      </c>
      <c r="AY58" s="123">
        <f>'004 - Provizorní napojení...'!J36</f>
        <v>0</v>
      </c>
      <c r="AZ58" s="123">
        <f>'004 - Provizorní napojení...'!F33</f>
        <v>0</v>
      </c>
      <c r="BA58" s="123">
        <f>'004 - Provizorní napojení...'!F34</f>
        <v>0</v>
      </c>
      <c r="BB58" s="123">
        <f>'004 - Provizorní napojení...'!F35</f>
        <v>0</v>
      </c>
      <c r="BC58" s="123">
        <f>'004 - Provizorní napojení...'!F36</f>
        <v>0</v>
      </c>
      <c r="BD58" s="125">
        <f>'004 - Provizorní napojení...'!F37</f>
        <v>0</v>
      </c>
      <c r="BE58" s="7"/>
      <c r="BT58" s="126" t="s">
        <v>78</v>
      </c>
      <c r="BV58" s="126" t="s">
        <v>72</v>
      </c>
      <c r="BW58" s="126" t="s">
        <v>89</v>
      </c>
      <c r="BX58" s="126" t="s">
        <v>5</v>
      </c>
      <c r="CL58" s="126" t="s">
        <v>19</v>
      </c>
      <c r="CM58" s="126" t="s">
        <v>80</v>
      </c>
    </row>
    <row r="59" s="7" customFormat="1" ht="16.5" customHeight="1">
      <c r="A59" s="114" t="s">
        <v>74</v>
      </c>
      <c r="B59" s="115"/>
      <c r="C59" s="116"/>
      <c r="D59" s="117" t="s">
        <v>90</v>
      </c>
      <c r="E59" s="117"/>
      <c r="F59" s="117"/>
      <c r="G59" s="117"/>
      <c r="H59" s="117"/>
      <c r="I59" s="118"/>
      <c r="J59" s="117" t="s">
        <v>91</v>
      </c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9">
        <f>'005 - Ostatní a vedlejší ...'!J30</f>
        <v>0</v>
      </c>
      <c r="AH59" s="118"/>
      <c r="AI59" s="118"/>
      <c r="AJ59" s="118"/>
      <c r="AK59" s="118"/>
      <c r="AL59" s="118"/>
      <c r="AM59" s="118"/>
      <c r="AN59" s="119">
        <f>SUM(AG59,AT59)</f>
        <v>0</v>
      </c>
      <c r="AO59" s="118"/>
      <c r="AP59" s="118"/>
      <c r="AQ59" s="120" t="s">
        <v>77</v>
      </c>
      <c r="AR59" s="121"/>
      <c r="AS59" s="127">
        <v>0</v>
      </c>
      <c r="AT59" s="128">
        <f>ROUND(SUM(AV59:AW59),2)</f>
        <v>0</v>
      </c>
      <c r="AU59" s="129">
        <f>'005 - Ostatní a vedlejší ...'!P80</f>
        <v>0</v>
      </c>
      <c r="AV59" s="128">
        <f>'005 - Ostatní a vedlejší ...'!J33</f>
        <v>0</v>
      </c>
      <c r="AW59" s="128">
        <f>'005 - Ostatní a vedlejší ...'!J34</f>
        <v>0</v>
      </c>
      <c r="AX59" s="128">
        <f>'005 - Ostatní a vedlejší ...'!J35</f>
        <v>0</v>
      </c>
      <c r="AY59" s="128">
        <f>'005 - Ostatní a vedlejší ...'!J36</f>
        <v>0</v>
      </c>
      <c r="AZ59" s="128">
        <f>'005 - Ostatní a vedlejší ...'!F33</f>
        <v>0</v>
      </c>
      <c r="BA59" s="128">
        <f>'005 - Ostatní a vedlejší ...'!F34</f>
        <v>0</v>
      </c>
      <c r="BB59" s="128">
        <f>'005 - Ostatní a vedlejší ...'!F35</f>
        <v>0</v>
      </c>
      <c r="BC59" s="128">
        <f>'005 - Ostatní a vedlejší ...'!F36</f>
        <v>0</v>
      </c>
      <c r="BD59" s="130">
        <f>'005 - Ostatní a vedlejší ...'!F37</f>
        <v>0</v>
      </c>
      <c r="BE59" s="7"/>
      <c r="BT59" s="126" t="s">
        <v>78</v>
      </c>
      <c r="BV59" s="126" t="s">
        <v>72</v>
      </c>
      <c r="BW59" s="126" t="s">
        <v>92</v>
      </c>
      <c r="BX59" s="126" t="s">
        <v>5</v>
      </c>
      <c r="CL59" s="126" t="s">
        <v>19</v>
      </c>
      <c r="CM59" s="126" t="s">
        <v>80</v>
      </c>
    </row>
    <row r="60" s="2" customFormat="1" ht="30" customHeight="1">
      <c r="A60" s="41"/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="2" customFormat="1" ht="6.96" customHeight="1">
      <c r="A61" s="41"/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47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</sheetData>
  <sheetProtection sheet="1" formatColumns="0" formatRows="0" objects="1" scenarios="1" spinCount="100000" saltValue="TbcrA+emPg70+zRyejU+ygxRTSmBS9+f5FzE8pPPJoJB4UYoN51MsHlf9KVsgQj3JcTiLEF/XX2Tvuo0EctyEA==" hashValue="T4SQphfoDeL0uIb3H6R1B0fjMccLsGS0/FeGeb4Wzf2A+wD90StEAnp2RhOUvTwhzEz3yWJHrsz/4JWGiCDkdA==" algorithmName="SHA-512" password="CC51"/>
  <mergeCells count="58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N59:AP59"/>
    <mergeCell ref="AG59:AM59"/>
    <mergeCell ref="D59:H59"/>
    <mergeCell ref="J59:AF59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001 - Výkopové práce a ob...'!C2" display="/"/>
    <hyperlink ref="A56" location="'002 - Výpis materiálu řad'!C2" display="/"/>
    <hyperlink ref="A57" location="'003 - Výpis materiálu pře...'!C2" display="/"/>
    <hyperlink ref="A58" location="'004 - Provizorní napojení...'!C2" display="/"/>
    <hyperlink ref="A59" location="'005 - Ostatní a vedlejš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79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Popovice – oprava části řadu A-2 od č.p. 299 po č.p. 284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95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24. 4. 2026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ROUND(J87,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ROUND((SUM(BE87:BE501)),  2)</f>
        <v>0</v>
      </c>
      <c r="G33" s="41"/>
      <c r="H33" s="41"/>
      <c r="I33" s="151">
        <v>0.20999999999999999</v>
      </c>
      <c r="J33" s="150">
        <f>ROUND(((SUM(BE87:BE501))*I33),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ROUND((SUM(BF87:BF501)),  2)</f>
        <v>0</v>
      </c>
      <c r="G34" s="41"/>
      <c r="H34" s="41"/>
      <c r="I34" s="151">
        <v>0.12</v>
      </c>
      <c r="J34" s="150">
        <f>ROUND(((SUM(BF87:BF501))*I34),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ROUND((SUM(BG87:BG501)),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ROUND((SUM(BH87:BH501)),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ROUND((SUM(BI87:BI501)),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Popovice – oprava části řadu A-2 od č.p. 299 po č.p. 284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001 - Výkopové práce a obnova povrchů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Popovice u Uherského Hradiště</v>
      </c>
      <c r="G52" s="43"/>
      <c r="H52" s="43"/>
      <c r="I52" s="35" t="s">
        <v>23</v>
      </c>
      <c r="J52" s="75" t="str">
        <f>IF(J12="","",J12)</f>
        <v>24. 4. 2026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J87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100</v>
      </c>
      <c r="E60" s="171"/>
      <c r="F60" s="171"/>
      <c r="G60" s="171"/>
      <c r="H60" s="171"/>
      <c r="I60" s="171"/>
      <c r="J60" s="172">
        <f>J88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101</v>
      </c>
      <c r="E61" s="177"/>
      <c r="F61" s="177"/>
      <c r="G61" s="177"/>
      <c r="H61" s="177"/>
      <c r="I61" s="177"/>
      <c r="J61" s="178">
        <f>J89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102</v>
      </c>
      <c r="E62" s="177"/>
      <c r="F62" s="177"/>
      <c r="G62" s="177"/>
      <c r="H62" s="177"/>
      <c r="I62" s="177"/>
      <c r="J62" s="178">
        <f>J379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103</v>
      </c>
      <c r="E63" s="177"/>
      <c r="F63" s="177"/>
      <c r="G63" s="177"/>
      <c r="H63" s="177"/>
      <c r="I63" s="177"/>
      <c r="J63" s="178">
        <f>J411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4"/>
      <c r="C64" s="175"/>
      <c r="D64" s="176" t="s">
        <v>104</v>
      </c>
      <c r="E64" s="177"/>
      <c r="F64" s="177"/>
      <c r="G64" s="177"/>
      <c r="H64" s="177"/>
      <c r="I64" s="177"/>
      <c r="J64" s="178">
        <f>J425</f>
        <v>0</v>
      </c>
      <c r="K64" s="175"/>
      <c r="L64" s="179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4"/>
      <c r="C65" s="175"/>
      <c r="D65" s="176" t="s">
        <v>105</v>
      </c>
      <c r="E65" s="177"/>
      <c r="F65" s="177"/>
      <c r="G65" s="177"/>
      <c r="H65" s="177"/>
      <c r="I65" s="177"/>
      <c r="J65" s="178">
        <f>J430</f>
        <v>0</v>
      </c>
      <c r="K65" s="175"/>
      <c r="L65" s="179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4"/>
      <c r="C66" s="175"/>
      <c r="D66" s="176" t="s">
        <v>106</v>
      </c>
      <c r="E66" s="177"/>
      <c r="F66" s="177"/>
      <c r="G66" s="177"/>
      <c r="H66" s="177"/>
      <c r="I66" s="177"/>
      <c r="J66" s="178">
        <f>J452</f>
        <v>0</v>
      </c>
      <c r="K66" s="175"/>
      <c r="L66" s="179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4"/>
      <c r="C67" s="175"/>
      <c r="D67" s="176" t="s">
        <v>107</v>
      </c>
      <c r="E67" s="177"/>
      <c r="F67" s="177"/>
      <c r="G67" s="177"/>
      <c r="H67" s="177"/>
      <c r="I67" s="177"/>
      <c r="J67" s="178">
        <f>J499</f>
        <v>0</v>
      </c>
      <c r="K67" s="175"/>
      <c r="L67" s="179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6.96" customHeight="1">
      <c r="A69" s="41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3" s="2" customFormat="1" ht="6.96" customHeight="1">
      <c r="A73" s="41"/>
      <c r="B73" s="64"/>
      <c r="C73" s="65"/>
      <c r="D73" s="65"/>
      <c r="E73" s="65"/>
      <c r="F73" s="65"/>
      <c r="G73" s="65"/>
      <c r="H73" s="65"/>
      <c r="I73" s="65"/>
      <c r="J73" s="65"/>
      <c r="K73" s="65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24.96" customHeight="1">
      <c r="A74" s="41"/>
      <c r="B74" s="42"/>
      <c r="C74" s="26" t="s">
        <v>108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16</v>
      </c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163" t="str">
        <f>E7</f>
        <v>Popovice – oprava části řadu A-2 od č.p. 299 po č.p. 284</v>
      </c>
      <c r="F77" s="35"/>
      <c r="G77" s="35"/>
      <c r="H77" s="35"/>
      <c r="I77" s="43"/>
      <c r="J77" s="43"/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94</v>
      </c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6.5" customHeight="1">
      <c r="A79" s="41"/>
      <c r="B79" s="42"/>
      <c r="C79" s="43"/>
      <c r="D79" s="43"/>
      <c r="E79" s="72" t="str">
        <f>E9</f>
        <v>001 - Výkopové práce a obnova povrchů</v>
      </c>
      <c r="F79" s="43"/>
      <c r="G79" s="43"/>
      <c r="H79" s="43"/>
      <c r="I79" s="43"/>
      <c r="J79" s="43"/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21</v>
      </c>
      <c r="D81" s="43"/>
      <c r="E81" s="43"/>
      <c r="F81" s="30" t="str">
        <f>F12</f>
        <v>k.ú. Popovice u Uherského Hradiště</v>
      </c>
      <c r="G81" s="43"/>
      <c r="H81" s="43"/>
      <c r="I81" s="35" t="s">
        <v>23</v>
      </c>
      <c r="J81" s="75" t="str">
        <f>IF(J12="","",J12)</f>
        <v>24. 4. 2026</v>
      </c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6.96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7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5.15" customHeight="1">
      <c r="A83" s="41"/>
      <c r="B83" s="42"/>
      <c r="C83" s="35" t="s">
        <v>25</v>
      </c>
      <c r="D83" s="43"/>
      <c r="E83" s="43"/>
      <c r="F83" s="30" t="str">
        <f>E15</f>
        <v xml:space="preserve"> </v>
      </c>
      <c r="G83" s="43"/>
      <c r="H83" s="43"/>
      <c r="I83" s="35" t="s">
        <v>31</v>
      </c>
      <c r="J83" s="39" t="str">
        <f>E21</f>
        <v xml:space="preserve"> </v>
      </c>
      <c r="K83" s="43"/>
      <c r="L83" s="137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5.15" customHeight="1">
      <c r="A84" s="41"/>
      <c r="B84" s="42"/>
      <c r="C84" s="35" t="s">
        <v>29</v>
      </c>
      <c r="D84" s="43"/>
      <c r="E84" s="43"/>
      <c r="F84" s="30" t="str">
        <f>IF(E18="","",E18)</f>
        <v>Vyplň údaj</v>
      </c>
      <c r="G84" s="43"/>
      <c r="H84" s="43"/>
      <c r="I84" s="35" t="s">
        <v>33</v>
      </c>
      <c r="J84" s="39" t="str">
        <f>E24</f>
        <v xml:space="preserve"> </v>
      </c>
      <c r="K84" s="43"/>
      <c r="L84" s="137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10.32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7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11" customFormat="1" ht="29.28" customHeight="1">
      <c r="A86" s="180"/>
      <c r="B86" s="181"/>
      <c r="C86" s="182" t="s">
        <v>109</v>
      </c>
      <c r="D86" s="183" t="s">
        <v>55</v>
      </c>
      <c r="E86" s="183" t="s">
        <v>51</v>
      </c>
      <c r="F86" s="183" t="s">
        <v>52</v>
      </c>
      <c r="G86" s="183" t="s">
        <v>110</v>
      </c>
      <c r="H86" s="183" t="s">
        <v>111</v>
      </c>
      <c r="I86" s="183" t="s">
        <v>112</v>
      </c>
      <c r="J86" s="183" t="s">
        <v>98</v>
      </c>
      <c r="K86" s="184" t="s">
        <v>113</v>
      </c>
      <c r="L86" s="185"/>
      <c r="M86" s="95" t="s">
        <v>19</v>
      </c>
      <c r="N86" s="96" t="s">
        <v>40</v>
      </c>
      <c r="O86" s="96" t="s">
        <v>114</v>
      </c>
      <c r="P86" s="96" t="s">
        <v>115</v>
      </c>
      <c r="Q86" s="96" t="s">
        <v>116</v>
      </c>
      <c r="R86" s="96" t="s">
        <v>117</v>
      </c>
      <c r="S86" s="96" t="s">
        <v>118</v>
      </c>
      <c r="T86" s="97" t="s">
        <v>119</v>
      </c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</row>
    <row r="87" s="2" customFormat="1" ht="22.8" customHeight="1">
      <c r="A87" s="41"/>
      <c r="B87" s="42"/>
      <c r="C87" s="102" t="s">
        <v>120</v>
      </c>
      <c r="D87" s="43"/>
      <c r="E87" s="43"/>
      <c r="F87" s="43"/>
      <c r="G87" s="43"/>
      <c r="H87" s="43"/>
      <c r="I87" s="43"/>
      <c r="J87" s="186">
        <f>BK87</f>
        <v>0</v>
      </c>
      <c r="K87" s="43"/>
      <c r="L87" s="47"/>
      <c r="M87" s="98"/>
      <c r="N87" s="187"/>
      <c r="O87" s="99"/>
      <c r="P87" s="188">
        <f>P88</f>
        <v>0</v>
      </c>
      <c r="Q87" s="99"/>
      <c r="R87" s="188">
        <f>R88</f>
        <v>8.5775079999999999</v>
      </c>
      <c r="S87" s="99"/>
      <c r="T87" s="189">
        <f>T88</f>
        <v>55.018000000000001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69</v>
      </c>
      <c r="AU87" s="20" t="s">
        <v>99</v>
      </c>
      <c r="BK87" s="190">
        <f>BK88</f>
        <v>0</v>
      </c>
    </row>
    <row r="88" s="12" customFormat="1" ht="25.92" customHeight="1">
      <c r="A88" s="12"/>
      <c r="B88" s="191"/>
      <c r="C88" s="192"/>
      <c r="D88" s="193" t="s">
        <v>69</v>
      </c>
      <c r="E88" s="194" t="s">
        <v>121</v>
      </c>
      <c r="F88" s="194" t="s">
        <v>122</v>
      </c>
      <c r="G88" s="192"/>
      <c r="H88" s="192"/>
      <c r="I88" s="195"/>
      <c r="J88" s="196">
        <f>BK88</f>
        <v>0</v>
      </c>
      <c r="K88" s="192"/>
      <c r="L88" s="197"/>
      <c r="M88" s="198"/>
      <c r="N88" s="199"/>
      <c r="O88" s="199"/>
      <c r="P88" s="200">
        <f>P89+P379+P411+P425+P430+P452+P499</f>
        <v>0</v>
      </c>
      <c r="Q88" s="199"/>
      <c r="R88" s="200">
        <f>R89+R379+R411+R425+R430+R452+R499</f>
        <v>8.5775079999999999</v>
      </c>
      <c r="S88" s="199"/>
      <c r="T88" s="201">
        <f>T89+T379+T411+T425+T430+T452+T499</f>
        <v>55.018000000000001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2" t="s">
        <v>78</v>
      </c>
      <c r="AT88" s="203" t="s">
        <v>69</v>
      </c>
      <c r="AU88" s="203" t="s">
        <v>70</v>
      </c>
      <c r="AY88" s="202" t="s">
        <v>123</v>
      </c>
      <c r="BK88" s="204">
        <f>BK89+BK379+BK411+BK425+BK430+BK452+BK499</f>
        <v>0</v>
      </c>
    </row>
    <row r="89" s="12" customFormat="1" ht="22.8" customHeight="1">
      <c r="A89" s="12"/>
      <c r="B89" s="191"/>
      <c r="C89" s="192"/>
      <c r="D89" s="193" t="s">
        <v>69</v>
      </c>
      <c r="E89" s="205" t="s">
        <v>78</v>
      </c>
      <c r="F89" s="205" t="s">
        <v>124</v>
      </c>
      <c r="G89" s="192"/>
      <c r="H89" s="192"/>
      <c r="I89" s="195"/>
      <c r="J89" s="206">
        <f>BK89</f>
        <v>0</v>
      </c>
      <c r="K89" s="192"/>
      <c r="L89" s="197"/>
      <c r="M89" s="198"/>
      <c r="N89" s="199"/>
      <c r="O89" s="199"/>
      <c r="P89" s="200">
        <f>SUM(P90:P378)</f>
        <v>0</v>
      </c>
      <c r="Q89" s="199"/>
      <c r="R89" s="200">
        <f>SUM(R90:R378)</f>
        <v>1.582578</v>
      </c>
      <c r="S89" s="199"/>
      <c r="T89" s="201">
        <f>SUM(T90:T378)</f>
        <v>53.698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2" t="s">
        <v>78</v>
      </c>
      <c r="AT89" s="203" t="s">
        <v>69</v>
      </c>
      <c r="AU89" s="203" t="s">
        <v>78</v>
      </c>
      <c r="AY89" s="202" t="s">
        <v>123</v>
      </c>
      <c r="BK89" s="204">
        <f>SUM(BK90:BK378)</f>
        <v>0</v>
      </c>
    </row>
    <row r="90" s="2" customFormat="1" ht="37.8" customHeight="1">
      <c r="A90" s="41"/>
      <c r="B90" s="42"/>
      <c r="C90" s="207" t="s">
        <v>78</v>
      </c>
      <c r="D90" s="207" t="s">
        <v>125</v>
      </c>
      <c r="E90" s="208" t="s">
        <v>126</v>
      </c>
      <c r="F90" s="209" t="s">
        <v>127</v>
      </c>
      <c r="G90" s="210" t="s">
        <v>128</v>
      </c>
      <c r="H90" s="211">
        <v>25</v>
      </c>
      <c r="I90" s="212"/>
      <c r="J90" s="213">
        <f>ROUND(I90*H90,2)</f>
        <v>0</v>
      </c>
      <c r="K90" s="209" t="s">
        <v>129</v>
      </c>
      <c r="L90" s="47"/>
      <c r="M90" s="214" t="s">
        <v>19</v>
      </c>
      <c r="N90" s="215" t="s">
        <v>41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0.26000000000000001</v>
      </c>
      <c r="T90" s="217">
        <f>S90*H90</f>
        <v>6.5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130</v>
      </c>
      <c r="AT90" s="218" t="s">
        <v>125</v>
      </c>
      <c r="AU90" s="218" t="s">
        <v>80</v>
      </c>
      <c r="AY90" s="20" t="s">
        <v>123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130</v>
      </c>
      <c r="BM90" s="218" t="s">
        <v>131</v>
      </c>
    </row>
    <row r="91" s="2" customFormat="1">
      <c r="A91" s="41"/>
      <c r="B91" s="42"/>
      <c r="C91" s="43"/>
      <c r="D91" s="220" t="s">
        <v>132</v>
      </c>
      <c r="E91" s="43"/>
      <c r="F91" s="221" t="s">
        <v>133</v>
      </c>
      <c r="G91" s="43"/>
      <c r="H91" s="43"/>
      <c r="I91" s="222"/>
      <c r="J91" s="43"/>
      <c r="K91" s="43"/>
      <c r="L91" s="47"/>
      <c r="M91" s="223"/>
      <c r="N91" s="224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132</v>
      </c>
      <c r="AU91" s="20" t="s">
        <v>80</v>
      </c>
    </row>
    <row r="92" s="13" customFormat="1">
      <c r="A92" s="13"/>
      <c r="B92" s="225"/>
      <c r="C92" s="226"/>
      <c r="D92" s="227" t="s">
        <v>134</v>
      </c>
      <c r="E92" s="228" t="s">
        <v>19</v>
      </c>
      <c r="F92" s="229" t="s">
        <v>135</v>
      </c>
      <c r="G92" s="226"/>
      <c r="H92" s="230">
        <v>25</v>
      </c>
      <c r="I92" s="231"/>
      <c r="J92" s="226"/>
      <c r="K92" s="226"/>
      <c r="L92" s="232"/>
      <c r="M92" s="233"/>
      <c r="N92" s="234"/>
      <c r="O92" s="234"/>
      <c r="P92" s="234"/>
      <c r="Q92" s="234"/>
      <c r="R92" s="234"/>
      <c r="S92" s="234"/>
      <c r="T92" s="235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6" t="s">
        <v>134</v>
      </c>
      <c r="AU92" s="236" t="s">
        <v>80</v>
      </c>
      <c r="AV92" s="13" t="s">
        <v>80</v>
      </c>
      <c r="AW92" s="13" t="s">
        <v>32</v>
      </c>
      <c r="AX92" s="13" t="s">
        <v>70</v>
      </c>
      <c r="AY92" s="236" t="s">
        <v>123</v>
      </c>
    </row>
    <row r="93" s="14" customFormat="1">
      <c r="A93" s="14"/>
      <c r="B93" s="237"/>
      <c r="C93" s="238"/>
      <c r="D93" s="227" t="s">
        <v>134</v>
      </c>
      <c r="E93" s="239" t="s">
        <v>19</v>
      </c>
      <c r="F93" s="240" t="s">
        <v>136</v>
      </c>
      <c r="G93" s="238"/>
      <c r="H93" s="241">
        <v>25</v>
      </c>
      <c r="I93" s="242"/>
      <c r="J93" s="238"/>
      <c r="K93" s="238"/>
      <c r="L93" s="243"/>
      <c r="M93" s="244"/>
      <c r="N93" s="245"/>
      <c r="O93" s="245"/>
      <c r="P93" s="245"/>
      <c r="Q93" s="245"/>
      <c r="R93" s="245"/>
      <c r="S93" s="245"/>
      <c r="T93" s="246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7" t="s">
        <v>134</v>
      </c>
      <c r="AU93" s="247" t="s">
        <v>80</v>
      </c>
      <c r="AV93" s="14" t="s">
        <v>130</v>
      </c>
      <c r="AW93" s="14" t="s">
        <v>32</v>
      </c>
      <c r="AX93" s="14" t="s">
        <v>78</v>
      </c>
      <c r="AY93" s="247" t="s">
        <v>123</v>
      </c>
    </row>
    <row r="94" s="2" customFormat="1" ht="37.8" customHeight="1">
      <c r="A94" s="41"/>
      <c r="B94" s="42"/>
      <c r="C94" s="207" t="s">
        <v>80</v>
      </c>
      <c r="D94" s="207" t="s">
        <v>125</v>
      </c>
      <c r="E94" s="208" t="s">
        <v>137</v>
      </c>
      <c r="F94" s="209" t="s">
        <v>138</v>
      </c>
      <c r="G94" s="210" t="s">
        <v>128</v>
      </c>
      <c r="H94" s="211">
        <v>47</v>
      </c>
      <c r="I94" s="212"/>
      <c r="J94" s="213">
        <f>ROUND(I94*H94,2)</f>
        <v>0</v>
      </c>
      <c r="K94" s="209" t="s">
        <v>129</v>
      </c>
      <c r="L94" s="47"/>
      <c r="M94" s="214" t="s">
        <v>19</v>
      </c>
      <c r="N94" s="215" t="s">
        <v>41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0.32000000000000001</v>
      </c>
      <c r="T94" s="217">
        <f>S94*H94</f>
        <v>15.040000000000001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130</v>
      </c>
      <c r="AT94" s="218" t="s">
        <v>125</v>
      </c>
      <c r="AU94" s="218" t="s">
        <v>80</v>
      </c>
      <c r="AY94" s="20" t="s">
        <v>123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130</v>
      </c>
      <c r="BM94" s="218" t="s">
        <v>139</v>
      </c>
    </row>
    <row r="95" s="2" customFormat="1">
      <c r="A95" s="41"/>
      <c r="B95" s="42"/>
      <c r="C95" s="43"/>
      <c r="D95" s="220" t="s">
        <v>132</v>
      </c>
      <c r="E95" s="43"/>
      <c r="F95" s="221" t="s">
        <v>140</v>
      </c>
      <c r="G95" s="43"/>
      <c r="H95" s="43"/>
      <c r="I95" s="222"/>
      <c r="J95" s="43"/>
      <c r="K95" s="43"/>
      <c r="L95" s="47"/>
      <c r="M95" s="223"/>
      <c r="N95" s="224"/>
      <c r="O95" s="87"/>
      <c r="P95" s="87"/>
      <c r="Q95" s="87"/>
      <c r="R95" s="87"/>
      <c r="S95" s="87"/>
      <c r="T95" s="88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T95" s="20" t="s">
        <v>132</v>
      </c>
      <c r="AU95" s="20" t="s">
        <v>80</v>
      </c>
    </row>
    <row r="96" s="13" customFormat="1">
      <c r="A96" s="13"/>
      <c r="B96" s="225"/>
      <c r="C96" s="226"/>
      <c r="D96" s="227" t="s">
        <v>134</v>
      </c>
      <c r="E96" s="228" t="s">
        <v>19</v>
      </c>
      <c r="F96" s="229" t="s">
        <v>141</v>
      </c>
      <c r="G96" s="226"/>
      <c r="H96" s="230">
        <v>47</v>
      </c>
      <c r="I96" s="231"/>
      <c r="J96" s="226"/>
      <c r="K96" s="226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134</v>
      </c>
      <c r="AU96" s="236" t="s">
        <v>80</v>
      </c>
      <c r="AV96" s="13" t="s">
        <v>80</v>
      </c>
      <c r="AW96" s="13" t="s">
        <v>32</v>
      </c>
      <c r="AX96" s="13" t="s">
        <v>70</v>
      </c>
      <c r="AY96" s="236" t="s">
        <v>123</v>
      </c>
    </row>
    <row r="97" s="14" customFormat="1">
      <c r="A97" s="14"/>
      <c r="B97" s="237"/>
      <c r="C97" s="238"/>
      <c r="D97" s="227" t="s">
        <v>134</v>
      </c>
      <c r="E97" s="239" t="s">
        <v>19</v>
      </c>
      <c r="F97" s="240" t="s">
        <v>136</v>
      </c>
      <c r="G97" s="238"/>
      <c r="H97" s="241">
        <v>47</v>
      </c>
      <c r="I97" s="242"/>
      <c r="J97" s="238"/>
      <c r="K97" s="238"/>
      <c r="L97" s="243"/>
      <c r="M97" s="244"/>
      <c r="N97" s="245"/>
      <c r="O97" s="245"/>
      <c r="P97" s="245"/>
      <c r="Q97" s="245"/>
      <c r="R97" s="245"/>
      <c r="S97" s="245"/>
      <c r="T97" s="246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7" t="s">
        <v>134</v>
      </c>
      <c r="AU97" s="247" t="s">
        <v>80</v>
      </c>
      <c r="AV97" s="14" t="s">
        <v>130</v>
      </c>
      <c r="AW97" s="14" t="s">
        <v>32</v>
      </c>
      <c r="AX97" s="14" t="s">
        <v>78</v>
      </c>
      <c r="AY97" s="247" t="s">
        <v>123</v>
      </c>
    </row>
    <row r="98" s="2" customFormat="1" ht="37.8" customHeight="1">
      <c r="A98" s="41"/>
      <c r="B98" s="42"/>
      <c r="C98" s="207" t="s">
        <v>142</v>
      </c>
      <c r="D98" s="207" t="s">
        <v>125</v>
      </c>
      <c r="E98" s="208" t="s">
        <v>143</v>
      </c>
      <c r="F98" s="209" t="s">
        <v>144</v>
      </c>
      <c r="G98" s="210" t="s">
        <v>128</v>
      </c>
      <c r="H98" s="211">
        <v>47</v>
      </c>
      <c r="I98" s="212"/>
      <c r="J98" s="213">
        <f>ROUND(I98*H98,2)</f>
        <v>0</v>
      </c>
      <c r="K98" s="209" t="s">
        <v>129</v>
      </c>
      <c r="L98" s="47"/>
      <c r="M98" s="214" t="s">
        <v>19</v>
      </c>
      <c r="N98" s="215" t="s">
        <v>41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0.44</v>
      </c>
      <c r="T98" s="217">
        <f>S98*H98</f>
        <v>20.68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130</v>
      </c>
      <c r="AT98" s="218" t="s">
        <v>125</v>
      </c>
      <c r="AU98" s="218" t="s">
        <v>80</v>
      </c>
      <c r="AY98" s="20" t="s">
        <v>123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130</v>
      </c>
      <c r="BM98" s="218" t="s">
        <v>145</v>
      </c>
    </row>
    <row r="99" s="2" customFormat="1">
      <c r="A99" s="41"/>
      <c r="B99" s="42"/>
      <c r="C99" s="43"/>
      <c r="D99" s="220" t="s">
        <v>132</v>
      </c>
      <c r="E99" s="43"/>
      <c r="F99" s="221" t="s">
        <v>146</v>
      </c>
      <c r="G99" s="43"/>
      <c r="H99" s="43"/>
      <c r="I99" s="222"/>
      <c r="J99" s="43"/>
      <c r="K99" s="43"/>
      <c r="L99" s="47"/>
      <c r="M99" s="223"/>
      <c r="N99" s="224"/>
      <c r="O99" s="87"/>
      <c r="P99" s="87"/>
      <c r="Q99" s="87"/>
      <c r="R99" s="87"/>
      <c r="S99" s="87"/>
      <c r="T99" s="88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132</v>
      </c>
      <c r="AU99" s="20" t="s">
        <v>80</v>
      </c>
    </row>
    <row r="100" s="13" customFormat="1">
      <c r="A100" s="13"/>
      <c r="B100" s="225"/>
      <c r="C100" s="226"/>
      <c r="D100" s="227" t="s">
        <v>134</v>
      </c>
      <c r="E100" s="228" t="s">
        <v>19</v>
      </c>
      <c r="F100" s="229" t="s">
        <v>141</v>
      </c>
      <c r="G100" s="226"/>
      <c r="H100" s="230">
        <v>47</v>
      </c>
      <c r="I100" s="231"/>
      <c r="J100" s="226"/>
      <c r="K100" s="226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134</v>
      </c>
      <c r="AU100" s="236" t="s">
        <v>80</v>
      </c>
      <c r="AV100" s="13" t="s">
        <v>80</v>
      </c>
      <c r="AW100" s="13" t="s">
        <v>32</v>
      </c>
      <c r="AX100" s="13" t="s">
        <v>70</v>
      </c>
      <c r="AY100" s="236" t="s">
        <v>123</v>
      </c>
    </row>
    <row r="101" s="14" customFormat="1">
      <c r="A101" s="14"/>
      <c r="B101" s="237"/>
      <c r="C101" s="238"/>
      <c r="D101" s="227" t="s">
        <v>134</v>
      </c>
      <c r="E101" s="239" t="s">
        <v>19</v>
      </c>
      <c r="F101" s="240" t="s">
        <v>136</v>
      </c>
      <c r="G101" s="238"/>
      <c r="H101" s="241">
        <v>47</v>
      </c>
      <c r="I101" s="242"/>
      <c r="J101" s="238"/>
      <c r="K101" s="238"/>
      <c r="L101" s="243"/>
      <c r="M101" s="244"/>
      <c r="N101" s="245"/>
      <c r="O101" s="245"/>
      <c r="P101" s="245"/>
      <c r="Q101" s="245"/>
      <c r="R101" s="245"/>
      <c r="S101" s="245"/>
      <c r="T101" s="246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7" t="s">
        <v>134</v>
      </c>
      <c r="AU101" s="247" t="s">
        <v>80</v>
      </c>
      <c r="AV101" s="14" t="s">
        <v>130</v>
      </c>
      <c r="AW101" s="14" t="s">
        <v>32</v>
      </c>
      <c r="AX101" s="14" t="s">
        <v>78</v>
      </c>
      <c r="AY101" s="247" t="s">
        <v>123</v>
      </c>
    </row>
    <row r="102" s="2" customFormat="1" ht="37.8" customHeight="1">
      <c r="A102" s="41"/>
      <c r="B102" s="42"/>
      <c r="C102" s="207" t="s">
        <v>130</v>
      </c>
      <c r="D102" s="207" t="s">
        <v>125</v>
      </c>
      <c r="E102" s="208" t="s">
        <v>147</v>
      </c>
      <c r="F102" s="209" t="s">
        <v>148</v>
      </c>
      <c r="G102" s="210" t="s">
        <v>128</v>
      </c>
      <c r="H102" s="211">
        <v>10.6</v>
      </c>
      <c r="I102" s="212"/>
      <c r="J102" s="213">
        <f>ROUND(I102*H102,2)</f>
        <v>0</v>
      </c>
      <c r="K102" s="209" t="s">
        <v>129</v>
      </c>
      <c r="L102" s="47"/>
      <c r="M102" s="214" t="s">
        <v>19</v>
      </c>
      <c r="N102" s="215" t="s">
        <v>41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0.57999999999999996</v>
      </c>
      <c r="T102" s="217">
        <f>S102*H102</f>
        <v>6.1479999999999997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130</v>
      </c>
      <c r="AT102" s="218" t="s">
        <v>125</v>
      </c>
      <c r="AU102" s="218" t="s">
        <v>80</v>
      </c>
      <c r="AY102" s="20" t="s">
        <v>123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130</v>
      </c>
      <c r="BM102" s="218" t="s">
        <v>149</v>
      </c>
    </row>
    <row r="103" s="2" customFormat="1">
      <c r="A103" s="41"/>
      <c r="B103" s="42"/>
      <c r="C103" s="43"/>
      <c r="D103" s="220" t="s">
        <v>132</v>
      </c>
      <c r="E103" s="43"/>
      <c r="F103" s="221" t="s">
        <v>150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132</v>
      </c>
      <c r="AU103" s="20" t="s">
        <v>80</v>
      </c>
    </row>
    <row r="104" s="15" customFormat="1">
      <c r="A104" s="15"/>
      <c r="B104" s="248"/>
      <c r="C104" s="249"/>
      <c r="D104" s="227" t="s">
        <v>134</v>
      </c>
      <c r="E104" s="250" t="s">
        <v>19</v>
      </c>
      <c r="F104" s="251" t="s">
        <v>151</v>
      </c>
      <c r="G104" s="249"/>
      <c r="H104" s="250" t="s">
        <v>19</v>
      </c>
      <c r="I104" s="252"/>
      <c r="J104" s="249"/>
      <c r="K104" s="249"/>
      <c r="L104" s="253"/>
      <c r="M104" s="254"/>
      <c r="N104" s="255"/>
      <c r="O104" s="255"/>
      <c r="P104" s="255"/>
      <c r="Q104" s="255"/>
      <c r="R104" s="255"/>
      <c r="S104" s="255"/>
      <c r="T104" s="256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T104" s="257" t="s">
        <v>134</v>
      </c>
      <c r="AU104" s="257" t="s">
        <v>80</v>
      </c>
      <c r="AV104" s="15" t="s">
        <v>78</v>
      </c>
      <c r="AW104" s="15" t="s">
        <v>32</v>
      </c>
      <c r="AX104" s="15" t="s">
        <v>70</v>
      </c>
      <c r="AY104" s="257" t="s">
        <v>123</v>
      </c>
    </row>
    <row r="105" s="13" customFormat="1">
      <c r="A105" s="13"/>
      <c r="B105" s="225"/>
      <c r="C105" s="226"/>
      <c r="D105" s="227" t="s">
        <v>134</v>
      </c>
      <c r="E105" s="228" t="s">
        <v>19</v>
      </c>
      <c r="F105" s="229" t="s">
        <v>152</v>
      </c>
      <c r="G105" s="226"/>
      <c r="H105" s="230">
        <v>10.6</v>
      </c>
      <c r="I105" s="231"/>
      <c r="J105" s="226"/>
      <c r="K105" s="226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134</v>
      </c>
      <c r="AU105" s="236" t="s">
        <v>80</v>
      </c>
      <c r="AV105" s="13" t="s">
        <v>80</v>
      </c>
      <c r="AW105" s="13" t="s">
        <v>32</v>
      </c>
      <c r="AX105" s="13" t="s">
        <v>70</v>
      </c>
      <c r="AY105" s="236" t="s">
        <v>123</v>
      </c>
    </row>
    <row r="106" s="14" customFormat="1">
      <c r="A106" s="14"/>
      <c r="B106" s="237"/>
      <c r="C106" s="238"/>
      <c r="D106" s="227" t="s">
        <v>134</v>
      </c>
      <c r="E106" s="239" t="s">
        <v>19</v>
      </c>
      <c r="F106" s="240" t="s">
        <v>136</v>
      </c>
      <c r="G106" s="238"/>
      <c r="H106" s="241">
        <v>10.6</v>
      </c>
      <c r="I106" s="242"/>
      <c r="J106" s="238"/>
      <c r="K106" s="238"/>
      <c r="L106" s="243"/>
      <c r="M106" s="244"/>
      <c r="N106" s="245"/>
      <c r="O106" s="245"/>
      <c r="P106" s="245"/>
      <c r="Q106" s="245"/>
      <c r="R106" s="245"/>
      <c r="S106" s="245"/>
      <c r="T106" s="246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7" t="s">
        <v>134</v>
      </c>
      <c r="AU106" s="247" t="s">
        <v>80</v>
      </c>
      <c r="AV106" s="14" t="s">
        <v>130</v>
      </c>
      <c r="AW106" s="14" t="s">
        <v>32</v>
      </c>
      <c r="AX106" s="14" t="s">
        <v>78</v>
      </c>
      <c r="AY106" s="247" t="s">
        <v>123</v>
      </c>
    </row>
    <row r="107" s="2" customFormat="1" ht="24.15" customHeight="1">
      <c r="A107" s="41"/>
      <c r="B107" s="42"/>
      <c r="C107" s="207" t="s">
        <v>153</v>
      </c>
      <c r="D107" s="207" t="s">
        <v>125</v>
      </c>
      <c r="E107" s="208" t="s">
        <v>154</v>
      </c>
      <c r="F107" s="209" t="s">
        <v>155</v>
      </c>
      <c r="G107" s="210" t="s">
        <v>156</v>
      </c>
      <c r="H107" s="211">
        <v>26</v>
      </c>
      <c r="I107" s="212"/>
      <c r="J107" s="213">
        <f>ROUND(I107*H107,2)</f>
        <v>0</v>
      </c>
      <c r="K107" s="209" t="s">
        <v>129</v>
      </c>
      <c r="L107" s="47"/>
      <c r="M107" s="214" t="s">
        <v>19</v>
      </c>
      <c r="N107" s="215" t="s">
        <v>41</v>
      </c>
      <c r="O107" s="87"/>
      <c r="P107" s="216">
        <f>O107*H107</f>
        <v>0</v>
      </c>
      <c r="Q107" s="216">
        <v>0</v>
      </c>
      <c r="R107" s="216">
        <f>Q107*H107</f>
        <v>0</v>
      </c>
      <c r="S107" s="216">
        <v>0.20499999999999999</v>
      </c>
      <c r="T107" s="217">
        <f>S107*H107</f>
        <v>5.3300000000000001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130</v>
      </c>
      <c r="AT107" s="218" t="s">
        <v>125</v>
      </c>
      <c r="AU107" s="218" t="s">
        <v>80</v>
      </c>
      <c r="AY107" s="20" t="s">
        <v>123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78</v>
      </c>
      <c r="BK107" s="219">
        <f>ROUND(I107*H107,2)</f>
        <v>0</v>
      </c>
      <c r="BL107" s="20" t="s">
        <v>130</v>
      </c>
      <c r="BM107" s="218" t="s">
        <v>157</v>
      </c>
    </row>
    <row r="108" s="2" customFormat="1">
      <c r="A108" s="41"/>
      <c r="B108" s="42"/>
      <c r="C108" s="43"/>
      <c r="D108" s="220" t="s">
        <v>132</v>
      </c>
      <c r="E108" s="43"/>
      <c r="F108" s="221" t="s">
        <v>158</v>
      </c>
      <c r="G108" s="43"/>
      <c r="H108" s="43"/>
      <c r="I108" s="222"/>
      <c r="J108" s="43"/>
      <c r="K108" s="43"/>
      <c r="L108" s="47"/>
      <c r="M108" s="223"/>
      <c r="N108" s="224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132</v>
      </c>
      <c r="AU108" s="20" t="s">
        <v>80</v>
      </c>
    </row>
    <row r="109" s="13" customFormat="1">
      <c r="A109" s="13"/>
      <c r="B109" s="225"/>
      <c r="C109" s="226"/>
      <c r="D109" s="227" t="s">
        <v>134</v>
      </c>
      <c r="E109" s="228" t="s">
        <v>19</v>
      </c>
      <c r="F109" s="229" t="s">
        <v>159</v>
      </c>
      <c r="G109" s="226"/>
      <c r="H109" s="230">
        <v>26</v>
      </c>
      <c r="I109" s="231"/>
      <c r="J109" s="226"/>
      <c r="K109" s="226"/>
      <c r="L109" s="232"/>
      <c r="M109" s="233"/>
      <c r="N109" s="234"/>
      <c r="O109" s="234"/>
      <c r="P109" s="234"/>
      <c r="Q109" s="234"/>
      <c r="R109" s="234"/>
      <c r="S109" s="234"/>
      <c r="T109" s="235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6" t="s">
        <v>134</v>
      </c>
      <c r="AU109" s="236" t="s">
        <v>80</v>
      </c>
      <c r="AV109" s="13" t="s">
        <v>80</v>
      </c>
      <c r="AW109" s="13" t="s">
        <v>32</v>
      </c>
      <c r="AX109" s="13" t="s">
        <v>70</v>
      </c>
      <c r="AY109" s="236" t="s">
        <v>123</v>
      </c>
    </row>
    <row r="110" s="14" customFormat="1">
      <c r="A110" s="14"/>
      <c r="B110" s="237"/>
      <c r="C110" s="238"/>
      <c r="D110" s="227" t="s">
        <v>134</v>
      </c>
      <c r="E110" s="239" t="s">
        <v>19</v>
      </c>
      <c r="F110" s="240" t="s">
        <v>136</v>
      </c>
      <c r="G110" s="238"/>
      <c r="H110" s="241">
        <v>26</v>
      </c>
      <c r="I110" s="242"/>
      <c r="J110" s="238"/>
      <c r="K110" s="238"/>
      <c r="L110" s="243"/>
      <c r="M110" s="244"/>
      <c r="N110" s="245"/>
      <c r="O110" s="245"/>
      <c r="P110" s="245"/>
      <c r="Q110" s="245"/>
      <c r="R110" s="245"/>
      <c r="S110" s="245"/>
      <c r="T110" s="246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7" t="s">
        <v>134</v>
      </c>
      <c r="AU110" s="247" t="s">
        <v>80</v>
      </c>
      <c r="AV110" s="14" t="s">
        <v>130</v>
      </c>
      <c r="AW110" s="14" t="s">
        <v>32</v>
      </c>
      <c r="AX110" s="14" t="s">
        <v>78</v>
      </c>
      <c r="AY110" s="247" t="s">
        <v>123</v>
      </c>
    </row>
    <row r="111" s="2" customFormat="1" ht="49.05" customHeight="1">
      <c r="A111" s="41"/>
      <c r="B111" s="42"/>
      <c r="C111" s="207" t="s">
        <v>160</v>
      </c>
      <c r="D111" s="207" t="s">
        <v>125</v>
      </c>
      <c r="E111" s="208" t="s">
        <v>161</v>
      </c>
      <c r="F111" s="209" t="s">
        <v>162</v>
      </c>
      <c r="G111" s="210" t="s">
        <v>156</v>
      </c>
      <c r="H111" s="211">
        <v>27</v>
      </c>
      <c r="I111" s="212"/>
      <c r="J111" s="213">
        <f>ROUND(I111*H111,2)</f>
        <v>0</v>
      </c>
      <c r="K111" s="209" t="s">
        <v>129</v>
      </c>
      <c r="L111" s="47"/>
      <c r="M111" s="214" t="s">
        <v>19</v>
      </c>
      <c r="N111" s="215" t="s">
        <v>41</v>
      </c>
      <c r="O111" s="87"/>
      <c r="P111" s="216">
        <f>O111*H111</f>
        <v>0</v>
      </c>
      <c r="Q111" s="216">
        <v>0.036900000000000002</v>
      </c>
      <c r="R111" s="216">
        <f>Q111*H111</f>
        <v>0.99630000000000007</v>
      </c>
      <c r="S111" s="216">
        <v>0</v>
      </c>
      <c r="T111" s="217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8" t="s">
        <v>130</v>
      </c>
      <c r="AT111" s="218" t="s">
        <v>125</v>
      </c>
      <c r="AU111" s="218" t="s">
        <v>80</v>
      </c>
      <c r="AY111" s="20" t="s">
        <v>123</v>
      </c>
      <c r="BE111" s="219">
        <f>IF(N111="základní",J111,0)</f>
        <v>0</v>
      </c>
      <c r="BF111" s="219">
        <f>IF(N111="snížená",J111,0)</f>
        <v>0</v>
      </c>
      <c r="BG111" s="219">
        <f>IF(N111="zákl. přenesená",J111,0)</f>
        <v>0</v>
      </c>
      <c r="BH111" s="219">
        <f>IF(N111="sníž. přenesená",J111,0)</f>
        <v>0</v>
      </c>
      <c r="BI111" s="219">
        <f>IF(N111="nulová",J111,0)</f>
        <v>0</v>
      </c>
      <c r="BJ111" s="20" t="s">
        <v>78</v>
      </c>
      <c r="BK111" s="219">
        <f>ROUND(I111*H111,2)</f>
        <v>0</v>
      </c>
      <c r="BL111" s="20" t="s">
        <v>130</v>
      </c>
      <c r="BM111" s="218" t="s">
        <v>163</v>
      </c>
    </row>
    <row r="112" s="2" customFormat="1">
      <c r="A112" s="41"/>
      <c r="B112" s="42"/>
      <c r="C112" s="43"/>
      <c r="D112" s="220" t="s">
        <v>132</v>
      </c>
      <c r="E112" s="43"/>
      <c r="F112" s="221" t="s">
        <v>164</v>
      </c>
      <c r="G112" s="43"/>
      <c r="H112" s="43"/>
      <c r="I112" s="222"/>
      <c r="J112" s="43"/>
      <c r="K112" s="43"/>
      <c r="L112" s="47"/>
      <c r="M112" s="223"/>
      <c r="N112" s="224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132</v>
      </c>
      <c r="AU112" s="20" t="s">
        <v>80</v>
      </c>
    </row>
    <row r="113" s="15" customFormat="1">
      <c r="A113" s="15"/>
      <c r="B113" s="248"/>
      <c r="C113" s="249"/>
      <c r="D113" s="227" t="s">
        <v>134</v>
      </c>
      <c r="E113" s="250" t="s">
        <v>19</v>
      </c>
      <c r="F113" s="251" t="s">
        <v>165</v>
      </c>
      <c r="G113" s="249"/>
      <c r="H113" s="250" t="s">
        <v>19</v>
      </c>
      <c r="I113" s="252"/>
      <c r="J113" s="249"/>
      <c r="K113" s="249"/>
      <c r="L113" s="253"/>
      <c r="M113" s="254"/>
      <c r="N113" s="255"/>
      <c r="O113" s="255"/>
      <c r="P113" s="255"/>
      <c r="Q113" s="255"/>
      <c r="R113" s="255"/>
      <c r="S113" s="255"/>
      <c r="T113" s="256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T113" s="257" t="s">
        <v>134</v>
      </c>
      <c r="AU113" s="257" t="s">
        <v>80</v>
      </c>
      <c r="AV113" s="15" t="s">
        <v>78</v>
      </c>
      <c r="AW113" s="15" t="s">
        <v>32</v>
      </c>
      <c r="AX113" s="15" t="s">
        <v>70</v>
      </c>
      <c r="AY113" s="257" t="s">
        <v>123</v>
      </c>
    </row>
    <row r="114" s="13" customFormat="1">
      <c r="A114" s="13"/>
      <c r="B114" s="225"/>
      <c r="C114" s="226"/>
      <c r="D114" s="227" t="s">
        <v>134</v>
      </c>
      <c r="E114" s="228" t="s">
        <v>19</v>
      </c>
      <c r="F114" s="229" t="s">
        <v>166</v>
      </c>
      <c r="G114" s="226"/>
      <c r="H114" s="230">
        <v>27</v>
      </c>
      <c r="I114" s="231"/>
      <c r="J114" s="226"/>
      <c r="K114" s="226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134</v>
      </c>
      <c r="AU114" s="236" t="s">
        <v>80</v>
      </c>
      <c r="AV114" s="13" t="s">
        <v>80</v>
      </c>
      <c r="AW114" s="13" t="s">
        <v>32</v>
      </c>
      <c r="AX114" s="13" t="s">
        <v>70</v>
      </c>
      <c r="AY114" s="236" t="s">
        <v>123</v>
      </c>
    </row>
    <row r="115" s="14" customFormat="1">
      <c r="A115" s="14"/>
      <c r="B115" s="237"/>
      <c r="C115" s="238"/>
      <c r="D115" s="227" t="s">
        <v>134</v>
      </c>
      <c r="E115" s="239" t="s">
        <v>19</v>
      </c>
      <c r="F115" s="240" t="s">
        <v>136</v>
      </c>
      <c r="G115" s="238"/>
      <c r="H115" s="241">
        <v>27</v>
      </c>
      <c r="I115" s="242"/>
      <c r="J115" s="238"/>
      <c r="K115" s="238"/>
      <c r="L115" s="243"/>
      <c r="M115" s="244"/>
      <c r="N115" s="245"/>
      <c r="O115" s="245"/>
      <c r="P115" s="245"/>
      <c r="Q115" s="245"/>
      <c r="R115" s="245"/>
      <c r="S115" s="245"/>
      <c r="T115" s="24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7" t="s">
        <v>134</v>
      </c>
      <c r="AU115" s="247" t="s">
        <v>80</v>
      </c>
      <c r="AV115" s="14" t="s">
        <v>130</v>
      </c>
      <c r="AW115" s="14" t="s">
        <v>32</v>
      </c>
      <c r="AX115" s="14" t="s">
        <v>78</v>
      </c>
      <c r="AY115" s="247" t="s">
        <v>123</v>
      </c>
    </row>
    <row r="116" s="2" customFormat="1" ht="16.5" customHeight="1">
      <c r="A116" s="41"/>
      <c r="B116" s="42"/>
      <c r="C116" s="207" t="s">
        <v>167</v>
      </c>
      <c r="D116" s="207" t="s">
        <v>125</v>
      </c>
      <c r="E116" s="208" t="s">
        <v>168</v>
      </c>
      <c r="F116" s="209" t="s">
        <v>169</v>
      </c>
      <c r="G116" s="210" t="s">
        <v>128</v>
      </c>
      <c r="H116" s="211">
        <v>7</v>
      </c>
      <c r="I116" s="212"/>
      <c r="J116" s="213">
        <f>ROUND(I116*H116,2)</f>
        <v>0</v>
      </c>
      <c r="K116" s="209" t="s">
        <v>129</v>
      </c>
      <c r="L116" s="47"/>
      <c r="M116" s="214" t="s">
        <v>19</v>
      </c>
      <c r="N116" s="215" t="s">
        <v>41</v>
      </c>
      <c r="O116" s="87"/>
      <c r="P116" s="216">
        <f>O116*H116</f>
        <v>0</v>
      </c>
      <c r="Q116" s="216">
        <v>0</v>
      </c>
      <c r="R116" s="216">
        <f>Q116*H116</f>
        <v>0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130</v>
      </c>
      <c r="AT116" s="218" t="s">
        <v>125</v>
      </c>
      <c r="AU116" s="218" t="s">
        <v>80</v>
      </c>
      <c r="AY116" s="20" t="s">
        <v>123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20" t="s">
        <v>78</v>
      </c>
      <c r="BK116" s="219">
        <f>ROUND(I116*H116,2)</f>
        <v>0</v>
      </c>
      <c r="BL116" s="20" t="s">
        <v>130</v>
      </c>
      <c r="BM116" s="218" t="s">
        <v>170</v>
      </c>
    </row>
    <row r="117" s="2" customFormat="1">
      <c r="A117" s="41"/>
      <c r="B117" s="42"/>
      <c r="C117" s="43"/>
      <c r="D117" s="220" t="s">
        <v>132</v>
      </c>
      <c r="E117" s="43"/>
      <c r="F117" s="221" t="s">
        <v>171</v>
      </c>
      <c r="G117" s="43"/>
      <c r="H117" s="43"/>
      <c r="I117" s="222"/>
      <c r="J117" s="43"/>
      <c r="K117" s="43"/>
      <c r="L117" s="47"/>
      <c r="M117" s="223"/>
      <c r="N117" s="22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132</v>
      </c>
      <c r="AU117" s="20" t="s">
        <v>80</v>
      </c>
    </row>
    <row r="118" s="13" customFormat="1">
      <c r="A118" s="13"/>
      <c r="B118" s="225"/>
      <c r="C118" s="226"/>
      <c r="D118" s="227" t="s">
        <v>134</v>
      </c>
      <c r="E118" s="228" t="s">
        <v>19</v>
      </c>
      <c r="F118" s="229" t="s">
        <v>172</v>
      </c>
      <c r="G118" s="226"/>
      <c r="H118" s="230">
        <v>7</v>
      </c>
      <c r="I118" s="231"/>
      <c r="J118" s="226"/>
      <c r="K118" s="226"/>
      <c r="L118" s="232"/>
      <c r="M118" s="233"/>
      <c r="N118" s="234"/>
      <c r="O118" s="234"/>
      <c r="P118" s="234"/>
      <c r="Q118" s="234"/>
      <c r="R118" s="234"/>
      <c r="S118" s="234"/>
      <c r="T118" s="235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6" t="s">
        <v>134</v>
      </c>
      <c r="AU118" s="236" t="s">
        <v>80</v>
      </c>
      <c r="AV118" s="13" t="s">
        <v>80</v>
      </c>
      <c r="AW118" s="13" t="s">
        <v>32</v>
      </c>
      <c r="AX118" s="13" t="s">
        <v>70</v>
      </c>
      <c r="AY118" s="236" t="s">
        <v>123</v>
      </c>
    </row>
    <row r="119" s="14" customFormat="1">
      <c r="A119" s="14"/>
      <c r="B119" s="237"/>
      <c r="C119" s="238"/>
      <c r="D119" s="227" t="s">
        <v>134</v>
      </c>
      <c r="E119" s="239" t="s">
        <v>19</v>
      </c>
      <c r="F119" s="240" t="s">
        <v>136</v>
      </c>
      <c r="G119" s="238"/>
      <c r="H119" s="241">
        <v>7</v>
      </c>
      <c r="I119" s="242"/>
      <c r="J119" s="238"/>
      <c r="K119" s="238"/>
      <c r="L119" s="243"/>
      <c r="M119" s="244"/>
      <c r="N119" s="245"/>
      <c r="O119" s="245"/>
      <c r="P119" s="245"/>
      <c r="Q119" s="245"/>
      <c r="R119" s="245"/>
      <c r="S119" s="245"/>
      <c r="T119" s="24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7" t="s">
        <v>134</v>
      </c>
      <c r="AU119" s="247" t="s">
        <v>80</v>
      </c>
      <c r="AV119" s="14" t="s">
        <v>130</v>
      </c>
      <c r="AW119" s="14" t="s">
        <v>32</v>
      </c>
      <c r="AX119" s="14" t="s">
        <v>78</v>
      </c>
      <c r="AY119" s="247" t="s">
        <v>123</v>
      </c>
    </row>
    <row r="120" s="2" customFormat="1" ht="24.15" customHeight="1">
      <c r="A120" s="41"/>
      <c r="B120" s="42"/>
      <c r="C120" s="207" t="s">
        <v>173</v>
      </c>
      <c r="D120" s="207" t="s">
        <v>125</v>
      </c>
      <c r="E120" s="208" t="s">
        <v>174</v>
      </c>
      <c r="F120" s="209" t="s">
        <v>175</v>
      </c>
      <c r="G120" s="210" t="s">
        <v>176</v>
      </c>
      <c r="H120" s="211">
        <v>4.2000000000000002</v>
      </c>
      <c r="I120" s="212"/>
      <c r="J120" s="213">
        <f>ROUND(I120*H120,2)</f>
        <v>0</v>
      </c>
      <c r="K120" s="209" t="s">
        <v>129</v>
      </c>
      <c r="L120" s="47"/>
      <c r="M120" s="214" t="s">
        <v>19</v>
      </c>
      <c r="N120" s="215" t="s">
        <v>41</v>
      </c>
      <c r="O120" s="87"/>
      <c r="P120" s="216">
        <f>O120*H120</f>
        <v>0</v>
      </c>
      <c r="Q120" s="216">
        <v>0</v>
      </c>
      <c r="R120" s="216">
        <f>Q120*H120</f>
        <v>0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130</v>
      </c>
      <c r="AT120" s="218" t="s">
        <v>125</v>
      </c>
      <c r="AU120" s="218" t="s">
        <v>80</v>
      </c>
      <c r="AY120" s="20" t="s">
        <v>123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78</v>
      </c>
      <c r="BK120" s="219">
        <f>ROUND(I120*H120,2)</f>
        <v>0</v>
      </c>
      <c r="BL120" s="20" t="s">
        <v>130</v>
      </c>
      <c r="BM120" s="218" t="s">
        <v>177</v>
      </c>
    </row>
    <row r="121" s="2" customFormat="1">
      <c r="A121" s="41"/>
      <c r="B121" s="42"/>
      <c r="C121" s="43"/>
      <c r="D121" s="220" t="s">
        <v>132</v>
      </c>
      <c r="E121" s="43"/>
      <c r="F121" s="221" t="s">
        <v>178</v>
      </c>
      <c r="G121" s="43"/>
      <c r="H121" s="43"/>
      <c r="I121" s="222"/>
      <c r="J121" s="43"/>
      <c r="K121" s="43"/>
      <c r="L121" s="47"/>
      <c r="M121" s="223"/>
      <c r="N121" s="224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132</v>
      </c>
      <c r="AU121" s="20" t="s">
        <v>80</v>
      </c>
    </row>
    <row r="122" s="15" customFormat="1">
      <c r="A122" s="15"/>
      <c r="B122" s="248"/>
      <c r="C122" s="249"/>
      <c r="D122" s="227" t="s">
        <v>134</v>
      </c>
      <c r="E122" s="250" t="s">
        <v>19</v>
      </c>
      <c r="F122" s="251" t="s">
        <v>179</v>
      </c>
      <c r="G122" s="249"/>
      <c r="H122" s="250" t="s">
        <v>19</v>
      </c>
      <c r="I122" s="252"/>
      <c r="J122" s="249"/>
      <c r="K122" s="249"/>
      <c r="L122" s="253"/>
      <c r="M122" s="254"/>
      <c r="N122" s="255"/>
      <c r="O122" s="255"/>
      <c r="P122" s="255"/>
      <c r="Q122" s="255"/>
      <c r="R122" s="255"/>
      <c r="S122" s="255"/>
      <c r="T122" s="256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T122" s="257" t="s">
        <v>134</v>
      </c>
      <c r="AU122" s="257" t="s">
        <v>80</v>
      </c>
      <c r="AV122" s="15" t="s">
        <v>78</v>
      </c>
      <c r="AW122" s="15" t="s">
        <v>32</v>
      </c>
      <c r="AX122" s="15" t="s">
        <v>70</v>
      </c>
      <c r="AY122" s="257" t="s">
        <v>123</v>
      </c>
    </row>
    <row r="123" s="13" customFormat="1">
      <c r="A123" s="13"/>
      <c r="B123" s="225"/>
      <c r="C123" s="226"/>
      <c r="D123" s="227" t="s">
        <v>134</v>
      </c>
      <c r="E123" s="228" t="s">
        <v>19</v>
      </c>
      <c r="F123" s="229" t="s">
        <v>180</v>
      </c>
      <c r="G123" s="226"/>
      <c r="H123" s="230">
        <v>2.1600000000000001</v>
      </c>
      <c r="I123" s="231"/>
      <c r="J123" s="226"/>
      <c r="K123" s="226"/>
      <c r="L123" s="232"/>
      <c r="M123" s="233"/>
      <c r="N123" s="234"/>
      <c r="O123" s="234"/>
      <c r="P123" s="234"/>
      <c r="Q123" s="234"/>
      <c r="R123" s="234"/>
      <c r="S123" s="234"/>
      <c r="T123" s="235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6" t="s">
        <v>134</v>
      </c>
      <c r="AU123" s="236" t="s">
        <v>80</v>
      </c>
      <c r="AV123" s="13" t="s">
        <v>80</v>
      </c>
      <c r="AW123" s="13" t="s">
        <v>32</v>
      </c>
      <c r="AX123" s="13" t="s">
        <v>70</v>
      </c>
      <c r="AY123" s="236" t="s">
        <v>123</v>
      </c>
    </row>
    <row r="124" s="13" customFormat="1">
      <c r="A124" s="13"/>
      <c r="B124" s="225"/>
      <c r="C124" s="226"/>
      <c r="D124" s="227" t="s">
        <v>134</v>
      </c>
      <c r="E124" s="228" t="s">
        <v>19</v>
      </c>
      <c r="F124" s="229" t="s">
        <v>181</v>
      </c>
      <c r="G124" s="226"/>
      <c r="H124" s="230">
        <v>3.2400000000000002</v>
      </c>
      <c r="I124" s="231"/>
      <c r="J124" s="226"/>
      <c r="K124" s="226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134</v>
      </c>
      <c r="AU124" s="236" t="s">
        <v>80</v>
      </c>
      <c r="AV124" s="13" t="s">
        <v>80</v>
      </c>
      <c r="AW124" s="13" t="s">
        <v>32</v>
      </c>
      <c r="AX124" s="13" t="s">
        <v>70</v>
      </c>
      <c r="AY124" s="236" t="s">
        <v>123</v>
      </c>
    </row>
    <row r="125" s="15" customFormat="1">
      <c r="A125" s="15"/>
      <c r="B125" s="248"/>
      <c r="C125" s="249"/>
      <c r="D125" s="227" t="s">
        <v>134</v>
      </c>
      <c r="E125" s="250" t="s">
        <v>19</v>
      </c>
      <c r="F125" s="251" t="s">
        <v>182</v>
      </c>
      <c r="G125" s="249"/>
      <c r="H125" s="250" t="s">
        <v>19</v>
      </c>
      <c r="I125" s="252"/>
      <c r="J125" s="249"/>
      <c r="K125" s="249"/>
      <c r="L125" s="253"/>
      <c r="M125" s="254"/>
      <c r="N125" s="255"/>
      <c r="O125" s="255"/>
      <c r="P125" s="255"/>
      <c r="Q125" s="255"/>
      <c r="R125" s="255"/>
      <c r="S125" s="255"/>
      <c r="T125" s="256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7" t="s">
        <v>134</v>
      </c>
      <c r="AU125" s="257" t="s">
        <v>80</v>
      </c>
      <c r="AV125" s="15" t="s">
        <v>78</v>
      </c>
      <c r="AW125" s="15" t="s">
        <v>32</v>
      </c>
      <c r="AX125" s="15" t="s">
        <v>70</v>
      </c>
      <c r="AY125" s="257" t="s">
        <v>123</v>
      </c>
    </row>
    <row r="126" s="13" customFormat="1">
      <c r="A126" s="13"/>
      <c r="B126" s="225"/>
      <c r="C126" s="226"/>
      <c r="D126" s="227" t="s">
        <v>134</v>
      </c>
      <c r="E126" s="228" t="s">
        <v>19</v>
      </c>
      <c r="F126" s="229" t="s">
        <v>183</v>
      </c>
      <c r="G126" s="226"/>
      <c r="H126" s="230">
        <v>-1.2</v>
      </c>
      <c r="I126" s="231"/>
      <c r="J126" s="226"/>
      <c r="K126" s="226"/>
      <c r="L126" s="232"/>
      <c r="M126" s="233"/>
      <c r="N126" s="234"/>
      <c r="O126" s="234"/>
      <c r="P126" s="234"/>
      <c r="Q126" s="234"/>
      <c r="R126" s="234"/>
      <c r="S126" s="234"/>
      <c r="T126" s="235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6" t="s">
        <v>134</v>
      </c>
      <c r="AU126" s="236" t="s">
        <v>80</v>
      </c>
      <c r="AV126" s="13" t="s">
        <v>80</v>
      </c>
      <c r="AW126" s="13" t="s">
        <v>32</v>
      </c>
      <c r="AX126" s="13" t="s">
        <v>70</v>
      </c>
      <c r="AY126" s="236" t="s">
        <v>123</v>
      </c>
    </row>
    <row r="127" s="14" customFormat="1">
      <c r="A127" s="14"/>
      <c r="B127" s="237"/>
      <c r="C127" s="238"/>
      <c r="D127" s="227" t="s">
        <v>134</v>
      </c>
      <c r="E127" s="239" t="s">
        <v>19</v>
      </c>
      <c r="F127" s="240" t="s">
        <v>136</v>
      </c>
      <c r="G127" s="238"/>
      <c r="H127" s="241">
        <v>4.2000000000000002</v>
      </c>
      <c r="I127" s="242"/>
      <c r="J127" s="238"/>
      <c r="K127" s="238"/>
      <c r="L127" s="243"/>
      <c r="M127" s="244"/>
      <c r="N127" s="245"/>
      <c r="O127" s="245"/>
      <c r="P127" s="245"/>
      <c r="Q127" s="245"/>
      <c r="R127" s="245"/>
      <c r="S127" s="245"/>
      <c r="T127" s="24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7" t="s">
        <v>134</v>
      </c>
      <c r="AU127" s="247" t="s">
        <v>80</v>
      </c>
      <c r="AV127" s="14" t="s">
        <v>130</v>
      </c>
      <c r="AW127" s="14" t="s">
        <v>32</v>
      </c>
      <c r="AX127" s="14" t="s">
        <v>78</v>
      </c>
      <c r="AY127" s="247" t="s">
        <v>123</v>
      </c>
    </row>
    <row r="128" s="2" customFormat="1" ht="24.15" customHeight="1">
      <c r="A128" s="41"/>
      <c r="B128" s="42"/>
      <c r="C128" s="207" t="s">
        <v>184</v>
      </c>
      <c r="D128" s="207" t="s">
        <v>125</v>
      </c>
      <c r="E128" s="208" t="s">
        <v>185</v>
      </c>
      <c r="F128" s="209" t="s">
        <v>186</v>
      </c>
      <c r="G128" s="210" t="s">
        <v>176</v>
      </c>
      <c r="H128" s="211">
        <v>96.75</v>
      </c>
      <c r="I128" s="212"/>
      <c r="J128" s="213">
        <f>ROUND(I128*H128,2)</f>
        <v>0</v>
      </c>
      <c r="K128" s="209" t="s">
        <v>129</v>
      </c>
      <c r="L128" s="47"/>
      <c r="M128" s="214" t="s">
        <v>19</v>
      </c>
      <c r="N128" s="215" t="s">
        <v>41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130</v>
      </c>
      <c r="AT128" s="218" t="s">
        <v>125</v>
      </c>
      <c r="AU128" s="218" t="s">
        <v>80</v>
      </c>
      <c r="AY128" s="20" t="s">
        <v>123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78</v>
      </c>
      <c r="BK128" s="219">
        <f>ROUND(I128*H128,2)</f>
        <v>0</v>
      </c>
      <c r="BL128" s="20" t="s">
        <v>130</v>
      </c>
      <c r="BM128" s="218" t="s">
        <v>187</v>
      </c>
    </row>
    <row r="129" s="2" customFormat="1">
      <c r="A129" s="41"/>
      <c r="B129" s="42"/>
      <c r="C129" s="43"/>
      <c r="D129" s="220" t="s">
        <v>132</v>
      </c>
      <c r="E129" s="43"/>
      <c r="F129" s="221" t="s">
        <v>188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132</v>
      </c>
      <c r="AU129" s="20" t="s">
        <v>80</v>
      </c>
    </row>
    <row r="130" s="15" customFormat="1">
      <c r="A130" s="15"/>
      <c r="B130" s="248"/>
      <c r="C130" s="249"/>
      <c r="D130" s="227" t="s">
        <v>134</v>
      </c>
      <c r="E130" s="250" t="s">
        <v>19</v>
      </c>
      <c r="F130" s="251" t="s">
        <v>189</v>
      </c>
      <c r="G130" s="249"/>
      <c r="H130" s="250" t="s">
        <v>19</v>
      </c>
      <c r="I130" s="252"/>
      <c r="J130" s="249"/>
      <c r="K130" s="249"/>
      <c r="L130" s="253"/>
      <c r="M130" s="254"/>
      <c r="N130" s="255"/>
      <c r="O130" s="255"/>
      <c r="P130" s="255"/>
      <c r="Q130" s="255"/>
      <c r="R130" s="255"/>
      <c r="S130" s="255"/>
      <c r="T130" s="256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57" t="s">
        <v>134</v>
      </c>
      <c r="AU130" s="257" t="s">
        <v>80</v>
      </c>
      <c r="AV130" s="15" t="s">
        <v>78</v>
      </c>
      <c r="AW130" s="15" t="s">
        <v>32</v>
      </c>
      <c r="AX130" s="15" t="s">
        <v>70</v>
      </c>
      <c r="AY130" s="257" t="s">
        <v>123</v>
      </c>
    </row>
    <row r="131" s="13" customFormat="1">
      <c r="A131" s="13"/>
      <c r="B131" s="225"/>
      <c r="C131" s="226"/>
      <c r="D131" s="227" t="s">
        <v>134</v>
      </c>
      <c r="E131" s="228" t="s">
        <v>19</v>
      </c>
      <c r="F131" s="229" t="s">
        <v>190</v>
      </c>
      <c r="G131" s="226"/>
      <c r="H131" s="230">
        <v>17.850000000000001</v>
      </c>
      <c r="I131" s="231"/>
      <c r="J131" s="226"/>
      <c r="K131" s="226"/>
      <c r="L131" s="232"/>
      <c r="M131" s="233"/>
      <c r="N131" s="234"/>
      <c r="O131" s="234"/>
      <c r="P131" s="234"/>
      <c r="Q131" s="234"/>
      <c r="R131" s="234"/>
      <c r="S131" s="234"/>
      <c r="T131" s="235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6" t="s">
        <v>134</v>
      </c>
      <c r="AU131" s="236" t="s">
        <v>80</v>
      </c>
      <c r="AV131" s="13" t="s">
        <v>80</v>
      </c>
      <c r="AW131" s="13" t="s">
        <v>32</v>
      </c>
      <c r="AX131" s="13" t="s">
        <v>70</v>
      </c>
      <c r="AY131" s="236" t="s">
        <v>123</v>
      </c>
    </row>
    <row r="132" s="13" customFormat="1">
      <c r="A132" s="13"/>
      <c r="B132" s="225"/>
      <c r="C132" s="226"/>
      <c r="D132" s="227" t="s">
        <v>134</v>
      </c>
      <c r="E132" s="228" t="s">
        <v>19</v>
      </c>
      <c r="F132" s="229" t="s">
        <v>191</v>
      </c>
      <c r="G132" s="226"/>
      <c r="H132" s="230">
        <v>8.4000000000000004</v>
      </c>
      <c r="I132" s="231"/>
      <c r="J132" s="226"/>
      <c r="K132" s="226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134</v>
      </c>
      <c r="AU132" s="236" t="s">
        <v>80</v>
      </c>
      <c r="AV132" s="13" t="s">
        <v>80</v>
      </c>
      <c r="AW132" s="13" t="s">
        <v>32</v>
      </c>
      <c r="AX132" s="13" t="s">
        <v>70</v>
      </c>
      <c r="AY132" s="236" t="s">
        <v>123</v>
      </c>
    </row>
    <row r="133" s="13" customFormat="1">
      <c r="A133" s="13"/>
      <c r="B133" s="225"/>
      <c r="C133" s="226"/>
      <c r="D133" s="227" t="s">
        <v>134</v>
      </c>
      <c r="E133" s="228" t="s">
        <v>19</v>
      </c>
      <c r="F133" s="229" t="s">
        <v>192</v>
      </c>
      <c r="G133" s="226"/>
      <c r="H133" s="230">
        <v>8.0999999999999996</v>
      </c>
      <c r="I133" s="231"/>
      <c r="J133" s="226"/>
      <c r="K133" s="226"/>
      <c r="L133" s="232"/>
      <c r="M133" s="233"/>
      <c r="N133" s="234"/>
      <c r="O133" s="234"/>
      <c r="P133" s="234"/>
      <c r="Q133" s="234"/>
      <c r="R133" s="234"/>
      <c r="S133" s="234"/>
      <c r="T133" s="235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6" t="s">
        <v>134</v>
      </c>
      <c r="AU133" s="236" t="s">
        <v>80</v>
      </c>
      <c r="AV133" s="13" t="s">
        <v>80</v>
      </c>
      <c r="AW133" s="13" t="s">
        <v>32</v>
      </c>
      <c r="AX133" s="13" t="s">
        <v>70</v>
      </c>
      <c r="AY133" s="236" t="s">
        <v>123</v>
      </c>
    </row>
    <row r="134" s="13" customFormat="1">
      <c r="A134" s="13"/>
      <c r="B134" s="225"/>
      <c r="C134" s="226"/>
      <c r="D134" s="227" t="s">
        <v>134</v>
      </c>
      <c r="E134" s="228" t="s">
        <v>19</v>
      </c>
      <c r="F134" s="229" t="s">
        <v>193</v>
      </c>
      <c r="G134" s="226"/>
      <c r="H134" s="230">
        <v>8.3249999999999993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134</v>
      </c>
      <c r="AU134" s="236" t="s">
        <v>80</v>
      </c>
      <c r="AV134" s="13" t="s">
        <v>80</v>
      </c>
      <c r="AW134" s="13" t="s">
        <v>32</v>
      </c>
      <c r="AX134" s="13" t="s">
        <v>70</v>
      </c>
      <c r="AY134" s="236" t="s">
        <v>123</v>
      </c>
    </row>
    <row r="135" s="13" customFormat="1">
      <c r="A135" s="13"/>
      <c r="B135" s="225"/>
      <c r="C135" s="226"/>
      <c r="D135" s="227" t="s">
        <v>134</v>
      </c>
      <c r="E135" s="228" t="s">
        <v>19</v>
      </c>
      <c r="F135" s="229" t="s">
        <v>194</v>
      </c>
      <c r="G135" s="226"/>
      <c r="H135" s="230">
        <v>7.4000000000000004</v>
      </c>
      <c r="I135" s="231"/>
      <c r="J135" s="226"/>
      <c r="K135" s="226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134</v>
      </c>
      <c r="AU135" s="236" t="s">
        <v>80</v>
      </c>
      <c r="AV135" s="13" t="s">
        <v>80</v>
      </c>
      <c r="AW135" s="13" t="s">
        <v>32</v>
      </c>
      <c r="AX135" s="13" t="s">
        <v>70</v>
      </c>
      <c r="AY135" s="236" t="s">
        <v>123</v>
      </c>
    </row>
    <row r="136" s="13" customFormat="1">
      <c r="A136" s="13"/>
      <c r="B136" s="225"/>
      <c r="C136" s="226"/>
      <c r="D136" s="227" t="s">
        <v>134</v>
      </c>
      <c r="E136" s="228" t="s">
        <v>19</v>
      </c>
      <c r="F136" s="229" t="s">
        <v>195</v>
      </c>
      <c r="G136" s="226"/>
      <c r="H136" s="230">
        <v>8.3249999999999993</v>
      </c>
      <c r="I136" s="231"/>
      <c r="J136" s="226"/>
      <c r="K136" s="226"/>
      <c r="L136" s="232"/>
      <c r="M136" s="233"/>
      <c r="N136" s="234"/>
      <c r="O136" s="234"/>
      <c r="P136" s="234"/>
      <c r="Q136" s="234"/>
      <c r="R136" s="234"/>
      <c r="S136" s="234"/>
      <c r="T136" s="235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6" t="s">
        <v>134</v>
      </c>
      <c r="AU136" s="236" t="s">
        <v>80</v>
      </c>
      <c r="AV136" s="13" t="s">
        <v>80</v>
      </c>
      <c r="AW136" s="13" t="s">
        <v>32</v>
      </c>
      <c r="AX136" s="13" t="s">
        <v>70</v>
      </c>
      <c r="AY136" s="236" t="s">
        <v>123</v>
      </c>
    </row>
    <row r="137" s="13" customFormat="1">
      <c r="A137" s="13"/>
      <c r="B137" s="225"/>
      <c r="C137" s="226"/>
      <c r="D137" s="227" t="s">
        <v>134</v>
      </c>
      <c r="E137" s="228" t="s">
        <v>19</v>
      </c>
      <c r="F137" s="229" t="s">
        <v>196</v>
      </c>
      <c r="G137" s="226"/>
      <c r="H137" s="230">
        <v>7.5999999999999996</v>
      </c>
      <c r="I137" s="231"/>
      <c r="J137" s="226"/>
      <c r="K137" s="226"/>
      <c r="L137" s="232"/>
      <c r="M137" s="233"/>
      <c r="N137" s="234"/>
      <c r="O137" s="234"/>
      <c r="P137" s="234"/>
      <c r="Q137" s="234"/>
      <c r="R137" s="234"/>
      <c r="S137" s="234"/>
      <c r="T137" s="23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6" t="s">
        <v>134</v>
      </c>
      <c r="AU137" s="236" t="s">
        <v>80</v>
      </c>
      <c r="AV137" s="13" t="s">
        <v>80</v>
      </c>
      <c r="AW137" s="13" t="s">
        <v>32</v>
      </c>
      <c r="AX137" s="13" t="s">
        <v>70</v>
      </c>
      <c r="AY137" s="236" t="s">
        <v>123</v>
      </c>
    </row>
    <row r="138" s="13" customFormat="1">
      <c r="A138" s="13"/>
      <c r="B138" s="225"/>
      <c r="C138" s="226"/>
      <c r="D138" s="227" t="s">
        <v>134</v>
      </c>
      <c r="E138" s="228" t="s">
        <v>19</v>
      </c>
      <c r="F138" s="229" t="s">
        <v>197</v>
      </c>
      <c r="G138" s="226"/>
      <c r="H138" s="230">
        <v>8.5500000000000007</v>
      </c>
      <c r="I138" s="231"/>
      <c r="J138" s="226"/>
      <c r="K138" s="226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134</v>
      </c>
      <c r="AU138" s="236" t="s">
        <v>80</v>
      </c>
      <c r="AV138" s="13" t="s">
        <v>80</v>
      </c>
      <c r="AW138" s="13" t="s">
        <v>32</v>
      </c>
      <c r="AX138" s="13" t="s">
        <v>70</v>
      </c>
      <c r="AY138" s="236" t="s">
        <v>123</v>
      </c>
    </row>
    <row r="139" s="13" customFormat="1">
      <c r="A139" s="13"/>
      <c r="B139" s="225"/>
      <c r="C139" s="226"/>
      <c r="D139" s="227" t="s">
        <v>134</v>
      </c>
      <c r="E139" s="228" t="s">
        <v>19</v>
      </c>
      <c r="F139" s="229" t="s">
        <v>198</v>
      </c>
      <c r="G139" s="226"/>
      <c r="H139" s="230">
        <v>11.4</v>
      </c>
      <c r="I139" s="231"/>
      <c r="J139" s="226"/>
      <c r="K139" s="226"/>
      <c r="L139" s="232"/>
      <c r="M139" s="233"/>
      <c r="N139" s="234"/>
      <c r="O139" s="234"/>
      <c r="P139" s="234"/>
      <c r="Q139" s="234"/>
      <c r="R139" s="234"/>
      <c r="S139" s="234"/>
      <c r="T139" s="235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6" t="s">
        <v>134</v>
      </c>
      <c r="AU139" s="236" t="s">
        <v>80</v>
      </c>
      <c r="AV139" s="13" t="s">
        <v>80</v>
      </c>
      <c r="AW139" s="13" t="s">
        <v>32</v>
      </c>
      <c r="AX139" s="13" t="s">
        <v>70</v>
      </c>
      <c r="AY139" s="236" t="s">
        <v>123</v>
      </c>
    </row>
    <row r="140" s="13" customFormat="1">
      <c r="A140" s="13"/>
      <c r="B140" s="225"/>
      <c r="C140" s="226"/>
      <c r="D140" s="227" t="s">
        <v>134</v>
      </c>
      <c r="E140" s="228" t="s">
        <v>19</v>
      </c>
      <c r="F140" s="229" t="s">
        <v>199</v>
      </c>
      <c r="G140" s="226"/>
      <c r="H140" s="230">
        <v>7.7999999999999998</v>
      </c>
      <c r="I140" s="231"/>
      <c r="J140" s="226"/>
      <c r="K140" s="226"/>
      <c r="L140" s="232"/>
      <c r="M140" s="233"/>
      <c r="N140" s="234"/>
      <c r="O140" s="234"/>
      <c r="P140" s="234"/>
      <c r="Q140" s="234"/>
      <c r="R140" s="234"/>
      <c r="S140" s="234"/>
      <c r="T140" s="235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6" t="s">
        <v>134</v>
      </c>
      <c r="AU140" s="236" t="s">
        <v>80</v>
      </c>
      <c r="AV140" s="13" t="s">
        <v>80</v>
      </c>
      <c r="AW140" s="13" t="s">
        <v>32</v>
      </c>
      <c r="AX140" s="13" t="s">
        <v>70</v>
      </c>
      <c r="AY140" s="236" t="s">
        <v>123</v>
      </c>
    </row>
    <row r="141" s="13" customFormat="1">
      <c r="A141" s="13"/>
      <c r="B141" s="225"/>
      <c r="C141" s="226"/>
      <c r="D141" s="227" t="s">
        <v>134</v>
      </c>
      <c r="E141" s="228" t="s">
        <v>19</v>
      </c>
      <c r="F141" s="229" t="s">
        <v>200</v>
      </c>
      <c r="G141" s="226"/>
      <c r="H141" s="230">
        <v>8.4000000000000004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134</v>
      </c>
      <c r="AU141" s="236" t="s">
        <v>80</v>
      </c>
      <c r="AV141" s="13" t="s">
        <v>80</v>
      </c>
      <c r="AW141" s="13" t="s">
        <v>32</v>
      </c>
      <c r="AX141" s="13" t="s">
        <v>70</v>
      </c>
      <c r="AY141" s="236" t="s">
        <v>123</v>
      </c>
    </row>
    <row r="142" s="13" customFormat="1">
      <c r="A142" s="13"/>
      <c r="B142" s="225"/>
      <c r="C142" s="226"/>
      <c r="D142" s="227" t="s">
        <v>134</v>
      </c>
      <c r="E142" s="228" t="s">
        <v>19</v>
      </c>
      <c r="F142" s="229" t="s">
        <v>201</v>
      </c>
      <c r="G142" s="226"/>
      <c r="H142" s="230">
        <v>17.600000000000001</v>
      </c>
      <c r="I142" s="231"/>
      <c r="J142" s="226"/>
      <c r="K142" s="226"/>
      <c r="L142" s="232"/>
      <c r="M142" s="233"/>
      <c r="N142" s="234"/>
      <c r="O142" s="234"/>
      <c r="P142" s="234"/>
      <c r="Q142" s="234"/>
      <c r="R142" s="234"/>
      <c r="S142" s="234"/>
      <c r="T142" s="235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6" t="s">
        <v>134</v>
      </c>
      <c r="AU142" s="236" t="s">
        <v>80</v>
      </c>
      <c r="AV142" s="13" t="s">
        <v>80</v>
      </c>
      <c r="AW142" s="13" t="s">
        <v>32</v>
      </c>
      <c r="AX142" s="13" t="s">
        <v>70</v>
      </c>
      <c r="AY142" s="236" t="s">
        <v>123</v>
      </c>
    </row>
    <row r="143" s="16" customFormat="1">
      <c r="A143" s="16"/>
      <c r="B143" s="258"/>
      <c r="C143" s="259"/>
      <c r="D143" s="227" t="s">
        <v>134</v>
      </c>
      <c r="E143" s="260" t="s">
        <v>19</v>
      </c>
      <c r="F143" s="261" t="s">
        <v>202</v>
      </c>
      <c r="G143" s="259"/>
      <c r="H143" s="262">
        <v>119.75</v>
      </c>
      <c r="I143" s="263"/>
      <c r="J143" s="259"/>
      <c r="K143" s="259"/>
      <c r="L143" s="264"/>
      <c r="M143" s="265"/>
      <c r="N143" s="266"/>
      <c r="O143" s="266"/>
      <c r="P143" s="266"/>
      <c r="Q143" s="266"/>
      <c r="R143" s="266"/>
      <c r="S143" s="266"/>
      <c r="T143" s="267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T143" s="268" t="s">
        <v>134</v>
      </c>
      <c r="AU143" s="268" t="s">
        <v>80</v>
      </c>
      <c r="AV143" s="16" t="s">
        <v>142</v>
      </c>
      <c r="AW143" s="16" t="s">
        <v>32</v>
      </c>
      <c r="AX143" s="16" t="s">
        <v>70</v>
      </c>
      <c r="AY143" s="268" t="s">
        <v>123</v>
      </c>
    </row>
    <row r="144" s="15" customFormat="1">
      <c r="A144" s="15"/>
      <c r="B144" s="248"/>
      <c r="C144" s="249"/>
      <c r="D144" s="227" t="s">
        <v>134</v>
      </c>
      <c r="E144" s="250" t="s">
        <v>19</v>
      </c>
      <c r="F144" s="251" t="s">
        <v>203</v>
      </c>
      <c r="G144" s="249"/>
      <c r="H144" s="250" t="s">
        <v>19</v>
      </c>
      <c r="I144" s="252"/>
      <c r="J144" s="249"/>
      <c r="K144" s="249"/>
      <c r="L144" s="253"/>
      <c r="M144" s="254"/>
      <c r="N144" s="255"/>
      <c r="O144" s="255"/>
      <c r="P144" s="255"/>
      <c r="Q144" s="255"/>
      <c r="R144" s="255"/>
      <c r="S144" s="255"/>
      <c r="T144" s="256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57" t="s">
        <v>134</v>
      </c>
      <c r="AU144" s="257" t="s">
        <v>80</v>
      </c>
      <c r="AV144" s="15" t="s">
        <v>78</v>
      </c>
      <c r="AW144" s="15" t="s">
        <v>32</v>
      </c>
      <c r="AX144" s="15" t="s">
        <v>70</v>
      </c>
      <c r="AY144" s="257" t="s">
        <v>123</v>
      </c>
    </row>
    <row r="145" s="13" customFormat="1">
      <c r="A145" s="13"/>
      <c r="B145" s="225"/>
      <c r="C145" s="226"/>
      <c r="D145" s="227" t="s">
        <v>134</v>
      </c>
      <c r="E145" s="228" t="s">
        <v>19</v>
      </c>
      <c r="F145" s="229" t="s">
        <v>204</v>
      </c>
      <c r="G145" s="226"/>
      <c r="H145" s="230">
        <v>-17.559999999999999</v>
      </c>
      <c r="I145" s="231"/>
      <c r="J145" s="226"/>
      <c r="K145" s="226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134</v>
      </c>
      <c r="AU145" s="236" t="s">
        <v>80</v>
      </c>
      <c r="AV145" s="13" t="s">
        <v>80</v>
      </c>
      <c r="AW145" s="13" t="s">
        <v>32</v>
      </c>
      <c r="AX145" s="13" t="s">
        <v>70</v>
      </c>
      <c r="AY145" s="236" t="s">
        <v>123</v>
      </c>
    </row>
    <row r="146" s="13" customFormat="1">
      <c r="A146" s="13"/>
      <c r="B146" s="225"/>
      <c r="C146" s="226"/>
      <c r="D146" s="227" t="s">
        <v>134</v>
      </c>
      <c r="E146" s="228" t="s">
        <v>19</v>
      </c>
      <c r="F146" s="229" t="s">
        <v>205</v>
      </c>
      <c r="G146" s="226"/>
      <c r="H146" s="230">
        <v>-4.2400000000000002</v>
      </c>
      <c r="I146" s="231"/>
      <c r="J146" s="226"/>
      <c r="K146" s="226"/>
      <c r="L146" s="232"/>
      <c r="M146" s="233"/>
      <c r="N146" s="234"/>
      <c r="O146" s="234"/>
      <c r="P146" s="234"/>
      <c r="Q146" s="234"/>
      <c r="R146" s="234"/>
      <c r="S146" s="234"/>
      <c r="T146" s="23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6" t="s">
        <v>134</v>
      </c>
      <c r="AU146" s="236" t="s">
        <v>80</v>
      </c>
      <c r="AV146" s="13" t="s">
        <v>80</v>
      </c>
      <c r="AW146" s="13" t="s">
        <v>32</v>
      </c>
      <c r="AX146" s="13" t="s">
        <v>70</v>
      </c>
      <c r="AY146" s="236" t="s">
        <v>123</v>
      </c>
    </row>
    <row r="147" s="13" customFormat="1">
      <c r="A147" s="13"/>
      <c r="B147" s="225"/>
      <c r="C147" s="226"/>
      <c r="D147" s="227" t="s">
        <v>134</v>
      </c>
      <c r="E147" s="228" t="s">
        <v>19</v>
      </c>
      <c r="F147" s="229" t="s">
        <v>206</v>
      </c>
      <c r="G147" s="226"/>
      <c r="H147" s="230">
        <v>-1.2</v>
      </c>
      <c r="I147" s="231"/>
      <c r="J147" s="226"/>
      <c r="K147" s="226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134</v>
      </c>
      <c r="AU147" s="236" t="s">
        <v>80</v>
      </c>
      <c r="AV147" s="13" t="s">
        <v>80</v>
      </c>
      <c r="AW147" s="13" t="s">
        <v>32</v>
      </c>
      <c r="AX147" s="13" t="s">
        <v>70</v>
      </c>
      <c r="AY147" s="236" t="s">
        <v>123</v>
      </c>
    </row>
    <row r="148" s="16" customFormat="1">
      <c r="A148" s="16"/>
      <c r="B148" s="258"/>
      <c r="C148" s="259"/>
      <c r="D148" s="227" t="s">
        <v>134</v>
      </c>
      <c r="E148" s="260" t="s">
        <v>19</v>
      </c>
      <c r="F148" s="261" t="s">
        <v>202</v>
      </c>
      <c r="G148" s="259"/>
      <c r="H148" s="262">
        <v>-22.999999999999996</v>
      </c>
      <c r="I148" s="263"/>
      <c r="J148" s="259"/>
      <c r="K148" s="259"/>
      <c r="L148" s="264"/>
      <c r="M148" s="265"/>
      <c r="N148" s="266"/>
      <c r="O148" s="266"/>
      <c r="P148" s="266"/>
      <c r="Q148" s="266"/>
      <c r="R148" s="266"/>
      <c r="S148" s="266"/>
      <c r="T148" s="267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T148" s="268" t="s">
        <v>134</v>
      </c>
      <c r="AU148" s="268" t="s">
        <v>80</v>
      </c>
      <c r="AV148" s="16" t="s">
        <v>142</v>
      </c>
      <c r="AW148" s="16" t="s">
        <v>32</v>
      </c>
      <c r="AX148" s="16" t="s">
        <v>70</v>
      </c>
      <c r="AY148" s="268" t="s">
        <v>123</v>
      </c>
    </row>
    <row r="149" s="14" customFormat="1">
      <c r="A149" s="14"/>
      <c r="B149" s="237"/>
      <c r="C149" s="238"/>
      <c r="D149" s="227" t="s">
        <v>134</v>
      </c>
      <c r="E149" s="239" t="s">
        <v>19</v>
      </c>
      <c r="F149" s="240" t="s">
        <v>136</v>
      </c>
      <c r="G149" s="238"/>
      <c r="H149" s="241">
        <v>96.75</v>
      </c>
      <c r="I149" s="242"/>
      <c r="J149" s="238"/>
      <c r="K149" s="238"/>
      <c r="L149" s="243"/>
      <c r="M149" s="244"/>
      <c r="N149" s="245"/>
      <c r="O149" s="245"/>
      <c r="P149" s="245"/>
      <c r="Q149" s="245"/>
      <c r="R149" s="245"/>
      <c r="S149" s="245"/>
      <c r="T149" s="246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7" t="s">
        <v>134</v>
      </c>
      <c r="AU149" s="247" t="s">
        <v>80</v>
      </c>
      <c r="AV149" s="14" t="s">
        <v>130</v>
      </c>
      <c r="AW149" s="14" t="s">
        <v>32</v>
      </c>
      <c r="AX149" s="14" t="s">
        <v>78</v>
      </c>
      <c r="AY149" s="247" t="s">
        <v>123</v>
      </c>
    </row>
    <row r="150" s="2" customFormat="1" ht="24.15" customHeight="1">
      <c r="A150" s="41"/>
      <c r="B150" s="42"/>
      <c r="C150" s="207" t="s">
        <v>207</v>
      </c>
      <c r="D150" s="207" t="s">
        <v>125</v>
      </c>
      <c r="E150" s="208" t="s">
        <v>208</v>
      </c>
      <c r="F150" s="209" t="s">
        <v>209</v>
      </c>
      <c r="G150" s="210" t="s">
        <v>176</v>
      </c>
      <c r="H150" s="211">
        <v>9</v>
      </c>
      <c r="I150" s="212"/>
      <c r="J150" s="213">
        <f>ROUND(I150*H150,2)</f>
        <v>0</v>
      </c>
      <c r="K150" s="209" t="s">
        <v>129</v>
      </c>
      <c r="L150" s="47"/>
      <c r="M150" s="214" t="s">
        <v>19</v>
      </c>
      <c r="N150" s="215" t="s">
        <v>41</v>
      </c>
      <c r="O150" s="87"/>
      <c r="P150" s="216">
        <f>O150*H150</f>
        <v>0</v>
      </c>
      <c r="Q150" s="216">
        <v>0</v>
      </c>
      <c r="R150" s="216">
        <f>Q150*H150</f>
        <v>0</v>
      </c>
      <c r="S150" s="216">
        <v>0</v>
      </c>
      <c r="T150" s="217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8" t="s">
        <v>130</v>
      </c>
      <c r="AT150" s="218" t="s">
        <v>125</v>
      </c>
      <c r="AU150" s="218" t="s">
        <v>80</v>
      </c>
      <c r="AY150" s="20" t="s">
        <v>123</v>
      </c>
      <c r="BE150" s="219">
        <f>IF(N150="základní",J150,0)</f>
        <v>0</v>
      </c>
      <c r="BF150" s="219">
        <f>IF(N150="snížená",J150,0)</f>
        <v>0</v>
      </c>
      <c r="BG150" s="219">
        <f>IF(N150="zákl. přenesená",J150,0)</f>
        <v>0</v>
      </c>
      <c r="BH150" s="219">
        <f>IF(N150="sníž. přenesená",J150,0)</f>
        <v>0</v>
      </c>
      <c r="BI150" s="219">
        <f>IF(N150="nulová",J150,0)</f>
        <v>0</v>
      </c>
      <c r="BJ150" s="20" t="s">
        <v>78</v>
      </c>
      <c r="BK150" s="219">
        <f>ROUND(I150*H150,2)</f>
        <v>0</v>
      </c>
      <c r="BL150" s="20" t="s">
        <v>130</v>
      </c>
      <c r="BM150" s="218" t="s">
        <v>210</v>
      </c>
    </row>
    <row r="151" s="2" customFormat="1">
      <c r="A151" s="41"/>
      <c r="B151" s="42"/>
      <c r="C151" s="43"/>
      <c r="D151" s="220" t="s">
        <v>132</v>
      </c>
      <c r="E151" s="43"/>
      <c r="F151" s="221" t="s">
        <v>211</v>
      </c>
      <c r="G151" s="43"/>
      <c r="H151" s="43"/>
      <c r="I151" s="222"/>
      <c r="J151" s="43"/>
      <c r="K151" s="43"/>
      <c r="L151" s="47"/>
      <c r="M151" s="223"/>
      <c r="N151" s="224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132</v>
      </c>
      <c r="AU151" s="20" t="s">
        <v>80</v>
      </c>
    </row>
    <row r="152" s="15" customFormat="1">
      <c r="A152" s="15"/>
      <c r="B152" s="248"/>
      <c r="C152" s="249"/>
      <c r="D152" s="227" t="s">
        <v>134</v>
      </c>
      <c r="E152" s="250" t="s">
        <v>19</v>
      </c>
      <c r="F152" s="251" t="s">
        <v>212</v>
      </c>
      <c r="G152" s="249"/>
      <c r="H152" s="250" t="s">
        <v>19</v>
      </c>
      <c r="I152" s="252"/>
      <c r="J152" s="249"/>
      <c r="K152" s="249"/>
      <c r="L152" s="253"/>
      <c r="M152" s="254"/>
      <c r="N152" s="255"/>
      <c r="O152" s="255"/>
      <c r="P152" s="255"/>
      <c r="Q152" s="255"/>
      <c r="R152" s="255"/>
      <c r="S152" s="255"/>
      <c r="T152" s="256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57" t="s">
        <v>134</v>
      </c>
      <c r="AU152" s="257" t="s">
        <v>80</v>
      </c>
      <c r="AV152" s="15" t="s">
        <v>78</v>
      </c>
      <c r="AW152" s="15" t="s">
        <v>32</v>
      </c>
      <c r="AX152" s="15" t="s">
        <v>70</v>
      </c>
      <c r="AY152" s="257" t="s">
        <v>123</v>
      </c>
    </row>
    <row r="153" s="13" customFormat="1">
      <c r="A153" s="13"/>
      <c r="B153" s="225"/>
      <c r="C153" s="226"/>
      <c r="D153" s="227" t="s">
        <v>134</v>
      </c>
      <c r="E153" s="228" t="s">
        <v>19</v>
      </c>
      <c r="F153" s="229" t="s">
        <v>213</v>
      </c>
      <c r="G153" s="226"/>
      <c r="H153" s="230">
        <v>9</v>
      </c>
      <c r="I153" s="231"/>
      <c r="J153" s="226"/>
      <c r="K153" s="226"/>
      <c r="L153" s="232"/>
      <c r="M153" s="233"/>
      <c r="N153" s="234"/>
      <c r="O153" s="234"/>
      <c r="P153" s="234"/>
      <c r="Q153" s="234"/>
      <c r="R153" s="234"/>
      <c r="S153" s="234"/>
      <c r="T153" s="235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6" t="s">
        <v>134</v>
      </c>
      <c r="AU153" s="236" t="s">
        <v>80</v>
      </c>
      <c r="AV153" s="13" t="s">
        <v>80</v>
      </c>
      <c r="AW153" s="13" t="s">
        <v>32</v>
      </c>
      <c r="AX153" s="13" t="s">
        <v>70</v>
      </c>
      <c r="AY153" s="236" t="s">
        <v>123</v>
      </c>
    </row>
    <row r="154" s="14" customFormat="1">
      <c r="A154" s="14"/>
      <c r="B154" s="237"/>
      <c r="C154" s="238"/>
      <c r="D154" s="227" t="s">
        <v>134</v>
      </c>
      <c r="E154" s="239" t="s">
        <v>19</v>
      </c>
      <c r="F154" s="240" t="s">
        <v>136</v>
      </c>
      <c r="G154" s="238"/>
      <c r="H154" s="241">
        <v>9</v>
      </c>
      <c r="I154" s="242"/>
      <c r="J154" s="238"/>
      <c r="K154" s="238"/>
      <c r="L154" s="243"/>
      <c r="M154" s="244"/>
      <c r="N154" s="245"/>
      <c r="O154" s="245"/>
      <c r="P154" s="245"/>
      <c r="Q154" s="245"/>
      <c r="R154" s="245"/>
      <c r="S154" s="245"/>
      <c r="T154" s="246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7" t="s">
        <v>134</v>
      </c>
      <c r="AU154" s="247" t="s">
        <v>80</v>
      </c>
      <c r="AV154" s="14" t="s">
        <v>130</v>
      </c>
      <c r="AW154" s="14" t="s">
        <v>32</v>
      </c>
      <c r="AX154" s="14" t="s">
        <v>78</v>
      </c>
      <c r="AY154" s="247" t="s">
        <v>123</v>
      </c>
    </row>
    <row r="155" s="2" customFormat="1" ht="24.15" customHeight="1">
      <c r="A155" s="41"/>
      <c r="B155" s="42"/>
      <c r="C155" s="207" t="s">
        <v>214</v>
      </c>
      <c r="D155" s="207" t="s">
        <v>125</v>
      </c>
      <c r="E155" s="208" t="s">
        <v>215</v>
      </c>
      <c r="F155" s="209" t="s">
        <v>216</v>
      </c>
      <c r="G155" s="210" t="s">
        <v>156</v>
      </c>
      <c r="H155" s="211">
        <v>140</v>
      </c>
      <c r="I155" s="212"/>
      <c r="J155" s="213">
        <f>ROUND(I155*H155,2)</f>
        <v>0</v>
      </c>
      <c r="K155" s="209" t="s">
        <v>129</v>
      </c>
      <c r="L155" s="47"/>
      <c r="M155" s="214" t="s">
        <v>19</v>
      </c>
      <c r="N155" s="215" t="s">
        <v>41</v>
      </c>
      <c r="O155" s="87"/>
      <c r="P155" s="216">
        <f>O155*H155</f>
        <v>0</v>
      </c>
      <c r="Q155" s="216">
        <v>0.0027000000000000001</v>
      </c>
      <c r="R155" s="216">
        <f>Q155*H155</f>
        <v>0.378</v>
      </c>
      <c r="S155" s="216">
        <v>0</v>
      </c>
      <c r="T155" s="217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8" t="s">
        <v>130</v>
      </c>
      <c r="AT155" s="218" t="s">
        <v>125</v>
      </c>
      <c r="AU155" s="218" t="s">
        <v>80</v>
      </c>
      <c r="AY155" s="20" t="s">
        <v>123</v>
      </c>
      <c r="BE155" s="219">
        <f>IF(N155="základní",J155,0)</f>
        <v>0</v>
      </c>
      <c r="BF155" s="219">
        <f>IF(N155="snížená",J155,0)</f>
        <v>0</v>
      </c>
      <c r="BG155" s="219">
        <f>IF(N155="zákl. přenesená",J155,0)</f>
        <v>0</v>
      </c>
      <c r="BH155" s="219">
        <f>IF(N155="sníž. přenesená",J155,0)</f>
        <v>0</v>
      </c>
      <c r="BI155" s="219">
        <f>IF(N155="nulová",J155,0)</f>
        <v>0</v>
      </c>
      <c r="BJ155" s="20" t="s">
        <v>78</v>
      </c>
      <c r="BK155" s="219">
        <f>ROUND(I155*H155,2)</f>
        <v>0</v>
      </c>
      <c r="BL155" s="20" t="s">
        <v>130</v>
      </c>
      <c r="BM155" s="218" t="s">
        <v>217</v>
      </c>
    </row>
    <row r="156" s="2" customFormat="1">
      <c r="A156" s="41"/>
      <c r="B156" s="42"/>
      <c r="C156" s="43"/>
      <c r="D156" s="220" t="s">
        <v>132</v>
      </c>
      <c r="E156" s="43"/>
      <c r="F156" s="221" t="s">
        <v>218</v>
      </c>
      <c r="G156" s="43"/>
      <c r="H156" s="43"/>
      <c r="I156" s="222"/>
      <c r="J156" s="43"/>
      <c r="K156" s="43"/>
      <c r="L156" s="47"/>
      <c r="M156" s="223"/>
      <c r="N156" s="224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132</v>
      </c>
      <c r="AU156" s="20" t="s">
        <v>80</v>
      </c>
    </row>
    <row r="157" s="13" customFormat="1">
      <c r="A157" s="13"/>
      <c r="B157" s="225"/>
      <c r="C157" s="226"/>
      <c r="D157" s="227" t="s">
        <v>134</v>
      </c>
      <c r="E157" s="228" t="s">
        <v>19</v>
      </c>
      <c r="F157" s="229" t="s">
        <v>219</v>
      </c>
      <c r="G157" s="226"/>
      <c r="H157" s="230">
        <v>140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134</v>
      </c>
      <c r="AU157" s="236" t="s">
        <v>80</v>
      </c>
      <c r="AV157" s="13" t="s">
        <v>80</v>
      </c>
      <c r="AW157" s="13" t="s">
        <v>32</v>
      </c>
      <c r="AX157" s="13" t="s">
        <v>70</v>
      </c>
      <c r="AY157" s="236" t="s">
        <v>123</v>
      </c>
    </row>
    <row r="158" s="14" customFormat="1">
      <c r="A158" s="14"/>
      <c r="B158" s="237"/>
      <c r="C158" s="238"/>
      <c r="D158" s="227" t="s">
        <v>134</v>
      </c>
      <c r="E158" s="239" t="s">
        <v>19</v>
      </c>
      <c r="F158" s="240" t="s">
        <v>136</v>
      </c>
      <c r="G158" s="238"/>
      <c r="H158" s="241">
        <v>140</v>
      </c>
      <c r="I158" s="242"/>
      <c r="J158" s="238"/>
      <c r="K158" s="238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134</v>
      </c>
      <c r="AU158" s="247" t="s">
        <v>80</v>
      </c>
      <c r="AV158" s="14" t="s">
        <v>130</v>
      </c>
      <c r="AW158" s="14" t="s">
        <v>32</v>
      </c>
      <c r="AX158" s="14" t="s">
        <v>78</v>
      </c>
      <c r="AY158" s="247" t="s">
        <v>123</v>
      </c>
    </row>
    <row r="159" s="2" customFormat="1" ht="24.15" customHeight="1">
      <c r="A159" s="41"/>
      <c r="B159" s="42"/>
      <c r="C159" s="207" t="s">
        <v>8</v>
      </c>
      <c r="D159" s="207" t="s">
        <v>125</v>
      </c>
      <c r="E159" s="208" t="s">
        <v>220</v>
      </c>
      <c r="F159" s="209" t="s">
        <v>221</v>
      </c>
      <c r="G159" s="210" t="s">
        <v>128</v>
      </c>
      <c r="H159" s="211">
        <v>28.800000000000001</v>
      </c>
      <c r="I159" s="212"/>
      <c r="J159" s="213">
        <f>ROUND(I159*H159,2)</f>
        <v>0</v>
      </c>
      <c r="K159" s="209" t="s">
        <v>129</v>
      </c>
      <c r="L159" s="47"/>
      <c r="M159" s="214" t="s">
        <v>19</v>
      </c>
      <c r="N159" s="215" t="s">
        <v>41</v>
      </c>
      <c r="O159" s="87"/>
      <c r="P159" s="216">
        <f>O159*H159</f>
        <v>0</v>
      </c>
      <c r="Q159" s="216">
        <v>0.0022699999999999999</v>
      </c>
      <c r="R159" s="216">
        <f>Q159*H159</f>
        <v>0.065376000000000004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130</v>
      </c>
      <c r="AT159" s="218" t="s">
        <v>125</v>
      </c>
      <c r="AU159" s="218" t="s">
        <v>80</v>
      </c>
      <c r="AY159" s="20" t="s">
        <v>123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20" t="s">
        <v>78</v>
      </c>
      <c r="BK159" s="219">
        <f>ROUND(I159*H159,2)</f>
        <v>0</v>
      </c>
      <c r="BL159" s="20" t="s">
        <v>130</v>
      </c>
      <c r="BM159" s="218" t="s">
        <v>222</v>
      </c>
    </row>
    <row r="160" s="2" customFormat="1">
      <c r="A160" s="41"/>
      <c r="B160" s="42"/>
      <c r="C160" s="43"/>
      <c r="D160" s="220" t="s">
        <v>132</v>
      </c>
      <c r="E160" s="43"/>
      <c r="F160" s="221" t="s">
        <v>223</v>
      </c>
      <c r="G160" s="43"/>
      <c r="H160" s="43"/>
      <c r="I160" s="222"/>
      <c r="J160" s="43"/>
      <c r="K160" s="43"/>
      <c r="L160" s="47"/>
      <c r="M160" s="223"/>
      <c r="N160" s="224"/>
      <c r="O160" s="87"/>
      <c r="P160" s="87"/>
      <c r="Q160" s="87"/>
      <c r="R160" s="87"/>
      <c r="S160" s="87"/>
      <c r="T160" s="88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T160" s="20" t="s">
        <v>132</v>
      </c>
      <c r="AU160" s="20" t="s">
        <v>80</v>
      </c>
    </row>
    <row r="161" s="15" customFormat="1">
      <c r="A161" s="15"/>
      <c r="B161" s="248"/>
      <c r="C161" s="249"/>
      <c r="D161" s="227" t="s">
        <v>134</v>
      </c>
      <c r="E161" s="250" t="s">
        <v>19</v>
      </c>
      <c r="F161" s="251" t="s">
        <v>179</v>
      </c>
      <c r="G161" s="249"/>
      <c r="H161" s="250" t="s">
        <v>19</v>
      </c>
      <c r="I161" s="252"/>
      <c r="J161" s="249"/>
      <c r="K161" s="249"/>
      <c r="L161" s="253"/>
      <c r="M161" s="254"/>
      <c r="N161" s="255"/>
      <c r="O161" s="255"/>
      <c r="P161" s="255"/>
      <c r="Q161" s="255"/>
      <c r="R161" s="255"/>
      <c r="S161" s="255"/>
      <c r="T161" s="256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57" t="s">
        <v>134</v>
      </c>
      <c r="AU161" s="257" t="s">
        <v>80</v>
      </c>
      <c r="AV161" s="15" t="s">
        <v>78</v>
      </c>
      <c r="AW161" s="15" t="s">
        <v>32</v>
      </c>
      <c r="AX161" s="15" t="s">
        <v>70</v>
      </c>
      <c r="AY161" s="257" t="s">
        <v>123</v>
      </c>
    </row>
    <row r="162" s="13" customFormat="1">
      <c r="A162" s="13"/>
      <c r="B162" s="225"/>
      <c r="C162" s="226"/>
      <c r="D162" s="227" t="s">
        <v>134</v>
      </c>
      <c r="E162" s="228" t="s">
        <v>19</v>
      </c>
      <c r="F162" s="229" t="s">
        <v>224</v>
      </c>
      <c r="G162" s="226"/>
      <c r="H162" s="230">
        <v>11.52</v>
      </c>
      <c r="I162" s="231"/>
      <c r="J162" s="226"/>
      <c r="K162" s="226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134</v>
      </c>
      <c r="AU162" s="236" t="s">
        <v>80</v>
      </c>
      <c r="AV162" s="13" t="s">
        <v>80</v>
      </c>
      <c r="AW162" s="13" t="s">
        <v>32</v>
      </c>
      <c r="AX162" s="13" t="s">
        <v>70</v>
      </c>
      <c r="AY162" s="236" t="s">
        <v>123</v>
      </c>
    </row>
    <row r="163" s="13" customFormat="1">
      <c r="A163" s="13"/>
      <c r="B163" s="225"/>
      <c r="C163" s="226"/>
      <c r="D163" s="227" t="s">
        <v>134</v>
      </c>
      <c r="E163" s="228" t="s">
        <v>19</v>
      </c>
      <c r="F163" s="229" t="s">
        <v>225</v>
      </c>
      <c r="G163" s="226"/>
      <c r="H163" s="230">
        <v>17.280000000000001</v>
      </c>
      <c r="I163" s="231"/>
      <c r="J163" s="226"/>
      <c r="K163" s="226"/>
      <c r="L163" s="232"/>
      <c r="M163" s="233"/>
      <c r="N163" s="234"/>
      <c r="O163" s="234"/>
      <c r="P163" s="234"/>
      <c r="Q163" s="234"/>
      <c r="R163" s="234"/>
      <c r="S163" s="234"/>
      <c r="T163" s="235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6" t="s">
        <v>134</v>
      </c>
      <c r="AU163" s="236" t="s">
        <v>80</v>
      </c>
      <c r="AV163" s="13" t="s">
        <v>80</v>
      </c>
      <c r="AW163" s="13" t="s">
        <v>32</v>
      </c>
      <c r="AX163" s="13" t="s">
        <v>70</v>
      </c>
      <c r="AY163" s="236" t="s">
        <v>123</v>
      </c>
    </row>
    <row r="164" s="14" customFormat="1">
      <c r="A164" s="14"/>
      <c r="B164" s="237"/>
      <c r="C164" s="238"/>
      <c r="D164" s="227" t="s">
        <v>134</v>
      </c>
      <c r="E164" s="239" t="s">
        <v>19</v>
      </c>
      <c r="F164" s="240" t="s">
        <v>136</v>
      </c>
      <c r="G164" s="238"/>
      <c r="H164" s="241">
        <v>28.800000000000001</v>
      </c>
      <c r="I164" s="242"/>
      <c r="J164" s="238"/>
      <c r="K164" s="238"/>
      <c r="L164" s="243"/>
      <c r="M164" s="244"/>
      <c r="N164" s="245"/>
      <c r="O164" s="245"/>
      <c r="P164" s="245"/>
      <c r="Q164" s="245"/>
      <c r="R164" s="245"/>
      <c r="S164" s="245"/>
      <c r="T164" s="246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7" t="s">
        <v>134</v>
      </c>
      <c r="AU164" s="247" t="s">
        <v>80</v>
      </c>
      <c r="AV164" s="14" t="s">
        <v>130</v>
      </c>
      <c r="AW164" s="14" t="s">
        <v>32</v>
      </c>
      <c r="AX164" s="14" t="s">
        <v>78</v>
      </c>
      <c r="AY164" s="247" t="s">
        <v>123</v>
      </c>
    </row>
    <row r="165" s="2" customFormat="1" ht="33" customHeight="1">
      <c r="A165" s="41"/>
      <c r="B165" s="42"/>
      <c r="C165" s="207" t="s">
        <v>226</v>
      </c>
      <c r="D165" s="207" t="s">
        <v>125</v>
      </c>
      <c r="E165" s="208" t="s">
        <v>227</v>
      </c>
      <c r="F165" s="209" t="s">
        <v>228</v>
      </c>
      <c r="G165" s="210" t="s">
        <v>128</v>
      </c>
      <c r="H165" s="211">
        <v>28.800000000000001</v>
      </c>
      <c r="I165" s="212"/>
      <c r="J165" s="213">
        <f>ROUND(I165*H165,2)</f>
        <v>0</v>
      </c>
      <c r="K165" s="209" t="s">
        <v>129</v>
      </c>
      <c r="L165" s="47"/>
      <c r="M165" s="214" t="s">
        <v>19</v>
      </c>
      <c r="N165" s="215" t="s">
        <v>41</v>
      </c>
      <c r="O165" s="87"/>
      <c r="P165" s="216">
        <f>O165*H165</f>
        <v>0</v>
      </c>
      <c r="Q165" s="216">
        <v>0</v>
      </c>
      <c r="R165" s="216">
        <f>Q165*H165</f>
        <v>0</v>
      </c>
      <c r="S165" s="216">
        <v>0</v>
      </c>
      <c r="T165" s="217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8" t="s">
        <v>130</v>
      </c>
      <c r="AT165" s="218" t="s">
        <v>125</v>
      </c>
      <c r="AU165" s="218" t="s">
        <v>80</v>
      </c>
      <c r="AY165" s="20" t="s">
        <v>123</v>
      </c>
      <c r="BE165" s="219">
        <f>IF(N165="základní",J165,0)</f>
        <v>0</v>
      </c>
      <c r="BF165" s="219">
        <f>IF(N165="snížená",J165,0)</f>
        <v>0</v>
      </c>
      <c r="BG165" s="219">
        <f>IF(N165="zákl. přenesená",J165,0)</f>
        <v>0</v>
      </c>
      <c r="BH165" s="219">
        <f>IF(N165="sníž. přenesená",J165,0)</f>
        <v>0</v>
      </c>
      <c r="BI165" s="219">
        <f>IF(N165="nulová",J165,0)</f>
        <v>0</v>
      </c>
      <c r="BJ165" s="20" t="s">
        <v>78</v>
      </c>
      <c r="BK165" s="219">
        <f>ROUND(I165*H165,2)</f>
        <v>0</v>
      </c>
      <c r="BL165" s="20" t="s">
        <v>130</v>
      </c>
      <c r="BM165" s="218" t="s">
        <v>229</v>
      </c>
    </row>
    <row r="166" s="2" customFormat="1">
      <c r="A166" s="41"/>
      <c r="B166" s="42"/>
      <c r="C166" s="43"/>
      <c r="D166" s="220" t="s">
        <v>132</v>
      </c>
      <c r="E166" s="43"/>
      <c r="F166" s="221" t="s">
        <v>230</v>
      </c>
      <c r="G166" s="43"/>
      <c r="H166" s="43"/>
      <c r="I166" s="222"/>
      <c r="J166" s="43"/>
      <c r="K166" s="43"/>
      <c r="L166" s="47"/>
      <c r="M166" s="223"/>
      <c r="N166" s="224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132</v>
      </c>
      <c r="AU166" s="20" t="s">
        <v>80</v>
      </c>
    </row>
    <row r="167" s="2" customFormat="1" ht="24.15" customHeight="1">
      <c r="A167" s="41"/>
      <c r="B167" s="42"/>
      <c r="C167" s="207" t="s">
        <v>231</v>
      </c>
      <c r="D167" s="207" t="s">
        <v>125</v>
      </c>
      <c r="E167" s="208" t="s">
        <v>232</v>
      </c>
      <c r="F167" s="209" t="s">
        <v>233</v>
      </c>
      <c r="G167" s="210" t="s">
        <v>176</v>
      </c>
      <c r="H167" s="211">
        <v>5.4000000000000004</v>
      </c>
      <c r="I167" s="212"/>
      <c r="J167" s="213">
        <f>ROUND(I167*H167,2)</f>
        <v>0</v>
      </c>
      <c r="K167" s="209" t="s">
        <v>129</v>
      </c>
      <c r="L167" s="47"/>
      <c r="M167" s="214" t="s">
        <v>19</v>
      </c>
      <c r="N167" s="215" t="s">
        <v>41</v>
      </c>
      <c r="O167" s="87"/>
      <c r="P167" s="216">
        <f>O167*H167</f>
        <v>0</v>
      </c>
      <c r="Q167" s="216">
        <v>0.00048000000000000001</v>
      </c>
      <c r="R167" s="216">
        <f>Q167*H167</f>
        <v>0.0025920000000000001</v>
      </c>
      <c r="S167" s="216">
        <v>0</v>
      </c>
      <c r="T167" s="217">
        <f>S167*H167</f>
        <v>0</v>
      </c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R167" s="218" t="s">
        <v>130</v>
      </c>
      <c r="AT167" s="218" t="s">
        <v>125</v>
      </c>
      <c r="AU167" s="218" t="s">
        <v>80</v>
      </c>
      <c r="AY167" s="20" t="s">
        <v>123</v>
      </c>
      <c r="BE167" s="219">
        <f>IF(N167="základní",J167,0)</f>
        <v>0</v>
      </c>
      <c r="BF167" s="219">
        <f>IF(N167="snížená",J167,0)</f>
        <v>0</v>
      </c>
      <c r="BG167" s="219">
        <f>IF(N167="zákl. přenesená",J167,0)</f>
        <v>0</v>
      </c>
      <c r="BH167" s="219">
        <f>IF(N167="sníž. přenesená",J167,0)</f>
        <v>0</v>
      </c>
      <c r="BI167" s="219">
        <f>IF(N167="nulová",J167,0)</f>
        <v>0</v>
      </c>
      <c r="BJ167" s="20" t="s">
        <v>78</v>
      </c>
      <c r="BK167" s="219">
        <f>ROUND(I167*H167,2)</f>
        <v>0</v>
      </c>
      <c r="BL167" s="20" t="s">
        <v>130</v>
      </c>
      <c r="BM167" s="218" t="s">
        <v>234</v>
      </c>
    </row>
    <row r="168" s="2" customFormat="1">
      <c r="A168" s="41"/>
      <c r="B168" s="42"/>
      <c r="C168" s="43"/>
      <c r="D168" s="220" t="s">
        <v>132</v>
      </c>
      <c r="E168" s="43"/>
      <c r="F168" s="221" t="s">
        <v>235</v>
      </c>
      <c r="G168" s="43"/>
      <c r="H168" s="43"/>
      <c r="I168" s="222"/>
      <c r="J168" s="43"/>
      <c r="K168" s="43"/>
      <c r="L168" s="47"/>
      <c r="M168" s="223"/>
      <c r="N168" s="224"/>
      <c r="O168" s="87"/>
      <c r="P168" s="87"/>
      <c r="Q168" s="87"/>
      <c r="R168" s="87"/>
      <c r="S168" s="87"/>
      <c r="T168" s="88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T168" s="20" t="s">
        <v>132</v>
      </c>
      <c r="AU168" s="20" t="s">
        <v>80</v>
      </c>
    </row>
    <row r="169" s="15" customFormat="1">
      <c r="A169" s="15"/>
      <c r="B169" s="248"/>
      <c r="C169" s="249"/>
      <c r="D169" s="227" t="s">
        <v>134</v>
      </c>
      <c r="E169" s="250" t="s">
        <v>19</v>
      </c>
      <c r="F169" s="251" t="s">
        <v>179</v>
      </c>
      <c r="G169" s="249"/>
      <c r="H169" s="250" t="s">
        <v>19</v>
      </c>
      <c r="I169" s="252"/>
      <c r="J169" s="249"/>
      <c r="K169" s="249"/>
      <c r="L169" s="253"/>
      <c r="M169" s="254"/>
      <c r="N169" s="255"/>
      <c r="O169" s="255"/>
      <c r="P169" s="255"/>
      <c r="Q169" s="255"/>
      <c r="R169" s="255"/>
      <c r="S169" s="255"/>
      <c r="T169" s="256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57" t="s">
        <v>134</v>
      </c>
      <c r="AU169" s="257" t="s">
        <v>80</v>
      </c>
      <c r="AV169" s="15" t="s">
        <v>78</v>
      </c>
      <c r="AW169" s="15" t="s">
        <v>32</v>
      </c>
      <c r="AX169" s="15" t="s">
        <v>70</v>
      </c>
      <c r="AY169" s="257" t="s">
        <v>123</v>
      </c>
    </row>
    <row r="170" s="13" customFormat="1">
      <c r="A170" s="13"/>
      <c r="B170" s="225"/>
      <c r="C170" s="226"/>
      <c r="D170" s="227" t="s">
        <v>134</v>
      </c>
      <c r="E170" s="228" t="s">
        <v>19</v>
      </c>
      <c r="F170" s="229" t="s">
        <v>180</v>
      </c>
      <c r="G170" s="226"/>
      <c r="H170" s="230">
        <v>2.1600000000000001</v>
      </c>
      <c r="I170" s="231"/>
      <c r="J170" s="226"/>
      <c r="K170" s="226"/>
      <c r="L170" s="232"/>
      <c r="M170" s="233"/>
      <c r="N170" s="234"/>
      <c r="O170" s="234"/>
      <c r="P170" s="234"/>
      <c r="Q170" s="234"/>
      <c r="R170" s="234"/>
      <c r="S170" s="234"/>
      <c r="T170" s="235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6" t="s">
        <v>134</v>
      </c>
      <c r="AU170" s="236" t="s">
        <v>80</v>
      </c>
      <c r="AV170" s="13" t="s">
        <v>80</v>
      </c>
      <c r="AW170" s="13" t="s">
        <v>32</v>
      </c>
      <c r="AX170" s="13" t="s">
        <v>70</v>
      </c>
      <c r="AY170" s="236" t="s">
        <v>123</v>
      </c>
    </row>
    <row r="171" s="13" customFormat="1">
      <c r="A171" s="13"/>
      <c r="B171" s="225"/>
      <c r="C171" s="226"/>
      <c r="D171" s="227" t="s">
        <v>134</v>
      </c>
      <c r="E171" s="228" t="s">
        <v>19</v>
      </c>
      <c r="F171" s="229" t="s">
        <v>181</v>
      </c>
      <c r="G171" s="226"/>
      <c r="H171" s="230">
        <v>3.2400000000000002</v>
      </c>
      <c r="I171" s="231"/>
      <c r="J171" s="226"/>
      <c r="K171" s="226"/>
      <c r="L171" s="232"/>
      <c r="M171" s="233"/>
      <c r="N171" s="234"/>
      <c r="O171" s="234"/>
      <c r="P171" s="234"/>
      <c r="Q171" s="234"/>
      <c r="R171" s="234"/>
      <c r="S171" s="234"/>
      <c r="T171" s="235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6" t="s">
        <v>134</v>
      </c>
      <c r="AU171" s="236" t="s">
        <v>80</v>
      </c>
      <c r="AV171" s="13" t="s">
        <v>80</v>
      </c>
      <c r="AW171" s="13" t="s">
        <v>32</v>
      </c>
      <c r="AX171" s="13" t="s">
        <v>70</v>
      </c>
      <c r="AY171" s="236" t="s">
        <v>123</v>
      </c>
    </row>
    <row r="172" s="14" customFormat="1">
      <c r="A172" s="14"/>
      <c r="B172" s="237"/>
      <c r="C172" s="238"/>
      <c r="D172" s="227" t="s">
        <v>134</v>
      </c>
      <c r="E172" s="239" t="s">
        <v>19</v>
      </c>
      <c r="F172" s="240" t="s">
        <v>136</v>
      </c>
      <c r="G172" s="238"/>
      <c r="H172" s="241">
        <v>5.4000000000000004</v>
      </c>
      <c r="I172" s="242"/>
      <c r="J172" s="238"/>
      <c r="K172" s="238"/>
      <c r="L172" s="243"/>
      <c r="M172" s="244"/>
      <c r="N172" s="245"/>
      <c r="O172" s="245"/>
      <c r="P172" s="245"/>
      <c r="Q172" s="245"/>
      <c r="R172" s="245"/>
      <c r="S172" s="245"/>
      <c r="T172" s="246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7" t="s">
        <v>134</v>
      </c>
      <c r="AU172" s="247" t="s">
        <v>80</v>
      </c>
      <c r="AV172" s="14" t="s">
        <v>130</v>
      </c>
      <c r="AW172" s="14" t="s">
        <v>32</v>
      </c>
      <c r="AX172" s="14" t="s">
        <v>78</v>
      </c>
      <c r="AY172" s="247" t="s">
        <v>123</v>
      </c>
    </row>
    <row r="173" s="2" customFormat="1" ht="24.15" customHeight="1">
      <c r="A173" s="41"/>
      <c r="B173" s="42"/>
      <c r="C173" s="207" t="s">
        <v>236</v>
      </c>
      <c r="D173" s="207" t="s">
        <v>125</v>
      </c>
      <c r="E173" s="208" t="s">
        <v>237</v>
      </c>
      <c r="F173" s="209" t="s">
        <v>238</v>
      </c>
      <c r="G173" s="210" t="s">
        <v>176</v>
      </c>
      <c r="H173" s="211">
        <v>5.4000000000000004</v>
      </c>
      <c r="I173" s="212"/>
      <c r="J173" s="213">
        <f>ROUND(I173*H173,2)</f>
        <v>0</v>
      </c>
      <c r="K173" s="209" t="s">
        <v>129</v>
      </c>
      <c r="L173" s="47"/>
      <c r="M173" s="214" t="s">
        <v>19</v>
      </c>
      <c r="N173" s="215" t="s">
        <v>41</v>
      </c>
      <c r="O173" s="87"/>
      <c r="P173" s="216">
        <f>O173*H173</f>
        <v>0</v>
      </c>
      <c r="Q173" s="216">
        <v>0</v>
      </c>
      <c r="R173" s="216">
        <f>Q173*H173</f>
        <v>0</v>
      </c>
      <c r="S173" s="216">
        <v>0</v>
      </c>
      <c r="T173" s="217">
        <f>S173*H173</f>
        <v>0</v>
      </c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R173" s="218" t="s">
        <v>130</v>
      </c>
      <c r="AT173" s="218" t="s">
        <v>125</v>
      </c>
      <c r="AU173" s="218" t="s">
        <v>80</v>
      </c>
      <c r="AY173" s="20" t="s">
        <v>123</v>
      </c>
      <c r="BE173" s="219">
        <f>IF(N173="základní",J173,0)</f>
        <v>0</v>
      </c>
      <c r="BF173" s="219">
        <f>IF(N173="snížená",J173,0)</f>
        <v>0</v>
      </c>
      <c r="BG173" s="219">
        <f>IF(N173="zákl. přenesená",J173,0)</f>
        <v>0</v>
      </c>
      <c r="BH173" s="219">
        <f>IF(N173="sníž. přenesená",J173,0)</f>
        <v>0</v>
      </c>
      <c r="BI173" s="219">
        <f>IF(N173="nulová",J173,0)</f>
        <v>0</v>
      </c>
      <c r="BJ173" s="20" t="s">
        <v>78</v>
      </c>
      <c r="BK173" s="219">
        <f>ROUND(I173*H173,2)</f>
        <v>0</v>
      </c>
      <c r="BL173" s="20" t="s">
        <v>130</v>
      </c>
      <c r="BM173" s="218" t="s">
        <v>239</v>
      </c>
    </row>
    <row r="174" s="2" customFormat="1">
      <c r="A174" s="41"/>
      <c r="B174" s="42"/>
      <c r="C174" s="43"/>
      <c r="D174" s="220" t="s">
        <v>132</v>
      </c>
      <c r="E174" s="43"/>
      <c r="F174" s="221" t="s">
        <v>240</v>
      </c>
      <c r="G174" s="43"/>
      <c r="H174" s="43"/>
      <c r="I174" s="222"/>
      <c r="J174" s="43"/>
      <c r="K174" s="43"/>
      <c r="L174" s="47"/>
      <c r="M174" s="223"/>
      <c r="N174" s="224"/>
      <c r="O174" s="87"/>
      <c r="P174" s="87"/>
      <c r="Q174" s="87"/>
      <c r="R174" s="87"/>
      <c r="S174" s="87"/>
      <c r="T174" s="88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T174" s="20" t="s">
        <v>132</v>
      </c>
      <c r="AU174" s="20" t="s">
        <v>80</v>
      </c>
    </row>
    <row r="175" s="2" customFormat="1" ht="24.15" customHeight="1">
      <c r="A175" s="41"/>
      <c r="B175" s="42"/>
      <c r="C175" s="207" t="s">
        <v>241</v>
      </c>
      <c r="D175" s="207" t="s">
        <v>125</v>
      </c>
      <c r="E175" s="208" t="s">
        <v>242</v>
      </c>
      <c r="F175" s="209" t="s">
        <v>243</v>
      </c>
      <c r="G175" s="210" t="s">
        <v>128</v>
      </c>
      <c r="H175" s="211">
        <v>239.5</v>
      </c>
      <c r="I175" s="212"/>
      <c r="J175" s="213">
        <f>ROUND(I175*H175,2)</f>
        <v>0</v>
      </c>
      <c r="K175" s="209" t="s">
        <v>129</v>
      </c>
      <c r="L175" s="47"/>
      <c r="M175" s="214" t="s">
        <v>19</v>
      </c>
      <c r="N175" s="215" t="s">
        <v>41</v>
      </c>
      <c r="O175" s="87"/>
      <c r="P175" s="216">
        <f>O175*H175</f>
        <v>0</v>
      </c>
      <c r="Q175" s="216">
        <v>0.00058</v>
      </c>
      <c r="R175" s="216">
        <f>Q175*H175</f>
        <v>0.13891000000000001</v>
      </c>
      <c r="S175" s="216">
        <v>0</v>
      </c>
      <c r="T175" s="217">
        <f>S175*H175</f>
        <v>0</v>
      </c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R175" s="218" t="s">
        <v>130</v>
      </c>
      <c r="AT175" s="218" t="s">
        <v>125</v>
      </c>
      <c r="AU175" s="218" t="s">
        <v>80</v>
      </c>
      <c r="AY175" s="20" t="s">
        <v>123</v>
      </c>
      <c r="BE175" s="219">
        <f>IF(N175="základní",J175,0)</f>
        <v>0</v>
      </c>
      <c r="BF175" s="219">
        <f>IF(N175="snížená",J175,0)</f>
        <v>0</v>
      </c>
      <c r="BG175" s="219">
        <f>IF(N175="zákl. přenesená",J175,0)</f>
        <v>0</v>
      </c>
      <c r="BH175" s="219">
        <f>IF(N175="sníž. přenesená",J175,0)</f>
        <v>0</v>
      </c>
      <c r="BI175" s="219">
        <f>IF(N175="nulová",J175,0)</f>
        <v>0</v>
      </c>
      <c r="BJ175" s="20" t="s">
        <v>78</v>
      </c>
      <c r="BK175" s="219">
        <f>ROUND(I175*H175,2)</f>
        <v>0</v>
      </c>
      <c r="BL175" s="20" t="s">
        <v>130</v>
      </c>
      <c r="BM175" s="218" t="s">
        <v>244</v>
      </c>
    </row>
    <row r="176" s="2" customFormat="1">
      <c r="A176" s="41"/>
      <c r="B176" s="42"/>
      <c r="C176" s="43"/>
      <c r="D176" s="220" t="s">
        <v>132</v>
      </c>
      <c r="E176" s="43"/>
      <c r="F176" s="221" t="s">
        <v>245</v>
      </c>
      <c r="G176" s="43"/>
      <c r="H176" s="43"/>
      <c r="I176" s="222"/>
      <c r="J176" s="43"/>
      <c r="K176" s="43"/>
      <c r="L176" s="47"/>
      <c r="M176" s="223"/>
      <c r="N176" s="224"/>
      <c r="O176" s="87"/>
      <c r="P176" s="87"/>
      <c r="Q176" s="87"/>
      <c r="R176" s="87"/>
      <c r="S176" s="87"/>
      <c r="T176" s="88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T176" s="20" t="s">
        <v>132</v>
      </c>
      <c r="AU176" s="20" t="s">
        <v>80</v>
      </c>
    </row>
    <row r="177" s="15" customFormat="1">
      <c r="A177" s="15"/>
      <c r="B177" s="248"/>
      <c r="C177" s="249"/>
      <c r="D177" s="227" t="s">
        <v>134</v>
      </c>
      <c r="E177" s="250" t="s">
        <v>19</v>
      </c>
      <c r="F177" s="251" t="s">
        <v>189</v>
      </c>
      <c r="G177" s="249"/>
      <c r="H177" s="250" t="s">
        <v>19</v>
      </c>
      <c r="I177" s="252"/>
      <c r="J177" s="249"/>
      <c r="K177" s="249"/>
      <c r="L177" s="253"/>
      <c r="M177" s="254"/>
      <c r="N177" s="255"/>
      <c r="O177" s="255"/>
      <c r="P177" s="255"/>
      <c r="Q177" s="255"/>
      <c r="R177" s="255"/>
      <c r="S177" s="255"/>
      <c r="T177" s="256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57" t="s">
        <v>134</v>
      </c>
      <c r="AU177" s="257" t="s">
        <v>80</v>
      </c>
      <c r="AV177" s="15" t="s">
        <v>78</v>
      </c>
      <c r="AW177" s="15" t="s">
        <v>32</v>
      </c>
      <c r="AX177" s="15" t="s">
        <v>70</v>
      </c>
      <c r="AY177" s="257" t="s">
        <v>123</v>
      </c>
    </row>
    <row r="178" s="13" customFormat="1">
      <c r="A178" s="13"/>
      <c r="B178" s="225"/>
      <c r="C178" s="226"/>
      <c r="D178" s="227" t="s">
        <v>134</v>
      </c>
      <c r="E178" s="228" t="s">
        <v>19</v>
      </c>
      <c r="F178" s="229" t="s">
        <v>246</v>
      </c>
      <c r="G178" s="226"/>
      <c r="H178" s="230">
        <v>35.700000000000003</v>
      </c>
      <c r="I178" s="231"/>
      <c r="J178" s="226"/>
      <c r="K178" s="226"/>
      <c r="L178" s="232"/>
      <c r="M178" s="233"/>
      <c r="N178" s="234"/>
      <c r="O178" s="234"/>
      <c r="P178" s="234"/>
      <c r="Q178" s="234"/>
      <c r="R178" s="234"/>
      <c r="S178" s="234"/>
      <c r="T178" s="23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6" t="s">
        <v>134</v>
      </c>
      <c r="AU178" s="236" t="s">
        <v>80</v>
      </c>
      <c r="AV178" s="13" t="s">
        <v>80</v>
      </c>
      <c r="AW178" s="13" t="s">
        <v>32</v>
      </c>
      <c r="AX178" s="13" t="s">
        <v>70</v>
      </c>
      <c r="AY178" s="236" t="s">
        <v>123</v>
      </c>
    </row>
    <row r="179" s="13" customFormat="1">
      <c r="A179" s="13"/>
      <c r="B179" s="225"/>
      <c r="C179" s="226"/>
      <c r="D179" s="227" t="s">
        <v>134</v>
      </c>
      <c r="E179" s="228" t="s">
        <v>19</v>
      </c>
      <c r="F179" s="229" t="s">
        <v>247</v>
      </c>
      <c r="G179" s="226"/>
      <c r="H179" s="230">
        <v>16.800000000000001</v>
      </c>
      <c r="I179" s="231"/>
      <c r="J179" s="226"/>
      <c r="K179" s="226"/>
      <c r="L179" s="232"/>
      <c r="M179" s="233"/>
      <c r="N179" s="234"/>
      <c r="O179" s="234"/>
      <c r="P179" s="234"/>
      <c r="Q179" s="234"/>
      <c r="R179" s="234"/>
      <c r="S179" s="234"/>
      <c r="T179" s="23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6" t="s">
        <v>134</v>
      </c>
      <c r="AU179" s="236" t="s">
        <v>80</v>
      </c>
      <c r="AV179" s="13" t="s">
        <v>80</v>
      </c>
      <c r="AW179" s="13" t="s">
        <v>32</v>
      </c>
      <c r="AX179" s="13" t="s">
        <v>70</v>
      </c>
      <c r="AY179" s="236" t="s">
        <v>123</v>
      </c>
    </row>
    <row r="180" s="13" customFormat="1">
      <c r="A180" s="13"/>
      <c r="B180" s="225"/>
      <c r="C180" s="226"/>
      <c r="D180" s="227" t="s">
        <v>134</v>
      </c>
      <c r="E180" s="228" t="s">
        <v>19</v>
      </c>
      <c r="F180" s="229" t="s">
        <v>248</v>
      </c>
      <c r="G180" s="226"/>
      <c r="H180" s="230">
        <v>16.199999999999999</v>
      </c>
      <c r="I180" s="231"/>
      <c r="J180" s="226"/>
      <c r="K180" s="226"/>
      <c r="L180" s="232"/>
      <c r="M180" s="233"/>
      <c r="N180" s="234"/>
      <c r="O180" s="234"/>
      <c r="P180" s="234"/>
      <c r="Q180" s="234"/>
      <c r="R180" s="234"/>
      <c r="S180" s="234"/>
      <c r="T180" s="235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6" t="s">
        <v>134</v>
      </c>
      <c r="AU180" s="236" t="s">
        <v>80</v>
      </c>
      <c r="AV180" s="13" t="s">
        <v>80</v>
      </c>
      <c r="AW180" s="13" t="s">
        <v>32</v>
      </c>
      <c r="AX180" s="13" t="s">
        <v>70</v>
      </c>
      <c r="AY180" s="236" t="s">
        <v>123</v>
      </c>
    </row>
    <row r="181" s="13" customFormat="1">
      <c r="A181" s="13"/>
      <c r="B181" s="225"/>
      <c r="C181" s="226"/>
      <c r="D181" s="227" t="s">
        <v>134</v>
      </c>
      <c r="E181" s="228" t="s">
        <v>19</v>
      </c>
      <c r="F181" s="229" t="s">
        <v>249</v>
      </c>
      <c r="G181" s="226"/>
      <c r="H181" s="230">
        <v>16.649999999999999</v>
      </c>
      <c r="I181" s="231"/>
      <c r="J181" s="226"/>
      <c r="K181" s="226"/>
      <c r="L181" s="232"/>
      <c r="M181" s="233"/>
      <c r="N181" s="234"/>
      <c r="O181" s="234"/>
      <c r="P181" s="234"/>
      <c r="Q181" s="234"/>
      <c r="R181" s="234"/>
      <c r="S181" s="234"/>
      <c r="T181" s="235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6" t="s">
        <v>134</v>
      </c>
      <c r="AU181" s="236" t="s">
        <v>80</v>
      </c>
      <c r="AV181" s="13" t="s">
        <v>80</v>
      </c>
      <c r="AW181" s="13" t="s">
        <v>32</v>
      </c>
      <c r="AX181" s="13" t="s">
        <v>70</v>
      </c>
      <c r="AY181" s="236" t="s">
        <v>123</v>
      </c>
    </row>
    <row r="182" s="13" customFormat="1">
      <c r="A182" s="13"/>
      <c r="B182" s="225"/>
      <c r="C182" s="226"/>
      <c r="D182" s="227" t="s">
        <v>134</v>
      </c>
      <c r="E182" s="228" t="s">
        <v>19</v>
      </c>
      <c r="F182" s="229" t="s">
        <v>250</v>
      </c>
      <c r="G182" s="226"/>
      <c r="H182" s="230">
        <v>14.800000000000001</v>
      </c>
      <c r="I182" s="231"/>
      <c r="J182" s="226"/>
      <c r="K182" s="226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134</v>
      </c>
      <c r="AU182" s="236" t="s">
        <v>80</v>
      </c>
      <c r="AV182" s="13" t="s">
        <v>80</v>
      </c>
      <c r="AW182" s="13" t="s">
        <v>32</v>
      </c>
      <c r="AX182" s="13" t="s">
        <v>70</v>
      </c>
      <c r="AY182" s="236" t="s">
        <v>123</v>
      </c>
    </row>
    <row r="183" s="13" customFormat="1">
      <c r="A183" s="13"/>
      <c r="B183" s="225"/>
      <c r="C183" s="226"/>
      <c r="D183" s="227" t="s">
        <v>134</v>
      </c>
      <c r="E183" s="228" t="s">
        <v>19</v>
      </c>
      <c r="F183" s="229" t="s">
        <v>251</v>
      </c>
      <c r="G183" s="226"/>
      <c r="H183" s="230">
        <v>16.649999999999999</v>
      </c>
      <c r="I183" s="231"/>
      <c r="J183" s="226"/>
      <c r="K183" s="226"/>
      <c r="L183" s="232"/>
      <c r="M183" s="233"/>
      <c r="N183" s="234"/>
      <c r="O183" s="234"/>
      <c r="P183" s="234"/>
      <c r="Q183" s="234"/>
      <c r="R183" s="234"/>
      <c r="S183" s="234"/>
      <c r="T183" s="235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6" t="s">
        <v>134</v>
      </c>
      <c r="AU183" s="236" t="s">
        <v>80</v>
      </c>
      <c r="AV183" s="13" t="s">
        <v>80</v>
      </c>
      <c r="AW183" s="13" t="s">
        <v>32</v>
      </c>
      <c r="AX183" s="13" t="s">
        <v>70</v>
      </c>
      <c r="AY183" s="236" t="s">
        <v>123</v>
      </c>
    </row>
    <row r="184" s="13" customFormat="1">
      <c r="A184" s="13"/>
      <c r="B184" s="225"/>
      <c r="C184" s="226"/>
      <c r="D184" s="227" t="s">
        <v>134</v>
      </c>
      <c r="E184" s="228" t="s">
        <v>19</v>
      </c>
      <c r="F184" s="229" t="s">
        <v>252</v>
      </c>
      <c r="G184" s="226"/>
      <c r="H184" s="230">
        <v>15.199999999999999</v>
      </c>
      <c r="I184" s="231"/>
      <c r="J184" s="226"/>
      <c r="K184" s="226"/>
      <c r="L184" s="232"/>
      <c r="M184" s="233"/>
      <c r="N184" s="234"/>
      <c r="O184" s="234"/>
      <c r="P184" s="234"/>
      <c r="Q184" s="234"/>
      <c r="R184" s="234"/>
      <c r="S184" s="234"/>
      <c r="T184" s="235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6" t="s">
        <v>134</v>
      </c>
      <c r="AU184" s="236" t="s">
        <v>80</v>
      </c>
      <c r="AV184" s="13" t="s">
        <v>80</v>
      </c>
      <c r="AW184" s="13" t="s">
        <v>32</v>
      </c>
      <c r="AX184" s="13" t="s">
        <v>70</v>
      </c>
      <c r="AY184" s="236" t="s">
        <v>123</v>
      </c>
    </row>
    <row r="185" s="13" customFormat="1">
      <c r="A185" s="13"/>
      <c r="B185" s="225"/>
      <c r="C185" s="226"/>
      <c r="D185" s="227" t="s">
        <v>134</v>
      </c>
      <c r="E185" s="228" t="s">
        <v>19</v>
      </c>
      <c r="F185" s="229" t="s">
        <v>253</v>
      </c>
      <c r="G185" s="226"/>
      <c r="H185" s="230">
        <v>17.100000000000001</v>
      </c>
      <c r="I185" s="231"/>
      <c r="J185" s="226"/>
      <c r="K185" s="226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134</v>
      </c>
      <c r="AU185" s="236" t="s">
        <v>80</v>
      </c>
      <c r="AV185" s="13" t="s">
        <v>80</v>
      </c>
      <c r="AW185" s="13" t="s">
        <v>32</v>
      </c>
      <c r="AX185" s="13" t="s">
        <v>70</v>
      </c>
      <c r="AY185" s="236" t="s">
        <v>123</v>
      </c>
    </row>
    <row r="186" s="13" customFormat="1">
      <c r="A186" s="13"/>
      <c r="B186" s="225"/>
      <c r="C186" s="226"/>
      <c r="D186" s="227" t="s">
        <v>134</v>
      </c>
      <c r="E186" s="228" t="s">
        <v>19</v>
      </c>
      <c r="F186" s="229" t="s">
        <v>254</v>
      </c>
      <c r="G186" s="226"/>
      <c r="H186" s="230">
        <v>22.800000000000001</v>
      </c>
      <c r="I186" s="231"/>
      <c r="J186" s="226"/>
      <c r="K186" s="226"/>
      <c r="L186" s="232"/>
      <c r="M186" s="233"/>
      <c r="N186" s="234"/>
      <c r="O186" s="234"/>
      <c r="P186" s="234"/>
      <c r="Q186" s="234"/>
      <c r="R186" s="234"/>
      <c r="S186" s="234"/>
      <c r="T186" s="235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6" t="s">
        <v>134</v>
      </c>
      <c r="AU186" s="236" t="s">
        <v>80</v>
      </c>
      <c r="AV186" s="13" t="s">
        <v>80</v>
      </c>
      <c r="AW186" s="13" t="s">
        <v>32</v>
      </c>
      <c r="AX186" s="13" t="s">
        <v>70</v>
      </c>
      <c r="AY186" s="236" t="s">
        <v>123</v>
      </c>
    </row>
    <row r="187" s="13" customFormat="1">
      <c r="A187" s="13"/>
      <c r="B187" s="225"/>
      <c r="C187" s="226"/>
      <c r="D187" s="227" t="s">
        <v>134</v>
      </c>
      <c r="E187" s="228" t="s">
        <v>19</v>
      </c>
      <c r="F187" s="229" t="s">
        <v>255</v>
      </c>
      <c r="G187" s="226"/>
      <c r="H187" s="230">
        <v>15.6</v>
      </c>
      <c r="I187" s="231"/>
      <c r="J187" s="226"/>
      <c r="K187" s="226"/>
      <c r="L187" s="232"/>
      <c r="M187" s="233"/>
      <c r="N187" s="234"/>
      <c r="O187" s="234"/>
      <c r="P187" s="234"/>
      <c r="Q187" s="234"/>
      <c r="R187" s="234"/>
      <c r="S187" s="234"/>
      <c r="T187" s="235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6" t="s">
        <v>134</v>
      </c>
      <c r="AU187" s="236" t="s">
        <v>80</v>
      </c>
      <c r="AV187" s="13" t="s">
        <v>80</v>
      </c>
      <c r="AW187" s="13" t="s">
        <v>32</v>
      </c>
      <c r="AX187" s="13" t="s">
        <v>70</v>
      </c>
      <c r="AY187" s="236" t="s">
        <v>123</v>
      </c>
    </row>
    <row r="188" s="13" customFormat="1">
      <c r="A188" s="13"/>
      <c r="B188" s="225"/>
      <c r="C188" s="226"/>
      <c r="D188" s="227" t="s">
        <v>134</v>
      </c>
      <c r="E188" s="228" t="s">
        <v>19</v>
      </c>
      <c r="F188" s="229" t="s">
        <v>256</v>
      </c>
      <c r="G188" s="226"/>
      <c r="H188" s="230">
        <v>16.800000000000001</v>
      </c>
      <c r="I188" s="231"/>
      <c r="J188" s="226"/>
      <c r="K188" s="226"/>
      <c r="L188" s="232"/>
      <c r="M188" s="233"/>
      <c r="N188" s="234"/>
      <c r="O188" s="234"/>
      <c r="P188" s="234"/>
      <c r="Q188" s="234"/>
      <c r="R188" s="234"/>
      <c r="S188" s="234"/>
      <c r="T188" s="23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6" t="s">
        <v>134</v>
      </c>
      <c r="AU188" s="236" t="s">
        <v>80</v>
      </c>
      <c r="AV188" s="13" t="s">
        <v>80</v>
      </c>
      <c r="AW188" s="13" t="s">
        <v>32</v>
      </c>
      <c r="AX188" s="13" t="s">
        <v>70</v>
      </c>
      <c r="AY188" s="236" t="s">
        <v>123</v>
      </c>
    </row>
    <row r="189" s="13" customFormat="1">
      <c r="A189" s="13"/>
      <c r="B189" s="225"/>
      <c r="C189" s="226"/>
      <c r="D189" s="227" t="s">
        <v>134</v>
      </c>
      <c r="E189" s="228" t="s">
        <v>19</v>
      </c>
      <c r="F189" s="229" t="s">
        <v>257</v>
      </c>
      <c r="G189" s="226"/>
      <c r="H189" s="230">
        <v>35.200000000000003</v>
      </c>
      <c r="I189" s="231"/>
      <c r="J189" s="226"/>
      <c r="K189" s="226"/>
      <c r="L189" s="232"/>
      <c r="M189" s="233"/>
      <c r="N189" s="234"/>
      <c r="O189" s="234"/>
      <c r="P189" s="234"/>
      <c r="Q189" s="234"/>
      <c r="R189" s="234"/>
      <c r="S189" s="234"/>
      <c r="T189" s="235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6" t="s">
        <v>134</v>
      </c>
      <c r="AU189" s="236" t="s">
        <v>80</v>
      </c>
      <c r="AV189" s="13" t="s">
        <v>80</v>
      </c>
      <c r="AW189" s="13" t="s">
        <v>32</v>
      </c>
      <c r="AX189" s="13" t="s">
        <v>70</v>
      </c>
      <c r="AY189" s="236" t="s">
        <v>123</v>
      </c>
    </row>
    <row r="190" s="14" customFormat="1">
      <c r="A190" s="14"/>
      <c r="B190" s="237"/>
      <c r="C190" s="238"/>
      <c r="D190" s="227" t="s">
        <v>134</v>
      </c>
      <c r="E190" s="239" t="s">
        <v>19</v>
      </c>
      <c r="F190" s="240" t="s">
        <v>136</v>
      </c>
      <c r="G190" s="238"/>
      <c r="H190" s="241">
        <v>239.5</v>
      </c>
      <c r="I190" s="242"/>
      <c r="J190" s="238"/>
      <c r="K190" s="238"/>
      <c r="L190" s="243"/>
      <c r="M190" s="244"/>
      <c r="N190" s="245"/>
      <c r="O190" s="245"/>
      <c r="P190" s="245"/>
      <c r="Q190" s="245"/>
      <c r="R190" s="245"/>
      <c r="S190" s="245"/>
      <c r="T190" s="246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7" t="s">
        <v>134</v>
      </c>
      <c r="AU190" s="247" t="s">
        <v>80</v>
      </c>
      <c r="AV190" s="14" t="s">
        <v>130</v>
      </c>
      <c r="AW190" s="14" t="s">
        <v>32</v>
      </c>
      <c r="AX190" s="14" t="s">
        <v>78</v>
      </c>
      <c r="AY190" s="247" t="s">
        <v>123</v>
      </c>
    </row>
    <row r="191" s="2" customFormat="1" ht="24.15" customHeight="1">
      <c r="A191" s="41"/>
      <c r="B191" s="42"/>
      <c r="C191" s="207" t="s">
        <v>258</v>
      </c>
      <c r="D191" s="207" t="s">
        <v>125</v>
      </c>
      <c r="E191" s="208" t="s">
        <v>259</v>
      </c>
      <c r="F191" s="209" t="s">
        <v>260</v>
      </c>
      <c r="G191" s="210" t="s">
        <v>128</v>
      </c>
      <c r="H191" s="211">
        <v>239.5</v>
      </c>
      <c r="I191" s="212"/>
      <c r="J191" s="213">
        <f>ROUND(I191*H191,2)</f>
        <v>0</v>
      </c>
      <c r="K191" s="209" t="s">
        <v>129</v>
      </c>
      <c r="L191" s="47"/>
      <c r="M191" s="214" t="s">
        <v>19</v>
      </c>
      <c r="N191" s="215" t="s">
        <v>41</v>
      </c>
      <c r="O191" s="87"/>
      <c r="P191" s="216">
        <f>O191*H191</f>
        <v>0</v>
      </c>
      <c r="Q191" s="216">
        <v>0</v>
      </c>
      <c r="R191" s="216">
        <f>Q191*H191</f>
        <v>0</v>
      </c>
      <c r="S191" s="216">
        <v>0</v>
      </c>
      <c r="T191" s="217">
        <f>S191*H191</f>
        <v>0</v>
      </c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R191" s="218" t="s">
        <v>130</v>
      </c>
      <c r="AT191" s="218" t="s">
        <v>125</v>
      </c>
      <c r="AU191" s="218" t="s">
        <v>80</v>
      </c>
      <c r="AY191" s="20" t="s">
        <v>123</v>
      </c>
      <c r="BE191" s="219">
        <f>IF(N191="základní",J191,0)</f>
        <v>0</v>
      </c>
      <c r="BF191" s="219">
        <f>IF(N191="snížená",J191,0)</f>
        <v>0</v>
      </c>
      <c r="BG191" s="219">
        <f>IF(N191="zákl. přenesená",J191,0)</f>
        <v>0</v>
      </c>
      <c r="BH191" s="219">
        <f>IF(N191="sníž. přenesená",J191,0)</f>
        <v>0</v>
      </c>
      <c r="BI191" s="219">
        <f>IF(N191="nulová",J191,0)</f>
        <v>0</v>
      </c>
      <c r="BJ191" s="20" t="s">
        <v>78</v>
      </c>
      <c r="BK191" s="219">
        <f>ROUND(I191*H191,2)</f>
        <v>0</v>
      </c>
      <c r="BL191" s="20" t="s">
        <v>130</v>
      </c>
      <c r="BM191" s="218" t="s">
        <v>261</v>
      </c>
    </row>
    <row r="192" s="2" customFormat="1">
      <c r="A192" s="41"/>
      <c r="B192" s="42"/>
      <c r="C192" s="43"/>
      <c r="D192" s="220" t="s">
        <v>132</v>
      </c>
      <c r="E192" s="43"/>
      <c r="F192" s="221" t="s">
        <v>262</v>
      </c>
      <c r="G192" s="43"/>
      <c r="H192" s="43"/>
      <c r="I192" s="222"/>
      <c r="J192" s="43"/>
      <c r="K192" s="43"/>
      <c r="L192" s="47"/>
      <c r="M192" s="223"/>
      <c r="N192" s="224"/>
      <c r="O192" s="87"/>
      <c r="P192" s="87"/>
      <c r="Q192" s="87"/>
      <c r="R192" s="87"/>
      <c r="S192" s="87"/>
      <c r="T192" s="88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T192" s="20" t="s">
        <v>132</v>
      </c>
      <c r="AU192" s="20" t="s">
        <v>80</v>
      </c>
    </row>
    <row r="193" s="2" customFormat="1" ht="37.8" customHeight="1">
      <c r="A193" s="41"/>
      <c r="B193" s="42"/>
      <c r="C193" s="207" t="s">
        <v>263</v>
      </c>
      <c r="D193" s="207" t="s">
        <v>125</v>
      </c>
      <c r="E193" s="208" t="s">
        <v>264</v>
      </c>
      <c r="F193" s="209" t="s">
        <v>265</v>
      </c>
      <c r="G193" s="210" t="s">
        <v>176</v>
      </c>
      <c r="H193" s="211">
        <v>20.02</v>
      </c>
      <c r="I193" s="212"/>
      <c r="J193" s="213">
        <f>ROUND(I193*H193,2)</f>
        <v>0</v>
      </c>
      <c r="K193" s="209" t="s">
        <v>129</v>
      </c>
      <c r="L193" s="47"/>
      <c r="M193" s="214" t="s">
        <v>19</v>
      </c>
      <c r="N193" s="215" t="s">
        <v>41</v>
      </c>
      <c r="O193" s="87"/>
      <c r="P193" s="216">
        <f>O193*H193</f>
        <v>0</v>
      </c>
      <c r="Q193" s="216">
        <v>0</v>
      </c>
      <c r="R193" s="216">
        <f>Q193*H193</f>
        <v>0</v>
      </c>
      <c r="S193" s="216">
        <v>0</v>
      </c>
      <c r="T193" s="217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8" t="s">
        <v>130</v>
      </c>
      <c r="AT193" s="218" t="s">
        <v>125</v>
      </c>
      <c r="AU193" s="218" t="s">
        <v>80</v>
      </c>
      <c r="AY193" s="20" t="s">
        <v>123</v>
      </c>
      <c r="BE193" s="219">
        <f>IF(N193="základní",J193,0)</f>
        <v>0</v>
      </c>
      <c r="BF193" s="219">
        <f>IF(N193="snížená",J193,0)</f>
        <v>0</v>
      </c>
      <c r="BG193" s="219">
        <f>IF(N193="zákl. přenesená",J193,0)</f>
        <v>0</v>
      </c>
      <c r="BH193" s="219">
        <f>IF(N193="sníž. přenesená",J193,0)</f>
        <v>0</v>
      </c>
      <c r="BI193" s="219">
        <f>IF(N193="nulová",J193,0)</f>
        <v>0</v>
      </c>
      <c r="BJ193" s="20" t="s">
        <v>78</v>
      </c>
      <c r="BK193" s="219">
        <f>ROUND(I193*H193,2)</f>
        <v>0</v>
      </c>
      <c r="BL193" s="20" t="s">
        <v>130</v>
      </c>
      <c r="BM193" s="218" t="s">
        <v>266</v>
      </c>
    </row>
    <row r="194" s="2" customFormat="1">
      <c r="A194" s="41"/>
      <c r="B194" s="42"/>
      <c r="C194" s="43"/>
      <c r="D194" s="220" t="s">
        <v>132</v>
      </c>
      <c r="E194" s="43"/>
      <c r="F194" s="221" t="s">
        <v>267</v>
      </c>
      <c r="G194" s="43"/>
      <c r="H194" s="43"/>
      <c r="I194" s="222"/>
      <c r="J194" s="43"/>
      <c r="K194" s="43"/>
      <c r="L194" s="47"/>
      <c r="M194" s="223"/>
      <c r="N194" s="224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132</v>
      </c>
      <c r="AU194" s="20" t="s">
        <v>80</v>
      </c>
    </row>
    <row r="195" s="15" customFormat="1">
      <c r="A195" s="15"/>
      <c r="B195" s="248"/>
      <c r="C195" s="249"/>
      <c r="D195" s="227" t="s">
        <v>134</v>
      </c>
      <c r="E195" s="250" t="s">
        <v>19</v>
      </c>
      <c r="F195" s="251" t="s">
        <v>268</v>
      </c>
      <c r="G195" s="249"/>
      <c r="H195" s="250" t="s">
        <v>19</v>
      </c>
      <c r="I195" s="252"/>
      <c r="J195" s="249"/>
      <c r="K195" s="249"/>
      <c r="L195" s="253"/>
      <c r="M195" s="254"/>
      <c r="N195" s="255"/>
      <c r="O195" s="255"/>
      <c r="P195" s="255"/>
      <c r="Q195" s="255"/>
      <c r="R195" s="255"/>
      <c r="S195" s="255"/>
      <c r="T195" s="256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57" t="s">
        <v>134</v>
      </c>
      <c r="AU195" s="257" t="s">
        <v>80</v>
      </c>
      <c r="AV195" s="15" t="s">
        <v>78</v>
      </c>
      <c r="AW195" s="15" t="s">
        <v>32</v>
      </c>
      <c r="AX195" s="15" t="s">
        <v>70</v>
      </c>
      <c r="AY195" s="257" t="s">
        <v>123</v>
      </c>
    </row>
    <row r="196" s="13" customFormat="1">
      <c r="A196" s="13"/>
      <c r="B196" s="225"/>
      <c r="C196" s="226"/>
      <c r="D196" s="227" t="s">
        <v>134</v>
      </c>
      <c r="E196" s="228" t="s">
        <v>19</v>
      </c>
      <c r="F196" s="229" t="s">
        <v>269</v>
      </c>
      <c r="G196" s="226"/>
      <c r="H196" s="230">
        <v>6.2999999999999998</v>
      </c>
      <c r="I196" s="231"/>
      <c r="J196" s="226"/>
      <c r="K196" s="226"/>
      <c r="L196" s="232"/>
      <c r="M196" s="233"/>
      <c r="N196" s="234"/>
      <c r="O196" s="234"/>
      <c r="P196" s="234"/>
      <c r="Q196" s="234"/>
      <c r="R196" s="234"/>
      <c r="S196" s="234"/>
      <c r="T196" s="235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6" t="s">
        <v>134</v>
      </c>
      <c r="AU196" s="236" t="s">
        <v>80</v>
      </c>
      <c r="AV196" s="13" t="s">
        <v>80</v>
      </c>
      <c r="AW196" s="13" t="s">
        <v>32</v>
      </c>
      <c r="AX196" s="13" t="s">
        <v>70</v>
      </c>
      <c r="AY196" s="236" t="s">
        <v>123</v>
      </c>
    </row>
    <row r="197" s="13" customFormat="1">
      <c r="A197" s="13"/>
      <c r="B197" s="225"/>
      <c r="C197" s="226"/>
      <c r="D197" s="227" t="s">
        <v>134</v>
      </c>
      <c r="E197" s="228" t="s">
        <v>19</v>
      </c>
      <c r="F197" s="229" t="s">
        <v>270</v>
      </c>
      <c r="G197" s="226"/>
      <c r="H197" s="230">
        <v>3.71</v>
      </c>
      <c r="I197" s="231"/>
      <c r="J197" s="226"/>
      <c r="K197" s="226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134</v>
      </c>
      <c r="AU197" s="236" t="s">
        <v>80</v>
      </c>
      <c r="AV197" s="13" t="s">
        <v>80</v>
      </c>
      <c r="AW197" s="13" t="s">
        <v>32</v>
      </c>
      <c r="AX197" s="13" t="s">
        <v>70</v>
      </c>
      <c r="AY197" s="236" t="s">
        <v>123</v>
      </c>
    </row>
    <row r="198" s="16" customFormat="1">
      <c r="A198" s="16"/>
      <c r="B198" s="258"/>
      <c r="C198" s="259"/>
      <c r="D198" s="227" t="s">
        <v>134</v>
      </c>
      <c r="E198" s="260" t="s">
        <v>19</v>
      </c>
      <c r="F198" s="261" t="s">
        <v>202</v>
      </c>
      <c r="G198" s="259"/>
      <c r="H198" s="262">
        <v>10.01</v>
      </c>
      <c r="I198" s="263"/>
      <c r="J198" s="259"/>
      <c r="K198" s="259"/>
      <c r="L198" s="264"/>
      <c r="M198" s="265"/>
      <c r="N198" s="266"/>
      <c r="O198" s="266"/>
      <c r="P198" s="266"/>
      <c r="Q198" s="266"/>
      <c r="R198" s="266"/>
      <c r="S198" s="266"/>
      <c r="T198" s="267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T198" s="268" t="s">
        <v>134</v>
      </c>
      <c r="AU198" s="268" t="s">
        <v>80</v>
      </c>
      <c r="AV198" s="16" t="s">
        <v>142</v>
      </c>
      <c r="AW198" s="16" t="s">
        <v>32</v>
      </c>
      <c r="AX198" s="16" t="s">
        <v>70</v>
      </c>
      <c r="AY198" s="268" t="s">
        <v>123</v>
      </c>
    </row>
    <row r="199" s="15" customFormat="1">
      <c r="A199" s="15"/>
      <c r="B199" s="248"/>
      <c r="C199" s="249"/>
      <c r="D199" s="227" t="s">
        <v>134</v>
      </c>
      <c r="E199" s="250" t="s">
        <v>19</v>
      </c>
      <c r="F199" s="251" t="s">
        <v>271</v>
      </c>
      <c r="G199" s="249"/>
      <c r="H199" s="250" t="s">
        <v>19</v>
      </c>
      <c r="I199" s="252"/>
      <c r="J199" s="249"/>
      <c r="K199" s="249"/>
      <c r="L199" s="253"/>
      <c r="M199" s="254"/>
      <c r="N199" s="255"/>
      <c r="O199" s="255"/>
      <c r="P199" s="255"/>
      <c r="Q199" s="255"/>
      <c r="R199" s="255"/>
      <c r="S199" s="255"/>
      <c r="T199" s="256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T199" s="257" t="s">
        <v>134</v>
      </c>
      <c r="AU199" s="257" t="s">
        <v>80</v>
      </c>
      <c r="AV199" s="15" t="s">
        <v>78</v>
      </c>
      <c r="AW199" s="15" t="s">
        <v>32</v>
      </c>
      <c r="AX199" s="15" t="s">
        <v>70</v>
      </c>
      <c r="AY199" s="257" t="s">
        <v>123</v>
      </c>
    </row>
    <row r="200" s="13" customFormat="1">
      <c r="A200" s="13"/>
      <c r="B200" s="225"/>
      <c r="C200" s="226"/>
      <c r="D200" s="227" t="s">
        <v>134</v>
      </c>
      <c r="E200" s="228" t="s">
        <v>19</v>
      </c>
      <c r="F200" s="229" t="s">
        <v>269</v>
      </c>
      <c r="G200" s="226"/>
      <c r="H200" s="230">
        <v>6.2999999999999998</v>
      </c>
      <c r="I200" s="231"/>
      <c r="J200" s="226"/>
      <c r="K200" s="226"/>
      <c r="L200" s="232"/>
      <c r="M200" s="233"/>
      <c r="N200" s="234"/>
      <c r="O200" s="234"/>
      <c r="P200" s="234"/>
      <c r="Q200" s="234"/>
      <c r="R200" s="234"/>
      <c r="S200" s="234"/>
      <c r="T200" s="235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6" t="s">
        <v>134</v>
      </c>
      <c r="AU200" s="236" t="s">
        <v>80</v>
      </c>
      <c r="AV200" s="13" t="s">
        <v>80</v>
      </c>
      <c r="AW200" s="13" t="s">
        <v>32</v>
      </c>
      <c r="AX200" s="13" t="s">
        <v>70</v>
      </c>
      <c r="AY200" s="236" t="s">
        <v>123</v>
      </c>
    </row>
    <row r="201" s="13" customFormat="1">
      <c r="A201" s="13"/>
      <c r="B201" s="225"/>
      <c r="C201" s="226"/>
      <c r="D201" s="227" t="s">
        <v>134</v>
      </c>
      <c r="E201" s="228" t="s">
        <v>19</v>
      </c>
      <c r="F201" s="229" t="s">
        <v>270</v>
      </c>
      <c r="G201" s="226"/>
      <c r="H201" s="230">
        <v>3.71</v>
      </c>
      <c r="I201" s="231"/>
      <c r="J201" s="226"/>
      <c r="K201" s="226"/>
      <c r="L201" s="232"/>
      <c r="M201" s="233"/>
      <c r="N201" s="234"/>
      <c r="O201" s="234"/>
      <c r="P201" s="234"/>
      <c r="Q201" s="234"/>
      <c r="R201" s="234"/>
      <c r="S201" s="234"/>
      <c r="T201" s="235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6" t="s">
        <v>134</v>
      </c>
      <c r="AU201" s="236" t="s">
        <v>80</v>
      </c>
      <c r="AV201" s="13" t="s">
        <v>80</v>
      </c>
      <c r="AW201" s="13" t="s">
        <v>32</v>
      </c>
      <c r="AX201" s="13" t="s">
        <v>70</v>
      </c>
      <c r="AY201" s="236" t="s">
        <v>123</v>
      </c>
    </row>
    <row r="202" s="16" customFormat="1">
      <c r="A202" s="16"/>
      <c r="B202" s="258"/>
      <c r="C202" s="259"/>
      <c r="D202" s="227" t="s">
        <v>134</v>
      </c>
      <c r="E202" s="260" t="s">
        <v>19</v>
      </c>
      <c r="F202" s="261" t="s">
        <v>202</v>
      </c>
      <c r="G202" s="259"/>
      <c r="H202" s="262">
        <v>10.01</v>
      </c>
      <c r="I202" s="263"/>
      <c r="J202" s="259"/>
      <c r="K202" s="259"/>
      <c r="L202" s="264"/>
      <c r="M202" s="265"/>
      <c r="N202" s="266"/>
      <c r="O202" s="266"/>
      <c r="P202" s="266"/>
      <c r="Q202" s="266"/>
      <c r="R202" s="266"/>
      <c r="S202" s="266"/>
      <c r="T202" s="267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T202" s="268" t="s">
        <v>134</v>
      </c>
      <c r="AU202" s="268" t="s">
        <v>80</v>
      </c>
      <c r="AV202" s="16" t="s">
        <v>142</v>
      </c>
      <c r="AW202" s="16" t="s">
        <v>32</v>
      </c>
      <c r="AX202" s="16" t="s">
        <v>70</v>
      </c>
      <c r="AY202" s="268" t="s">
        <v>123</v>
      </c>
    </row>
    <row r="203" s="14" customFormat="1">
      <c r="A203" s="14"/>
      <c r="B203" s="237"/>
      <c r="C203" s="238"/>
      <c r="D203" s="227" t="s">
        <v>134</v>
      </c>
      <c r="E203" s="239" t="s">
        <v>19</v>
      </c>
      <c r="F203" s="240" t="s">
        <v>136</v>
      </c>
      <c r="G203" s="238"/>
      <c r="H203" s="241">
        <v>20.02</v>
      </c>
      <c r="I203" s="242"/>
      <c r="J203" s="238"/>
      <c r="K203" s="238"/>
      <c r="L203" s="243"/>
      <c r="M203" s="244"/>
      <c r="N203" s="245"/>
      <c r="O203" s="245"/>
      <c r="P203" s="245"/>
      <c r="Q203" s="245"/>
      <c r="R203" s="245"/>
      <c r="S203" s="245"/>
      <c r="T203" s="246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7" t="s">
        <v>134</v>
      </c>
      <c r="AU203" s="247" t="s">
        <v>80</v>
      </c>
      <c r="AV203" s="14" t="s">
        <v>130</v>
      </c>
      <c r="AW203" s="14" t="s">
        <v>32</v>
      </c>
      <c r="AX203" s="14" t="s">
        <v>78</v>
      </c>
      <c r="AY203" s="247" t="s">
        <v>123</v>
      </c>
    </row>
    <row r="204" s="2" customFormat="1" ht="37.8" customHeight="1">
      <c r="A204" s="41"/>
      <c r="B204" s="42"/>
      <c r="C204" s="207" t="s">
        <v>272</v>
      </c>
      <c r="D204" s="207" t="s">
        <v>125</v>
      </c>
      <c r="E204" s="208" t="s">
        <v>273</v>
      </c>
      <c r="F204" s="209" t="s">
        <v>274</v>
      </c>
      <c r="G204" s="210" t="s">
        <v>176</v>
      </c>
      <c r="H204" s="211">
        <v>117.65000000000001</v>
      </c>
      <c r="I204" s="212"/>
      <c r="J204" s="213">
        <f>ROUND(I204*H204,2)</f>
        <v>0</v>
      </c>
      <c r="K204" s="209" t="s">
        <v>129</v>
      </c>
      <c r="L204" s="47"/>
      <c r="M204" s="214" t="s">
        <v>19</v>
      </c>
      <c r="N204" s="215" t="s">
        <v>41</v>
      </c>
      <c r="O204" s="87"/>
      <c r="P204" s="216">
        <f>O204*H204</f>
        <v>0</v>
      </c>
      <c r="Q204" s="216">
        <v>0</v>
      </c>
      <c r="R204" s="216">
        <f>Q204*H204</f>
        <v>0</v>
      </c>
      <c r="S204" s="216">
        <v>0</v>
      </c>
      <c r="T204" s="217">
        <f>S204*H204</f>
        <v>0</v>
      </c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R204" s="218" t="s">
        <v>130</v>
      </c>
      <c r="AT204" s="218" t="s">
        <v>125</v>
      </c>
      <c r="AU204" s="218" t="s">
        <v>80</v>
      </c>
      <c r="AY204" s="20" t="s">
        <v>123</v>
      </c>
      <c r="BE204" s="219">
        <f>IF(N204="základní",J204,0)</f>
        <v>0</v>
      </c>
      <c r="BF204" s="219">
        <f>IF(N204="snížená",J204,0)</f>
        <v>0</v>
      </c>
      <c r="BG204" s="219">
        <f>IF(N204="zákl. přenesená",J204,0)</f>
        <v>0</v>
      </c>
      <c r="BH204" s="219">
        <f>IF(N204="sníž. přenesená",J204,0)</f>
        <v>0</v>
      </c>
      <c r="BI204" s="219">
        <f>IF(N204="nulová",J204,0)</f>
        <v>0</v>
      </c>
      <c r="BJ204" s="20" t="s">
        <v>78</v>
      </c>
      <c r="BK204" s="219">
        <f>ROUND(I204*H204,2)</f>
        <v>0</v>
      </c>
      <c r="BL204" s="20" t="s">
        <v>130</v>
      </c>
      <c r="BM204" s="218" t="s">
        <v>275</v>
      </c>
    </row>
    <row r="205" s="2" customFormat="1">
      <c r="A205" s="41"/>
      <c r="B205" s="42"/>
      <c r="C205" s="43"/>
      <c r="D205" s="220" t="s">
        <v>132</v>
      </c>
      <c r="E205" s="43"/>
      <c r="F205" s="221" t="s">
        <v>276</v>
      </c>
      <c r="G205" s="43"/>
      <c r="H205" s="43"/>
      <c r="I205" s="222"/>
      <c r="J205" s="43"/>
      <c r="K205" s="43"/>
      <c r="L205" s="47"/>
      <c r="M205" s="223"/>
      <c r="N205" s="224"/>
      <c r="O205" s="87"/>
      <c r="P205" s="87"/>
      <c r="Q205" s="87"/>
      <c r="R205" s="87"/>
      <c r="S205" s="87"/>
      <c r="T205" s="88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T205" s="20" t="s">
        <v>132</v>
      </c>
      <c r="AU205" s="20" t="s">
        <v>80</v>
      </c>
    </row>
    <row r="206" s="15" customFormat="1">
      <c r="A206" s="15"/>
      <c r="B206" s="248"/>
      <c r="C206" s="249"/>
      <c r="D206" s="227" t="s">
        <v>134</v>
      </c>
      <c r="E206" s="250" t="s">
        <v>19</v>
      </c>
      <c r="F206" s="251" t="s">
        <v>277</v>
      </c>
      <c r="G206" s="249"/>
      <c r="H206" s="250" t="s">
        <v>19</v>
      </c>
      <c r="I206" s="252"/>
      <c r="J206" s="249"/>
      <c r="K206" s="249"/>
      <c r="L206" s="253"/>
      <c r="M206" s="254"/>
      <c r="N206" s="255"/>
      <c r="O206" s="255"/>
      <c r="P206" s="255"/>
      <c r="Q206" s="255"/>
      <c r="R206" s="255"/>
      <c r="S206" s="255"/>
      <c r="T206" s="256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57" t="s">
        <v>134</v>
      </c>
      <c r="AU206" s="257" t="s">
        <v>80</v>
      </c>
      <c r="AV206" s="15" t="s">
        <v>78</v>
      </c>
      <c r="AW206" s="15" t="s">
        <v>32</v>
      </c>
      <c r="AX206" s="15" t="s">
        <v>70</v>
      </c>
      <c r="AY206" s="257" t="s">
        <v>123</v>
      </c>
    </row>
    <row r="207" s="15" customFormat="1">
      <c r="A207" s="15"/>
      <c r="B207" s="248"/>
      <c r="C207" s="249"/>
      <c r="D207" s="227" t="s">
        <v>134</v>
      </c>
      <c r="E207" s="250" t="s">
        <v>19</v>
      </c>
      <c r="F207" s="251" t="s">
        <v>179</v>
      </c>
      <c r="G207" s="249"/>
      <c r="H207" s="250" t="s">
        <v>19</v>
      </c>
      <c r="I207" s="252"/>
      <c r="J207" s="249"/>
      <c r="K207" s="249"/>
      <c r="L207" s="253"/>
      <c r="M207" s="254"/>
      <c r="N207" s="255"/>
      <c r="O207" s="255"/>
      <c r="P207" s="255"/>
      <c r="Q207" s="255"/>
      <c r="R207" s="255"/>
      <c r="S207" s="255"/>
      <c r="T207" s="256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T207" s="257" t="s">
        <v>134</v>
      </c>
      <c r="AU207" s="257" t="s">
        <v>80</v>
      </c>
      <c r="AV207" s="15" t="s">
        <v>78</v>
      </c>
      <c r="AW207" s="15" t="s">
        <v>32</v>
      </c>
      <c r="AX207" s="15" t="s">
        <v>70</v>
      </c>
      <c r="AY207" s="257" t="s">
        <v>123</v>
      </c>
    </row>
    <row r="208" s="13" customFormat="1">
      <c r="A208" s="13"/>
      <c r="B208" s="225"/>
      <c r="C208" s="226"/>
      <c r="D208" s="227" t="s">
        <v>134</v>
      </c>
      <c r="E208" s="228" t="s">
        <v>19</v>
      </c>
      <c r="F208" s="229" t="s">
        <v>180</v>
      </c>
      <c r="G208" s="226"/>
      <c r="H208" s="230">
        <v>2.1600000000000001</v>
      </c>
      <c r="I208" s="231"/>
      <c r="J208" s="226"/>
      <c r="K208" s="226"/>
      <c r="L208" s="232"/>
      <c r="M208" s="233"/>
      <c r="N208" s="234"/>
      <c r="O208" s="234"/>
      <c r="P208" s="234"/>
      <c r="Q208" s="234"/>
      <c r="R208" s="234"/>
      <c r="S208" s="234"/>
      <c r="T208" s="235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6" t="s">
        <v>134</v>
      </c>
      <c r="AU208" s="236" t="s">
        <v>80</v>
      </c>
      <c r="AV208" s="13" t="s">
        <v>80</v>
      </c>
      <c r="AW208" s="13" t="s">
        <v>32</v>
      </c>
      <c r="AX208" s="13" t="s">
        <v>70</v>
      </c>
      <c r="AY208" s="236" t="s">
        <v>123</v>
      </c>
    </row>
    <row r="209" s="13" customFormat="1">
      <c r="A209" s="13"/>
      <c r="B209" s="225"/>
      <c r="C209" s="226"/>
      <c r="D209" s="227" t="s">
        <v>134</v>
      </c>
      <c r="E209" s="228" t="s">
        <v>19</v>
      </c>
      <c r="F209" s="229" t="s">
        <v>181</v>
      </c>
      <c r="G209" s="226"/>
      <c r="H209" s="230">
        <v>3.2400000000000002</v>
      </c>
      <c r="I209" s="231"/>
      <c r="J209" s="226"/>
      <c r="K209" s="226"/>
      <c r="L209" s="232"/>
      <c r="M209" s="233"/>
      <c r="N209" s="234"/>
      <c r="O209" s="234"/>
      <c r="P209" s="234"/>
      <c r="Q209" s="234"/>
      <c r="R209" s="234"/>
      <c r="S209" s="234"/>
      <c r="T209" s="235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6" t="s">
        <v>134</v>
      </c>
      <c r="AU209" s="236" t="s">
        <v>80</v>
      </c>
      <c r="AV209" s="13" t="s">
        <v>80</v>
      </c>
      <c r="AW209" s="13" t="s">
        <v>32</v>
      </c>
      <c r="AX209" s="13" t="s">
        <v>70</v>
      </c>
      <c r="AY209" s="236" t="s">
        <v>123</v>
      </c>
    </row>
    <row r="210" s="15" customFormat="1">
      <c r="A210" s="15"/>
      <c r="B210" s="248"/>
      <c r="C210" s="249"/>
      <c r="D210" s="227" t="s">
        <v>134</v>
      </c>
      <c r="E210" s="250" t="s">
        <v>19</v>
      </c>
      <c r="F210" s="251" t="s">
        <v>182</v>
      </c>
      <c r="G210" s="249"/>
      <c r="H210" s="250" t="s">
        <v>19</v>
      </c>
      <c r="I210" s="252"/>
      <c r="J210" s="249"/>
      <c r="K210" s="249"/>
      <c r="L210" s="253"/>
      <c r="M210" s="254"/>
      <c r="N210" s="255"/>
      <c r="O210" s="255"/>
      <c r="P210" s="255"/>
      <c r="Q210" s="255"/>
      <c r="R210" s="255"/>
      <c r="S210" s="255"/>
      <c r="T210" s="256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57" t="s">
        <v>134</v>
      </c>
      <c r="AU210" s="257" t="s">
        <v>80</v>
      </c>
      <c r="AV210" s="15" t="s">
        <v>78</v>
      </c>
      <c r="AW210" s="15" t="s">
        <v>32</v>
      </c>
      <c r="AX210" s="15" t="s">
        <v>70</v>
      </c>
      <c r="AY210" s="257" t="s">
        <v>123</v>
      </c>
    </row>
    <row r="211" s="13" customFormat="1">
      <c r="A211" s="13"/>
      <c r="B211" s="225"/>
      <c r="C211" s="226"/>
      <c r="D211" s="227" t="s">
        <v>134</v>
      </c>
      <c r="E211" s="228" t="s">
        <v>19</v>
      </c>
      <c r="F211" s="229" t="s">
        <v>183</v>
      </c>
      <c r="G211" s="226"/>
      <c r="H211" s="230">
        <v>-1.2</v>
      </c>
      <c r="I211" s="231"/>
      <c r="J211" s="226"/>
      <c r="K211" s="226"/>
      <c r="L211" s="232"/>
      <c r="M211" s="233"/>
      <c r="N211" s="234"/>
      <c r="O211" s="234"/>
      <c r="P211" s="234"/>
      <c r="Q211" s="234"/>
      <c r="R211" s="234"/>
      <c r="S211" s="234"/>
      <c r="T211" s="235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6" t="s">
        <v>134</v>
      </c>
      <c r="AU211" s="236" t="s">
        <v>80</v>
      </c>
      <c r="AV211" s="13" t="s">
        <v>80</v>
      </c>
      <c r="AW211" s="13" t="s">
        <v>32</v>
      </c>
      <c r="AX211" s="13" t="s">
        <v>70</v>
      </c>
      <c r="AY211" s="236" t="s">
        <v>123</v>
      </c>
    </row>
    <row r="212" s="16" customFormat="1">
      <c r="A212" s="16"/>
      <c r="B212" s="258"/>
      <c r="C212" s="259"/>
      <c r="D212" s="227" t="s">
        <v>134</v>
      </c>
      <c r="E212" s="260" t="s">
        <v>19</v>
      </c>
      <c r="F212" s="261" t="s">
        <v>202</v>
      </c>
      <c r="G212" s="259"/>
      <c r="H212" s="262">
        <v>4.2000000000000002</v>
      </c>
      <c r="I212" s="263"/>
      <c r="J212" s="259"/>
      <c r="K212" s="259"/>
      <c r="L212" s="264"/>
      <c r="M212" s="265"/>
      <c r="N212" s="266"/>
      <c r="O212" s="266"/>
      <c r="P212" s="266"/>
      <c r="Q212" s="266"/>
      <c r="R212" s="266"/>
      <c r="S212" s="266"/>
      <c r="T212" s="267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T212" s="268" t="s">
        <v>134</v>
      </c>
      <c r="AU212" s="268" t="s">
        <v>80</v>
      </c>
      <c r="AV212" s="16" t="s">
        <v>142</v>
      </c>
      <c r="AW212" s="16" t="s">
        <v>32</v>
      </c>
      <c r="AX212" s="16" t="s">
        <v>70</v>
      </c>
      <c r="AY212" s="268" t="s">
        <v>123</v>
      </c>
    </row>
    <row r="213" s="15" customFormat="1">
      <c r="A213" s="15"/>
      <c r="B213" s="248"/>
      <c r="C213" s="249"/>
      <c r="D213" s="227" t="s">
        <v>134</v>
      </c>
      <c r="E213" s="250" t="s">
        <v>19</v>
      </c>
      <c r="F213" s="251" t="s">
        <v>189</v>
      </c>
      <c r="G213" s="249"/>
      <c r="H213" s="250" t="s">
        <v>19</v>
      </c>
      <c r="I213" s="252"/>
      <c r="J213" s="249"/>
      <c r="K213" s="249"/>
      <c r="L213" s="253"/>
      <c r="M213" s="254"/>
      <c r="N213" s="255"/>
      <c r="O213" s="255"/>
      <c r="P213" s="255"/>
      <c r="Q213" s="255"/>
      <c r="R213" s="255"/>
      <c r="S213" s="255"/>
      <c r="T213" s="256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57" t="s">
        <v>134</v>
      </c>
      <c r="AU213" s="257" t="s">
        <v>80</v>
      </c>
      <c r="AV213" s="15" t="s">
        <v>78</v>
      </c>
      <c r="AW213" s="15" t="s">
        <v>32</v>
      </c>
      <c r="AX213" s="15" t="s">
        <v>70</v>
      </c>
      <c r="AY213" s="257" t="s">
        <v>123</v>
      </c>
    </row>
    <row r="214" s="13" customFormat="1">
      <c r="A214" s="13"/>
      <c r="B214" s="225"/>
      <c r="C214" s="226"/>
      <c r="D214" s="227" t="s">
        <v>134</v>
      </c>
      <c r="E214" s="228" t="s">
        <v>19</v>
      </c>
      <c r="F214" s="229" t="s">
        <v>190</v>
      </c>
      <c r="G214" s="226"/>
      <c r="H214" s="230">
        <v>17.850000000000001</v>
      </c>
      <c r="I214" s="231"/>
      <c r="J214" s="226"/>
      <c r="K214" s="226"/>
      <c r="L214" s="232"/>
      <c r="M214" s="233"/>
      <c r="N214" s="234"/>
      <c r="O214" s="234"/>
      <c r="P214" s="234"/>
      <c r="Q214" s="234"/>
      <c r="R214" s="234"/>
      <c r="S214" s="234"/>
      <c r="T214" s="23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6" t="s">
        <v>134</v>
      </c>
      <c r="AU214" s="236" t="s">
        <v>80</v>
      </c>
      <c r="AV214" s="13" t="s">
        <v>80</v>
      </c>
      <c r="AW214" s="13" t="s">
        <v>32</v>
      </c>
      <c r="AX214" s="13" t="s">
        <v>70</v>
      </c>
      <c r="AY214" s="236" t="s">
        <v>123</v>
      </c>
    </row>
    <row r="215" s="13" customFormat="1">
      <c r="A215" s="13"/>
      <c r="B215" s="225"/>
      <c r="C215" s="226"/>
      <c r="D215" s="227" t="s">
        <v>134</v>
      </c>
      <c r="E215" s="228" t="s">
        <v>19</v>
      </c>
      <c r="F215" s="229" t="s">
        <v>191</v>
      </c>
      <c r="G215" s="226"/>
      <c r="H215" s="230">
        <v>8.4000000000000004</v>
      </c>
      <c r="I215" s="231"/>
      <c r="J215" s="226"/>
      <c r="K215" s="226"/>
      <c r="L215" s="232"/>
      <c r="M215" s="233"/>
      <c r="N215" s="234"/>
      <c r="O215" s="234"/>
      <c r="P215" s="234"/>
      <c r="Q215" s="234"/>
      <c r="R215" s="234"/>
      <c r="S215" s="234"/>
      <c r="T215" s="235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6" t="s">
        <v>134</v>
      </c>
      <c r="AU215" s="236" t="s">
        <v>80</v>
      </c>
      <c r="AV215" s="13" t="s">
        <v>80</v>
      </c>
      <c r="AW215" s="13" t="s">
        <v>32</v>
      </c>
      <c r="AX215" s="13" t="s">
        <v>70</v>
      </c>
      <c r="AY215" s="236" t="s">
        <v>123</v>
      </c>
    </row>
    <row r="216" s="13" customFormat="1">
      <c r="A216" s="13"/>
      <c r="B216" s="225"/>
      <c r="C216" s="226"/>
      <c r="D216" s="227" t="s">
        <v>134</v>
      </c>
      <c r="E216" s="228" t="s">
        <v>19</v>
      </c>
      <c r="F216" s="229" t="s">
        <v>192</v>
      </c>
      <c r="G216" s="226"/>
      <c r="H216" s="230">
        <v>8.0999999999999996</v>
      </c>
      <c r="I216" s="231"/>
      <c r="J216" s="226"/>
      <c r="K216" s="226"/>
      <c r="L216" s="232"/>
      <c r="M216" s="233"/>
      <c r="N216" s="234"/>
      <c r="O216" s="234"/>
      <c r="P216" s="234"/>
      <c r="Q216" s="234"/>
      <c r="R216" s="234"/>
      <c r="S216" s="234"/>
      <c r="T216" s="23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6" t="s">
        <v>134</v>
      </c>
      <c r="AU216" s="236" t="s">
        <v>80</v>
      </c>
      <c r="AV216" s="13" t="s">
        <v>80</v>
      </c>
      <c r="AW216" s="13" t="s">
        <v>32</v>
      </c>
      <c r="AX216" s="13" t="s">
        <v>70</v>
      </c>
      <c r="AY216" s="236" t="s">
        <v>123</v>
      </c>
    </row>
    <row r="217" s="13" customFormat="1">
      <c r="A217" s="13"/>
      <c r="B217" s="225"/>
      <c r="C217" s="226"/>
      <c r="D217" s="227" t="s">
        <v>134</v>
      </c>
      <c r="E217" s="228" t="s">
        <v>19</v>
      </c>
      <c r="F217" s="229" t="s">
        <v>193</v>
      </c>
      <c r="G217" s="226"/>
      <c r="H217" s="230">
        <v>8.3249999999999993</v>
      </c>
      <c r="I217" s="231"/>
      <c r="J217" s="226"/>
      <c r="K217" s="226"/>
      <c r="L217" s="232"/>
      <c r="M217" s="233"/>
      <c r="N217" s="234"/>
      <c r="O217" s="234"/>
      <c r="P217" s="234"/>
      <c r="Q217" s="234"/>
      <c r="R217" s="234"/>
      <c r="S217" s="234"/>
      <c r="T217" s="23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6" t="s">
        <v>134</v>
      </c>
      <c r="AU217" s="236" t="s">
        <v>80</v>
      </c>
      <c r="AV217" s="13" t="s">
        <v>80</v>
      </c>
      <c r="AW217" s="13" t="s">
        <v>32</v>
      </c>
      <c r="AX217" s="13" t="s">
        <v>70</v>
      </c>
      <c r="AY217" s="236" t="s">
        <v>123</v>
      </c>
    </row>
    <row r="218" s="13" customFormat="1">
      <c r="A218" s="13"/>
      <c r="B218" s="225"/>
      <c r="C218" s="226"/>
      <c r="D218" s="227" t="s">
        <v>134</v>
      </c>
      <c r="E218" s="228" t="s">
        <v>19</v>
      </c>
      <c r="F218" s="229" t="s">
        <v>194</v>
      </c>
      <c r="G218" s="226"/>
      <c r="H218" s="230">
        <v>7.4000000000000004</v>
      </c>
      <c r="I218" s="231"/>
      <c r="J218" s="226"/>
      <c r="K218" s="226"/>
      <c r="L218" s="232"/>
      <c r="M218" s="233"/>
      <c r="N218" s="234"/>
      <c r="O218" s="234"/>
      <c r="P218" s="234"/>
      <c r="Q218" s="234"/>
      <c r="R218" s="234"/>
      <c r="S218" s="234"/>
      <c r="T218" s="235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6" t="s">
        <v>134</v>
      </c>
      <c r="AU218" s="236" t="s">
        <v>80</v>
      </c>
      <c r="AV218" s="13" t="s">
        <v>80</v>
      </c>
      <c r="AW218" s="13" t="s">
        <v>32</v>
      </c>
      <c r="AX218" s="13" t="s">
        <v>70</v>
      </c>
      <c r="AY218" s="236" t="s">
        <v>123</v>
      </c>
    </row>
    <row r="219" s="13" customFormat="1">
      <c r="A219" s="13"/>
      <c r="B219" s="225"/>
      <c r="C219" s="226"/>
      <c r="D219" s="227" t="s">
        <v>134</v>
      </c>
      <c r="E219" s="228" t="s">
        <v>19</v>
      </c>
      <c r="F219" s="229" t="s">
        <v>195</v>
      </c>
      <c r="G219" s="226"/>
      <c r="H219" s="230">
        <v>8.3249999999999993</v>
      </c>
      <c r="I219" s="231"/>
      <c r="J219" s="226"/>
      <c r="K219" s="226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134</v>
      </c>
      <c r="AU219" s="236" t="s">
        <v>80</v>
      </c>
      <c r="AV219" s="13" t="s">
        <v>80</v>
      </c>
      <c r="AW219" s="13" t="s">
        <v>32</v>
      </c>
      <c r="AX219" s="13" t="s">
        <v>70</v>
      </c>
      <c r="AY219" s="236" t="s">
        <v>123</v>
      </c>
    </row>
    <row r="220" s="13" customFormat="1">
      <c r="A220" s="13"/>
      <c r="B220" s="225"/>
      <c r="C220" s="226"/>
      <c r="D220" s="227" t="s">
        <v>134</v>
      </c>
      <c r="E220" s="228" t="s">
        <v>19</v>
      </c>
      <c r="F220" s="229" t="s">
        <v>196</v>
      </c>
      <c r="G220" s="226"/>
      <c r="H220" s="230">
        <v>7.5999999999999996</v>
      </c>
      <c r="I220" s="231"/>
      <c r="J220" s="226"/>
      <c r="K220" s="226"/>
      <c r="L220" s="232"/>
      <c r="M220" s="233"/>
      <c r="N220" s="234"/>
      <c r="O220" s="234"/>
      <c r="P220" s="234"/>
      <c r="Q220" s="234"/>
      <c r="R220" s="234"/>
      <c r="S220" s="234"/>
      <c r="T220" s="235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6" t="s">
        <v>134</v>
      </c>
      <c r="AU220" s="236" t="s">
        <v>80</v>
      </c>
      <c r="AV220" s="13" t="s">
        <v>80</v>
      </c>
      <c r="AW220" s="13" t="s">
        <v>32</v>
      </c>
      <c r="AX220" s="13" t="s">
        <v>70</v>
      </c>
      <c r="AY220" s="236" t="s">
        <v>123</v>
      </c>
    </row>
    <row r="221" s="13" customFormat="1">
      <c r="A221" s="13"/>
      <c r="B221" s="225"/>
      <c r="C221" s="226"/>
      <c r="D221" s="227" t="s">
        <v>134</v>
      </c>
      <c r="E221" s="228" t="s">
        <v>19</v>
      </c>
      <c r="F221" s="229" t="s">
        <v>197</v>
      </c>
      <c r="G221" s="226"/>
      <c r="H221" s="230">
        <v>8.5500000000000007</v>
      </c>
      <c r="I221" s="231"/>
      <c r="J221" s="226"/>
      <c r="K221" s="226"/>
      <c r="L221" s="232"/>
      <c r="M221" s="233"/>
      <c r="N221" s="234"/>
      <c r="O221" s="234"/>
      <c r="P221" s="234"/>
      <c r="Q221" s="234"/>
      <c r="R221" s="234"/>
      <c r="S221" s="234"/>
      <c r="T221" s="235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6" t="s">
        <v>134</v>
      </c>
      <c r="AU221" s="236" t="s">
        <v>80</v>
      </c>
      <c r="AV221" s="13" t="s">
        <v>80</v>
      </c>
      <c r="AW221" s="13" t="s">
        <v>32</v>
      </c>
      <c r="AX221" s="13" t="s">
        <v>70</v>
      </c>
      <c r="AY221" s="236" t="s">
        <v>123</v>
      </c>
    </row>
    <row r="222" s="13" customFormat="1">
      <c r="A222" s="13"/>
      <c r="B222" s="225"/>
      <c r="C222" s="226"/>
      <c r="D222" s="227" t="s">
        <v>134</v>
      </c>
      <c r="E222" s="228" t="s">
        <v>19</v>
      </c>
      <c r="F222" s="229" t="s">
        <v>198</v>
      </c>
      <c r="G222" s="226"/>
      <c r="H222" s="230">
        <v>11.4</v>
      </c>
      <c r="I222" s="231"/>
      <c r="J222" s="226"/>
      <c r="K222" s="226"/>
      <c r="L222" s="232"/>
      <c r="M222" s="233"/>
      <c r="N222" s="234"/>
      <c r="O222" s="234"/>
      <c r="P222" s="234"/>
      <c r="Q222" s="234"/>
      <c r="R222" s="234"/>
      <c r="S222" s="234"/>
      <c r="T222" s="235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6" t="s">
        <v>134</v>
      </c>
      <c r="AU222" s="236" t="s">
        <v>80</v>
      </c>
      <c r="AV222" s="13" t="s">
        <v>80</v>
      </c>
      <c r="AW222" s="13" t="s">
        <v>32</v>
      </c>
      <c r="AX222" s="13" t="s">
        <v>70</v>
      </c>
      <c r="AY222" s="236" t="s">
        <v>123</v>
      </c>
    </row>
    <row r="223" s="13" customFormat="1">
      <c r="A223" s="13"/>
      <c r="B223" s="225"/>
      <c r="C223" s="226"/>
      <c r="D223" s="227" t="s">
        <v>134</v>
      </c>
      <c r="E223" s="228" t="s">
        <v>19</v>
      </c>
      <c r="F223" s="229" t="s">
        <v>199</v>
      </c>
      <c r="G223" s="226"/>
      <c r="H223" s="230">
        <v>7.7999999999999998</v>
      </c>
      <c r="I223" s="231"/>
      <c r="J223" s="226"/>
      <c r="K223" s="226"/>
      <c r="L223" s="232"/>
      <c r="M223" s="233"/>
      <c r="N223" s="234"/>
      <c r="O223" s="234"/>
      <c r="P223" s="234"/>
      <c r="Q223" s="234"/>
      <c r="R223" s="234"/>
      <c r="S223" s="234"/>
      <c r="T223" s="23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36" t="s">
        <v>134</v>
      </c>
      <c r="AU223" s="236" t="s">
        <v>80</v>
      </c>
      <c r="AV223" s="13" t="s">
        <v>80</v>
      </c>
      <c r="AW223" s="13" t="s">
        <v>32</v>
      </c>
      <c r="AX223" s="13" t="s">
        <v>70</v>
      </c>
      <c r="AY223" s="236" t="s">
        <v>123</v>
      </c>
    </row>
    <row r="224" s="13" customFormat="1">
      <c r="A224" s="13"/>
      <c r="B224" s="225"/>
      <c r="C224" s="226"/>
      <c r="D224" s="227" t="s">
        <v>134</v>
      </c>
      <c r="E224" s="228" t="s">
        <v>19</v>
      </c>
      <c r="F224" s="229" t="s">
        <v>200</v>
      </c>
      <c r="G224" s="226"/>
      <c r="H224" s="230">
        <v>8.4000000000000004</v>
      </c>
      <c r="I224" s="231"/>
      <c r="J224" s="226"/>
      <c r="K224" s="226"/>
      <c r="L224" s="232"/>
      <c r="M224" s="233"/>
      <c r="N224" s="234"/>
      <c r="O224" s="234"/>
      <c r="P224" s="234"/>
      <c r="Q224" s="234"/>
      <c r="R224" s="234"/>
      <c r="S224" s="234"/>
      <c r="T224" s="23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6" t="s">
        <v>134</v>
      </c>
      <c r="AU224" s="236" t="s">
        <v>80</v>
      </c>
      <c r="AV224" s="13" t="s">
        <v>80</v>
      </c>
      <c r="AW224" s="13" t="s">
        <v>32</v>
      </c>
      <c r="AX224" s="13" t="s">
        <v>70</v>
      </c>
      <c r="AY224" s="236" t="s">
        <v>123</v>
      </c>
    </row>
    <row r="225" s="13" customFormat="1">
      <c r="A225" s="13"/>
      <c r="B225" s="225"/>
      <c r="C225" s="226"/>
      <c r="D225" s="227" t="s">
        <v>134</v>
      </c>
      <c r="E225" s="228" t="s">
        <v>19</v>
      </c>
      <c r="F225" s="229" t="s">
        <v>201</v>
      </c>
      <c r="G225" s="226"/>
      <c r="H225" s="230">
        <v>17.600000000000001</v>
      </c>
      <c r="I225" s="231"/>
      <c r="J225" s="226"/>
      <c r="K225" s="226"/>
      <c r="L225" s="232"/>
      <c r="M225" s="233"/>
      <c r="N225" s="234"/>
      <c r="O225" s="234"/>
      <c r="P225" s="234"/>
      <c r="Q225" s="234"/>
      <c r="R225" s="234"/>
      <c r="S225" s="234"/>
      <c r="T225" s="235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6" t="s">
        <v>134</v>
      </c>
      <c r="AU225" s="236" t="s">
        <v>80</v>
      </c>
      <c r="AV225" s="13" t="s">
        <v>80</v>
      </c>
      <c r="AW225" s="13" t="s">
        <v>32</v>
      </c>
      <c r="AX225" s="13" t="s">
        <v>70</v>
      </c>
      <c r="AY225" s="236" t="s">
        <v>123</v>
      </c>
    </row>
    <row r="226" s="16" customFormat="1">
      <c r="A226" s="16"/>
      <c r="B226" s="258"/>
      <c r="C226" s="259"/>
      <c r="D226" s="227" t="s">
        <v>134</v>
      </c>
      <c r="E226" s="260" t="s">
        <v>19</v>
      </c>
      <c r="F226" s="261" t="s">
        <v>202</v>
      </c>
      <c r="G226" s="259"/>
      <c r="H226" s="262">
        <v>119.75</v>
      </c>
      <c r="I226" s="263"/>
      <c r="J226" s="259"/>
      <c r="K226" s="259"/>
      <c r="L226" s="264"/>
      <c r="M226" s="265"/>
      <c r="N226" s="266"/>
      <c r="O226" s="266"/>
      <c r="P226" s="266"/>
      <c r="Q226" s="266"/>
      <c r="R226" s="266"/>
      <c r="S226" s="266"/>
      <c r="T226" s="267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68" t="s">
        <v>134</v>
      </c>
      <c r="AU226" s="268" t="s">
        <v>80</v>
      </c>
      <c r="AV226" s="16" t="s">
        <v>142</v>
      </c>
      <c r="AW226" s="16" t="s">
        <v>32</v>
      </c>
      <c r="AX226" s="16" t="s">
        <v>70</v>
      </c>
      <c r="AY226" s="268" t="s">
        <v>123</v>
      </c>
    </row>
    <row r="227" s="13" customFormat="1">
      <c r="A227" s="13"/>
      <c r="B227" s="225"/>
      <c r="C227" s="226"/>
      <c r="D227" s="227" t="s">
        <v>134</v>
      </c>
      <c r="E227" s="228" t="s">
        <v>19</v>
      </c>
      <c r="F227" s="229" t="s">
        <v>278</v>
      </c>
      <c r="G227" s="226"/>
      <c r="H227" s="230">
        <v>-6.2999999999999998</v>
      </c>
      <c r="I227" s="231"/>
      <c r="J227" s="226"/>
      <c r="K227" s="226"/>
      <c r="L227" s="232"/>
      <c r="M227" s="233"/>
      <c r="N227" s="234"/>
      <c r="O227" s="234"/>
      <c r="P227" s="234"/>
      <c r="Q227" s="234"/>
      <c r="R227" s="234"/>
      <c r="S227" s="234"/>
      <c r="T227" s="23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6" t="s">
        <v>134</v>
      </c>
      <c r="AU227" s="236" t="s">
        <v>80</v>
      </c>
      <c r="AV227" s="13" t="s">
        <v>80</v>
      </c>
      <c r="AW227" s="13" t="s">
        <v>32</v>
      </c>
      <c r="AX227" s="13" t="s">
        <v>70</v>
      </c>
      <c r="AY227" s="236" t="s">
        <v>123</v>
      </c>
    </row>
    <row r="228" s="16" customFormat="1">
      <c r="A228" s="16"/>
      <c r="B228" s="258"/>
      <c r="C228" s="259"/>
      <c r="D228" s="227" t="s">
        <v>134</v>
      </c>
      <c r="E228" s="260" t="s">
        <v>19</v>
      </c>
      <c r="F228" s="261" t="s">
        <v>202</v>
      </c>
      <c r="G228" s="259"/>
      <c r="H228" s="262">
        <v>-6.2999999999999998</v>
      </c>
      <c r="I228" s="263"/>
      <c r="J228" s="259"/>
      <c r="K228" s="259"/>
      <c r="L228" s="264"/>
      <c r="M228" s="265"/>
      <c r="N228" s="266"/>
      <c r="O228" s="266"/>
      <c r="P228" s="266"/>
      <c r="Q228" s="266"/>
      <c r="R228" s="266"/>
      <c r="S228" s="266"/>
      <c r="T228" s="267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T228" s="268" t="s">
        <v>134</v>
      </c>
      <c r="AU228" s="268" t="s">
        <v>80</v>
      </c>
      <c r="AV228" s="16" t="s">
        <v>142</v>
      </c>
      <c r="AW228" s="16" t="s">
        <v>32</v>
      </c>
      <c r="AX228" s="16" t="s">
        <v>70</v>
      </c>
      <c r="AY228" s="268" t="s">
        <v>123</v>
      </c>
    </row>
    <row r="229" s="14" customFormat="1">
      <c r="A229" s="14"/>
      <c r="B229" s="237"/>
      <c r="C229" s="238"/>
      <c r="D229" s="227" t="s">
        <v>134</v>
      </c>
      <c r="E229" s="239" t="s">
        <v>19</v>
      </c>
      <c r="F229" s="240" t="s">
        <v>136</v>
      </c>
      <c r="G229" s="238"/>
      <c r="H229" s="241">
        <v>117.64999999999999</v>
      </c>
      <c r="I229" s="242"/>
      <c r="J229" s="238"/>
      <c r="K229" s="238"/>
      <c r="L229" s="243"/>
      <c r="M229" s="244"/>
      <c r="N229" s="245"/>
      <c r="O229" s="245"/>
      <c r="P229" s="245"/>
      <c r="Q229" s="245"/>
      <c r="R229" s="245"/>
      <c r="S229" s="245"/>
      <c r="T229" s="246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7" t="s">
        <v>134</v>
      </c>
      <c r="AU229" s="247" t="s">
        <v>80</v>
      </c>
      <c r="AV229" s="14" t="s">
        <v>130</v>
      </c>
      <c r="AW229" s="14" t="s">
        <v>32</v>
      </c>
      <c r="AX229" s="14" t="s">
        <v>78</v>
      </c>
      <c r="AY229" s="247" t="s">
        <v>123</v>
      </c>
    </row>
    <row r="230" s="2" customFormat="1" ht="37.8" customHeight="1">
      <c r="A230" s="41"/>
      <c r="B230" s="42"/>
      <c r="C230" s="207" t="s">
        <v>279</v>
      </c>
      <c r="D230" s="207" t="s">
        <v>125</v>
      </c>
      <c r="E230" s="208" t="s">
        <v>280</v>
      </c>
      <c r="F230" s="209" t="s">
        <v>281</v>
      </c>
      <c r="G230" s="210" t="s">
        <v>176</v>
      </c>
      <c r="H230" s="211">
        <v>235.30000000000001</v>
      </c>
      <c r="I230" s="212"/>
      <c r="J230" s="213">
        <f>ROUND(I230*H230,2)</f>
        <v>0</v>
      </c>
      <c r="K230" s="209" t="s">
        <v>129</v>
      </c>
      <c r="L230" s="47"/>
      <c r="M230" s="214" t="s">
        <v>19</v>
      </c>
      <c r="N230" s="215" t="s">
        <v>41</v>
      </c>
      <c r="O230" s="87"/>
      <c r="P230" s="216">
        <f>O230*H230</f>
        <v>0</v>
      </c>
      <c r="Q230" s="216">
        <v>0</v>
      </c>
      <c r="R230" s="216">
        <f>Q230*H230</f>
        <v>0</v>
      </c>
      <c r="S230" s="216">
        <v>0</v>
      </c>
      <c r="T230" s="217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18" t="s">
        <v>130</v>
      </c>
      <c r="AT230" s="218" t="s">
        <v>125</v>
      </c>
      <c r="AU230" s="218" t="s">
        <v>80</v>
      </c>
      <c r="AY230" s="20" t="s">
        <v>123</v>
      </c>
      <c r="BE230" s="219">
        <f>IF(N230="základní",J230,0)</f>
        <v>0</v>
      </c>
      <c r="BF230" s="219">
        <f>IF(N230="snížená",J230,0)</f>
        <v>0</v>
      </c>
      <c r="BG230" s="219">
        <f>IF(N230="zákl. přenesená",J230,0)</f>
        <v>0</v>
      </c>
      <c r="BH230" s="219">
        <f>IF(N230="sníž. přenesená",J230,0)</f>
        <v>0</v>
      </c>
      <c r="BI230" s="219">
        <f>IF(N230="nulová",J230,0)</f>
        <v>0</v>
      </c>
      <c r="BJ230" s="20" t="s">
        <v>78</v>
      </c>
      <c r="BK230" s="219">
        <f>ROUND(I230*H230,2)</f>
        <v>0</v>
      </c>
      <c r="BL230" s="20" t="s">
        <v>130</v>
      </c>
      <c r="BM230" s="218" t="s">
        <v>282</v>
      </c>
    </row>
    <row r="231" s="2" customFormat="1">
      <c r="A231" s="41"/>
      <c r="B231" s="42"/>
      <c r="C231" s="43"/>
      <c r="D231" s="220" t="s">
        <v>132</v>
      </c>
      <c r="E231" s="43"/>
      <c r="F231" s="221" t="s">
        <v>283</v>
      </c>
      <c r="G231" s="43"/>
      <c r="H231" s="43"/>
      <c r="I231" s="222"/>
      <c r="J231" s="43"/>
      <c r="K231" s="43"/>
      <c r="L231" s="47"/>
      <c r="M231" s="223"/>
      <c r="N231" s="224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132</v>
      </c>
      <c r="AU231" s="20" t="s">
        <v>80</v>
      </c>
    </row>
    <row r="232" s="15" customFormat="1">
      <c r="A232" s="15"/>
      <c r="B232" s="248"/>
      <c r="C232" s="249"/>
      <c r="D232" s="227" t="s">
        <v>134</v>
      </c>
      <c r="E232" s="250" t="s">
        <v>19</v>
      </c>
      <c r="F232" s="251" t="s">
        <v>277</v>
      </c>
      <c r="G232" s="249"/>
      <c r="H232" s="250" t="s">
        <v>19</v>
      </c>
      <c r="I232" s="252"/>
      <c r="J232" s="249"/>
      <c r="K232" s="249"/>
      <c r="L232" s="253"/>
      <c r="M232" s="254"/>
      <c r="N232" s="255"/>
      <c r="O232" s="255"/>
      <c r="P232" s="255"/>
      <c r="Q232" s="255"/>
      <c r="R232" s="255"/>
      <c r="S232" s="255"/>
      <c r="T232" s="256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57" t="s">
        <v>134</v>
      </c>
      <c r="AU232" s="257" t="s">
        <v>80</v>
      </c>
      <c r="AV232" s="15" t="s">
        <v>78</v>
      </c>
      <c r="AW232" s="15" t="s">
        <v>32</v>
      </c>
      <c r="AX232" s="15" t="s">
        <v>70</v>
      </c>
      <c r="AY232" s="257" t="s">
        <v>123</v>
      </c>
    </row>
    <row r="233" s="15" customFormat="1">
      <c r="A233" s="15"/>
      <c r="B233" s="248"/>
      <c r="C233" s="249"/>
      <c r="D233" s="227" t="s">
        <v>134</v>
      </c>
      <c r="E233" s="250" t="s">
        <v>19</v>
      </c>
      <c r="F233" s="251" t="s">
        <v>179</v>
      </c>
      <c r="G233" s="249"/>
      <c r="H233" s="250" t="s">
        <v>19</v>
      </c>
      <c r="I233" s="252"/>
      <c r="J233" s="249"/>
      <c r="K233" s="249"/>
      <c r="L233" s="253"/>
      <c r="M233" s="254"/>
      <c r="N233" s="255"/>
      <c r="O233" s="255"/>
      <c r="P233" s="255"/>
      <c r="Q233" s="255"/>
      <c r="R233" s="255"/>
      <c r="S233" s="255"/>
      <c r="T233" s="256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57" t="s">
        <v>134</v>
      </c>
      <c r="AU233" s="257" t="s">
        <v>80</v>
      </c>
      <c r="AV233" s="15" t="s">
        <v>78</v>
      </c>
      <c r="AW233" s="15" t="s">
        <v>32</v>
      </c>
      <c r="AX233" s="15" t="s">
        <v>70</v>
      </c>
      <c r="AY233" s="257" t="s">
        <v>123</v>
      </c>
    </row>
    <row r="234" s="13" customFormat="1">
      <c r="A234" s="13"/>
      <c r="B234" s="225"/>
      <c r="C234" s="226"/>
      <c r="D234" s="227" t="s">
        <v>134</v>
      </c>
      <c r="E234" s="228" t="s">
        <v>19</v>
      </c>
      <c r="F234" s="229" t="s">
        <v>180</v>
      </c>
      <c r="G234" s="226"/>
      <c r="H234" s="230">
        <v>2.1600000000000001</v>
      </c>
      <c r="I234" s="231"/>
      <c r="J234" s="226"/>
      <c r="K234" s="226"/>
      <c r="L234" s="232"/>
      <c r="M234" s="233"/>
      <c r="N234" s="234"/>
      <c r="O234" s="234"/>
      <c r="P234" s="234"/>
      <c r="Q234" s="234"/>
      <c r="R234" s="234"/>
      <c r="S234" s="234"/>
      <c r="T234" s="23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6" t="s">
        <v>134</v>
      </c>
      <c r="AU234" s="236" t="s">
        <v>80</v>
      </c>
      <c r="AV234" s="13" t="s">
        <v>80</v>
      </c>
      <c r="AW234" s="13" t="s">
        <v>32</v>
      </c>
      <c r="AX234" s="13" t="s">
        <v>70</v>
      </c>
      <c r="AY234" s="236" t="s">
        <v>123</v>
      </c>
    </row>
    <row r="235" s="13" customFormat="1">
      <c r="A235" s="13"/>
      <c r="B235" s="225"/>
      <c r="C235" s="226"/>
      <c r="D235" s="227" t="s">
        <v>134</v>
      </c>
      <c r="E235" s="228" t="s">
        <v>19</v>
      </c>
      <c r="F235" s="229" t="s">
        <v>181</v>
      </c>
      <c r="G235" s="226"/>
      <c r="H235" s="230">
        <v>3.2400000000000002</v>
      </c>
      <c r="I235" s="231"/>
      <c r="J235" s="226"/>
      <c r="K235" s="226"/>
      <c r="L235" s="232"/>
      <c r="M235" s="233"/>
      <c r="N235" s="234"/>
      <c r="O235" s="234"/>
      <c r="P235" s="234"/>
      <c r="Q235" s="234"/>
      <c r="R235" s="234"/>
      <c r="S235" s="234"/>
      <c r="T235" s="235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6" t="s">
        <v>134</v>
      </c>
      <c r="AU235" s="236" t="s">
        <v>80</v>
      </c>
      <c r="AV235" s="13" t="s">
        <v>80</v>
      </c>
      <c r="AW235" s="13" t="s">
        <v>32</v>
      </c>
      <c r="AX235" s="13" t="s">
        <v>70</v>
      </c>
      <c r="AY235" s="236" t="s">
        <v>123</v>
      </c>
    </row>
    <row r="236" s="15" customFormat="1">
      <c r="A236" s="15"/>
      <c r="B236" s="248"/>
      <c r="C236" s="249"/>
      <c r="D236" s="227" t="s">
        <v>134</v>
      </c>
      <c r="E236" s="250" t="s">
        <v>19</v>
      </c>
      <c r="F236" s="251" t="s">
        <v>182</v>
      </c>
      <c r="G236" s="249"/>
      <c r="H236" s="250" t="s">
        <v>19</v>
      </c>
      <c r="I236" s="252"/>
      <c r="J236" s="249"/>
      <c r="K236" s="249"/>
      <c r="L236" s="253"/>
      <c r="M236" s="254"/>
      <c r="N236" s="255"/>
      <c r="O236" s="255"/>
      <c r="P236" s="255"/>
      <c r="Q236" s="255"/>
      <c r="R236" s="255"/>
      <c r="S236" s="255"/>
      <c r="T236" s="256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57" t="s">
        <v>134</v>
      </c>
      <c r="AU236" s="257" t="s">
        <v>80</v>
      </c>
      <c r="AV236" s="15" t="s">
        <v>78</v>
      </c>
      <c r="AW236" s="15" t="s">
        <v>32</v>
      </c>
      <c r="AX236" s="15" t="s">
        <v>70</v>
      </c>
      <c r="AY236" s="257" t="s">
        <v>123</v>
      </c>
    </row>
    <row r="237" s="13" customFormat="1">
      <c r="A237" s="13"/>
      <c r="B237" s="225"/>
      <c r="C237" s="226"/>
      <c r="D237" s="227" t="s">
        <v>134</v>
      </c>
      <c r="E237" s="228" t="s">
        <v>19</v>
      </c>
      <c r="F237" s="229" t="s">
        <v>183</v>
      </c>
      <c r="G237" s="226"/>
      <c r="H237" s="230">
        <v>-1.2</v>
      </c>
      <c r="I237" s="231"/>
      <c r="J237" s="226"/>
      <c r="K237" s="226"/>
      <c r="L237" s="232"/>
      <c r="M237" s="233"/>
      <c r="N237" s="234"/>
      <c r="O237" s="234"/>
      <c r="P237" s="234"/>
      <c r="Q237" s="234"/>
      <c r="R237" s="234"/>
      <c r="S237" s="234"/>
      <c r="T237" s="235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6" t="s">
        <v>134</v>
      </c>
      <c r="AU237" s="236" t="s">
        <v>80</v>
      </c>
      <c r="AV237" s="13" t="s">
        <v>80</v>
      </c>
      <c r="AW237" s="13" t="s">
        <v>32</v>
      </c>
      <c r="AX237" s="13" t="s">
        <v>70</v>
      </c>
      <c r="AY237" s="236" t="s">
        <v>123</v>
      </c>
    </row>
    <row r="238" s="16" customFormat="1">
      <c r="A238" s="16"/>
      <c r="B238" s="258"/>
      <c r="C238" s="259"/>
      <c r="D238" s="227" t="s">
        <v>134</v>
      </c>
      <c r="E238" s="260" t="s">
        <v>19</v>
      </c>
      <c r="F238" s="261" t="s">
        <v>202</v>
      </c>
      <c r="G238" s="259"/>
      <c r="H238" s="262">
        <v>4.2000000000000002</v>
      </c>
      <c r="I238" s="263"/>
      <c r="J238" s="259"/>
      <c r="K238" s="259"/>
      <c r="L238" s="264"/>
      <c r="M238" s="265"/>
      <c r="N238" s="266"/>
      <c r="O238" s="266"/>
      <c r="P238" s="266"/>
      <c r="Q238" s="266"/>
      <c r="R238" s="266"/>
      <c r="S238" s="266"/>
      <c r="T238" s="267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68" t="s">
        <v>134</v>
      </c>
      <c r="AU238" s="268" t="s">
        <v>80</v>
      </c>
      <c r="AV238" s="16" t="s">
        <v>142</v>
      </c>
      <c r="AW238" s="16" t="s">
        <v>32</v>
      </c>
      <c r="AX238" s="16" t="s">
        <v>70</v>
      </c>
      <c r="AY238" s="268" t="s">
        <v>123</v>
      </c>
    </row>
    <row r="239" s="15" customFormat="1">
      <c r="A239" s="15"/>
      <c r="B239" s="248"/>
      <c r="C239" s="249"/>
      <c r="D239" s="227" t="s">
        <v>134</v>
      </c>
      <c r="E239" s="250" t="s">
        <v>19</v>
      </c>
      <c r="F239" s="251" t="s">
        <v>189</v>
      </c>
      <c r="G239" s="249"/>
      <c r="H239" s="250" t="s">
        <v>19</v>
      </c>
      <c r="I239" s="252"/>
      <c r="J239" s="249"/>
      <c r="K239" s="249"/>
      <c r="L239" s="253"/>
      <c r="M239" s="254"/>
      <c r="N239" s="255"/>
      <c r="O239" s="255"/>
      <c r="P239" s="255"/>
      <c r="Q239" s="255"/>
      <c r="R239" s="255"/>
      <c r="S239" s="255"/>
      <c r="T239" s="256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57" t="s">
        <v>134</v>
      </c>
      <c r="AU239" s="257" t="s">
        <v>80</v>
      </c>
      <c r="AV239" s="15" t="s">
        <v>78</v>
      </c>
      <c r="AW239" s="15" t="s">
        <v>32</v>
      </c>
      <c r="AX239" s="15" t="s">
        <v>70</v>
      </c>
      <c r="AY239" s="257" t="s">
        <v>123</v>
      </c>
    </row>
    <row r="240" s="13" customFormat="1">
      <c r="A240" s="13"/>
      <c r="B240" s="225"/>
      <c r="C240" s="226"/>
      <c r="D240" s="227" t="s">
        <v>134</v>
      </c>
      <c r="E240" s="228" t="s">
        <v>19</v>
      </c>
      <c r="F240" s="229" t="s">
        <v>190</v>
      </c>
      <c r="G240" s="226"/>
      <c r="H240" s="230">
        <v>17.850000000000001</v>
      </c>
      <c r="I240" s="231"/>
      <c r="J240" s="226"/>
      <c r="K240" s="226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134</v>
      </c>
      <c r="AU240" s="236" t="s">
        <v>80</v>
      </c>
      <c r="AV240" s="13" t="s">
        <v>80</v>
      </c>
      <c r="AW240" s="13" t="s">
        <v>32</v>
      </c>
      <c r="AX240" s="13" t="s">
        <v>70</v>
      </c>
      <c r="AY240" s="236" t="s">
        <v>123</v>
      </c>
    </row>
    <row r="241" s="13" customFormat="1">
      <c r="A241" s="13"/>
      <c r="B241" s="225"/>
      <c r="C241" s="226"/>
      <c r="D241" s="227" t="s">
        <v>134</v>
      </c>
      <c r="E241" s="228" t="s">
        <v>19</v>
      </c>
      <c r="F241" s="229" t="s">
        <v>191</v>
      </c>
      <c r="G241" s="226"/>
      <c r="H241" s="230">
        <v>8.4000000000000004</v>
      </c>
      <c r="I241" s="231"/>
      <c r="J241" s="226"/>
      <c r="K241" s="226"/>
      <c r="L241" s="232"/>
      <c r="M241" s="233"/>
      <c r="N241" s="234"/>
      <c r="O241" s="234"/>
      <c r="P241" s="234"/>
      <c r="Q241" s="234"/>
      <c r="R241" s="234"/>
      <c r="S241" s="234"/>
      <c r="T241" s="235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6" t="s">
        <v>134</v>
      </c>
      <c r="AU241" s="236" t="s">
        <v>80</v>
      </c>
      <c r="AV241" s="13" t="s">
        <v>80</v>
      </c>
      <c r="AW241" s="13" t="s">
        <v>32</v>
      </c>
      <c r="AX241" s="13" t="s">
        <v>70</v>
      </c>
      <c r="AY241" s="236" t="s">
        <v>123</v>
      </c>
    </row>
    <row r="242" s="13" customFormat="1">
      <c r="A242" s="13"/>
      <c r="B242" s="225"/>
      <c r="C242" s="226"/>
      <c r="D242" s="227" t="s">
        <v>134</v>
      </c>
      <c r="E242" s="228" t="s">
        <v>19</v>
      </c>
      <c r="F242" s="229" t="s">
        <v>192</v>
      </c>
      <c r="G242" s="226"/>
      <c r="H242" s="230">
        <v>8.0999999999999996</v>
      </c>
      <c r="I242" s="231"/>
      <c r="J242" s="226"/>
      <c r="K242" s="226"/>
      <c r="L242" s="232"/>
      <c r="M242" s="233"/>
      <c r="N242" s="234"/>
      <c r="O242" s="234"/>
      <c r="P242" s="234"/>
      <c r="Q242" s="234"/>
      <c r="R242" s="234"/>
      <c r="S242" s="234"/>
      <c r="T242" s="235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6" t="s">
        <v>134</v>
      </c>
      <c r="AU242" s="236" t="s">
        <v>80</v>
      </c>
      <c r="AV242" s="13" t="s">
        <v>80</v>
      </c>
      <c r="AW242" s="13" t="s">
        <v>32</v>
      </c>
      <c r="AX242" s="13" t="s">
        <v>70</v>
      </c>
      <c r="AY242" s="236" t="s">
        <v>123</v>
      </c>
    </row>
    <row r="243" s="13" customFormat="1">
      <c r="A243" s="13"/>
      <c r="B243" s="225"/>
      <c r="C243" s="226"/>
      <c r="D243" s="227" t="s">
        <v>134</v>
      </c>
      <c r="E243" s="228" t="s">
        <v>19</v>
      </c>
      <c r="F243" s="229" t="s">
        <v>193</v>
      </c>
      <c r="G243" s="226"/>
      <c r="H243" s="230">
        <v>8.3249999999999993</v>
      </c>
      <c r="I243" s="231"/>
      <c r="J243" s="226"/>
      <c r="K243" s="226"/>
      <c r="L243" s="232"/>
      <c r="M243" s="233"/>
      <c r="N243" s="234"/>
      <c r="O243" s="234"/>
      <c r="P243" s="234"/>
      <c r="Q243" s="234"/>
      <c r="R243" s="234"/>
      <c r="S243" s="234"/>
      <c r="T243" s="235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6" t="s">
        <v>134</v>
      </c>
      <c r="AU243" s="236" t="s">
        <v>80</v>
      </c>
      <c r="AV243" s="13" t="s">
        <v>80</v>
      </c>
      <c r="AW243" s="13" t="s">
        <v>32</v>
      </c>
      <c r="AX243" s="13" t="s">
        <v>70</v>
      </c>
      <c r="AY243" s="236" t="s">
        <v>123</v>
      </c>
    </row>
    <row r="244" s="13" customFormat="1">
      <c r="A244" s="13"/>
      <c r="B244" s="225"/>
      <c r="C244" s="226"/>
      <c r="D244" s="227" t="s">
        <v>134</v>
      </c>
      <c r="E244" s="228" t="s">
        <v>19</v>
      </c>
      <c r="F244" s="229" t="s">
        <v>194</v>
      </c>
      <c r="G244" s="226"/>
      <c r="H244" s="230">
        <v>7.4000000000000004</v>
      </c>
      <c r="I244" s="231"/>
      <c r="J244" s="226"/>
      <c r="K244" s="226"/>
      <c r="L244" s="232"/>
      <c r="M244" s="233"/>
      <c r="N244" s="234"/>
      <c r="O244" s="234"/>
      <c r="P244" s="234"/>
      <c r="Q244" s="234"/>
      <c r="R244" s="234"/>
      <c r="S244" s="234"/>
      <c r="T244" s="235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6" t="s">
        <v>134</v>
      </c>
      <c r="AU244" s="236" t="s">
        <v>80</v>
      </c>
      <c r="AV244" s="13" t="s">
        <v>80</v>
      </c>
      <c r="AW244" s="13" t="s">
        <v>32</v>
      </c>
      <c r="AX244" s="13" t="s">
        <v>70</v>
      </c>
      <c r="AY244" s="236" t="s">
        <v>123</v>
      </c>
    </row>
    <row r="245" s="13" customFormat="1">
      <c r="A245" s="13"/>
      <c r="B245" s="225"/>
      <c r="C245" s="226"/>
      <c r="D245" s="227" t="s">
        <v>134</v>
      </c>
      <c r="E245" s="228" t="s">
        <v>19</v>
      </c>
      <c r="F245" s="229" t="s">
        <v>195</v>
      </c>
      <c r="G245" s="226"/>
      <c r="H245" s="230">
        <v>8.3249999999999993</v>
      </c>
      <c r="I245" s="231"/>
      <c r="J245" s="226"/>
      <c r="K245" s="226"/>
      <c r="L245" s="232"/>
      <c r="M245" s="233"/>
      <c r="N245" s="234"/>
      <c r="O245" s="234"/>
      <c r="P245" s="234"/>
      <c r="Q245" s="234"/>
      <c r="R245" s="234"/>
      <c r="S245" s="234"/>
      <c r="T245" s="23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6" t="s">
        <v>134</v>
      </c>
      <c r="AU245" s="236" t="s">
        <v>80</v>
      </c>
      <c r="AV245" s="13" t="s">
        <v>80</v>
      </c>
      <c r="AW245" s="13" t="s">
        <v>32</v>
      </c>
      <c r="AX245" s="13" t="s">
        <v>70</v>
      </c>
      <c r="AY245" s="236" t="s">
        <v>123</v>
      </c>
    </row>
    <row r="246" s="13" customFormat="1">
      <c r="A246" s="13"/>
      <c r="B246" s="225"/>
      <c r="C246" s="226"/>
      <c r="D246" s="227" t="s">
        <v>134</v>
      </c>
      <c r="E246" s="228" t="s">
        <v>19</v>
      </c>
      <c r="F246" s="229" t="s">
        <v>196</v>
      </c>
      <c r="G246" s="226"/>
      <c r="H246" s="230">
        <v>7.5999999999999996</v>
      </c>
      <c r="I246" s="231"/>
      <c r="J246" s="226"/>
      <c r="K246" s="226"/>
      <c r="L246" s="232"/>
      <c r="M246" s="233"/>
      <c r="N246" s="234"/>
      <c r="O246" s="234"/>
      <c r="P246" s="234"/>
      <c r="Q246" s="234"/>
      <c r="R246" s="234"/>
      <c r="S246" s="234"/>
      <c r="T246" s="235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6" t="s">
        <v>134</v>
      </c>
      <c r="AU246" s="236" t="s">
        <v>80</v>
      </c>
      <c r="AV246" s="13" t="s">
        <v>80</v>
      </c>
      <c r="AW246" s="13" t="s">
        <v>32</v>
      </c>
      <c r="AX246" s="13" t="s">
        <v>70</v>
      </c>
      <c r="AY246" s="236" t="s">
        <v>123</v>
      </c>
    </row>
    <row r="247" s="13" customFormat="1">
      <c r="A247" s="13"/>
      <c r="B247" s="225"/>
      <c r="C247" s="226"/>
      <c r="D247" s="227" t="s">
        <v>134</v>
      </c>
      <c r="E247" s="228" t="s">
        <v>19</v>
      </c>
      <c r="F247" s="229" t="s">
        <v>197</v>
      </c>
      <c r="G247" s="226"/>
      <c r="H247" s="230">
        <v>8.5500000000000007</v>
      </c>
      <c r="I247" s="231"/>
      <c r="J247" s="226"/>
      <c r="K247" s="226"/>
      <c r="L247" s="232"/>
      <c r="M247" s="233"/>
      <c r="N247" s="234"/>
      <c r="O247" s="234"/>
      <c r="P247" s="234"/>
      <c r="Q247" s="234"/>
      <c r="R247" s="234"/>
      <c r="S247" s="234"/>
      <c r="T247" s="235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6" t="s">
        <v>134</v>
      </c>
      <c r="AU247" s="236" t="s">
        <v>80</v>
      </c>
      <c r="AV247" s="13" t="s">
        <v>80</v>
      </c>
      <c r="AW247" s="13" t="s">
        <v>32</v>
      </c>
      <c r="AX247" s="13" t="s">
        <v>70</v>
      </c>
      <c r="AY247" s="236" t="s">
        <v>123</v>
      </c>
    </row>
    <row r="248" s="13" customFormat="1">
      <c r="A248" s="13"/>
      <c r="B248" s="225"/>
      <c r="C248" s="226"/>
      <c r="D248" s="227" t="s">
        <v>134</v>
      </c>
      <c r="E248" s="228" t="s">
        <v>19</v>
      </c>
      <c r="F248" s="229" t="s">
        <v>198</v>
      </c>
      <c r="G248" s="226"/>
      <c r="H248" s="230">
        <v>11.4</v>
      </c>
      <c r="I248" s="231"/>
      <c r="J248" s="226"/>
      <c r="K248" s="226"/>
      <c r="L248" s="232"/>
      <c r="M248" s="233"/>
      <c r="N248" s="234"/>
      <c r="O248" s="234"/>
      <c r="P248" s="234"/>
      <c r="Q248" s="234"/>
      <c r="R248" s="234"/>
      <c r="S248" s="234"/>
      <c r="T248" s="235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6" t="s">
        <v>134</v>
      </c>
      <c r="AU248" s="236" t="s">
        <v>80</v>
      </c>
      <c r="AV248" s="13" t="s">
        <v>80</v>
      </c>
      <c r="AW248" s="13" t="s">
        <v>32</v>
      </c>
      <c r="AX248" s="13" t="s">
        <v>70</v>
      </c>
      <c r="AY248" s="236" t="s">
        <v>123</v>
      </c>
    </row>
    <row r="249" s="13" customFormat="1">
      <c r="A249" s="13"/>
      <c r="B249" s="225"/>
      <c r="C249" s="226"/>
      <c r="D249" s="227" t="s">
        <v>134</v>
      </c>
      <c r="E249" s="228" t="s">
        <v>19</v>
      </c>
      <c r="F249" s="229" t="s">
        <v>199</v>
      </c>
      <c r="G249" s="226"/>
      <c r="H249" s="230">
        <v>7.7999999999999998</v>
      </c>
      <c r="I249" s="231"/>
      <c r="J249" s="226"/>
      <c r="K249" s="226"/>
      <c r="L249" s="232"/>
      <c r="M249" s="233"/>
      <c r="N249" s="234"/>
      <c r="O249" s="234"/>
      <c r="P249" s="234"/>
      <c r="Q249" s="234"/>
      <c r="R249" s="234"/>
      <c r="S249" s="234"/>
      <c r="T249" s="23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6" t="s">
        <v>134</v>
      </c>
      <c r="AU249" s="236" t="s">
        <v>80</v>
      </c>
      <c r="AV249" s="13" t="s">
        <v>80</v>
      </c>
      <c r="AW249" s="13" t="s">
        <v>32</v>
      </c>
      <c r="AX249" s="13" t="s">
        <v>70</v>
      </c>
      <c r="AY249" s="236" t="s">
        <v>123</v>
      </c>
    </row>
    <row r="250" s="13" customFormat="1">
      <c r="A250" s="13"/>
      <c r="B250" s="225"/>
      <c r="C250" s="226"/>
      <c r="D250" s="227" t="s">
        <v>134</v>
      </c>
      <c r="E250" s="228" t="s">
        <v>19</v>
      </c>
      <c r="F250" s="229" t="s">
        <v>200</v>
      </c>
      <c r="G250" s="226"/>
      <c r="H250" s="230">
        <v>8.4000000000000004</v>
      </c>
      <c r="I250" s="231"/>
      <c r="J250" s="226"/>
      <c r="K250" s="226"/>
      <c r="L250" s="232"/>
      <c r="M250" s="233"/>
      <c r="N250" s="234"/>
      <c r="O250" s="234"/>
      <c r="P250" s="234"/>
      <c r="Q250" s="234"/>
      <c r="R250" s="234"/>
      <c r="S250" s="234"/>
      <c r="T250" s="235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6" t="s">
        <v>134</v>
      </c>
      <c r="AU250" s="236" t="s">
        <v>80</v>
      </c>
      <c r="AV250" s="13" t="s">
        <v>80</v>
      </c>
      <c r="AW250" s="13" t="s">
        <v>32</v>
      </c>
      <c r="AX250" s="13" t="s">
        <v>70</v>
      </c>
      <c r="AY250" s="236" t="s">
        <v>123</v>
      </c>
    </row>
    <row r="251" s="13" customFormat="1">
      <c r="A251" s="13"/>
      <c r="B251" s="225"/>
      <c r="C251" s="226"/>
      <c r="D251" s="227" t="s">
        <v>134</v>
      </c>
      <c r="E251" s="228" t="s">
        <v>19</v>
      </c>
      <c r="F251" s="229" t="s">
        <v>201</v>
      </c>
      <c r="G251" s="226"/>
      <c r="H251" s="230">
        <v>17.600000000000001</v>
      </c>
      <c r="I251" s="231"/>
      <c r="J251" s="226"/>
      <c r="K251" s="226"/>
      <c r="L251" s="232"/>
      <c r="M251" s="233"/>
      <c r="N251" s="234"/>
      <c r="O251" s="234"/>
      <c r="P251" s="234"/>
      <c r="Q251" s="234"/>
      <c r="R251" s="234"/>
      <c r="S251" s="234"/>
      <c r="T251" s="235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6" t="s">
        <v>134</v>
      </c>
      <c r="AU251" s="236" t="s">
        <v>80</v>
      </c>
      <c r="AV251" s="13" t="s">
        <v>80</v>
      </c>
      <c r="AW251" s="13" t="s">
        <v>32</v>
      </c>
      <c r="AX251" s="13" t="s">
        <v>70</v>
      </c>
      <c r="AY251" s="236" t="s">
        <v>123</v>
      </c>
    </row>
    <row r="252" s="16" customFormat="1">
      <c r="A252" s="16"/>
      <c r="B252" s="258"/>
      <c r="C252" s="259"/>
      <c r="D252" s="227" t="s">
        <v>134</v>
      </c>
      <c r="E252" s="260" t="s">
        <v>19</v>
      </c>
      <c r="F252" s="261" t="s">
        <v>202</v>
      </c>
      <c r="G252" s="259"/>
      <c r="H252" s="262">
        <v>119.75</v>
      </c>
      <c r="I252" s="263"/>
      <c r="J252" s="259"/>
      <c r="K252" s="259"/>
      <c r="L252" s="264"/>
      <c r="M252" s="265"/>
      <c r="N252" s="266"/>
      <c r="O252" s="266"/>
      <c r="P252" s="266"/>
      <c r="Q252" s="266"/>
      <c r="R252" s="266"/>
      <c r="S252" s="266"/>
      <c r="T252" s="267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T252" s="268" t="s">
        <v>134</v>
      </c>
      <c r="AU252" s="268" t="s">
        <v>80</v>
      </c>
      <c r="AV252" s="16" t="s">
        <v>142</v>
      </c>
      <c r="AW252" s="16" t="s">
        <v>32</v>
      </c>
      <c r="AX252" s="16" t="s">
        <v>70</v>
      </c>
      <c r="AY252" s="268" t="s">
        <v>123</v>
      </c>
    </row>
    <row r="253" s="13" customFormat="1">
      <c r="A253" s="13"/>
      <c r="B253" s="225"/>
      <c r="C253" s="226"/>
      <c r="D253" s="227" t="s">
        <v>134</v>
      </c>
      <c r="E253" s="228" t="s">
        <v>19</v>
      </c>
      <c r="F253" s="229" t="s">
        <v>278</v>
      </c>
      <c r="G253" s="226"/>
      <c r="H253" s="230">
        <v>-6.2999999999999998</v>
      </c>
      <c r="I253" s="231"/>
      <c r="J253" s="226"/>
      <c r="K253" s="226"/>
      <c r="L253" s="232"/>
      <c r="M253" s="233"/>
      <c r="N253" s="234"/>
      <c r="O253" s="234"/>
      <c r="P253" s="234"/>
      <c r="Q253" s="234"/>
      <c r="R253" s="234"/>
      <c r="S253" s="234"/>
      <c r="T253" s="23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6" t="s">
        <v>134</v>
      </c>
      <c r="AU253" s="236" t="s">
        <v>80</v>
      </c>
      <c r="AV253" s="13" t="s">
        <v>80</v>
      </c>
      <c r="AW253" s="13" t="s">
        <v>32</v>
      </c>
      <c r="AX253" s="13" t="s">
        <v>70</v>
      </c>
      <c r="AY253" s="236" t="s">
        <v>123</v>
      </c>
    </row>
    <row r="254" s="16" customFormat="1">
      <c r="A254" s="16"/>
      <c r="B254" s="258"/>
      <c r="C254" s="259"/>
      <c r="D254" s="227" t="s">
        <v>134</v>
      </c>
      <c r="E254" s="260" t="s">
        <v>19</v>
      </c>
      <c r="F254" s="261" t="s">
        <v>202</v>
      </c>
      <c r="G254" s="259"/>
      <c r="H254" s="262">
        <v>-6.2999999999999998</v>
      </c>
      <c r="I254" s="263"/>
      <c r="J254" s="259"/>
      <c r="K254" s="259"/>
      <c r="L254" s="264"/>
      <c r="M254" s="265"/>
      <c r="N254" s="266"/>
      <c r="O254" s="266"/>
      <c r="P254" s="266"/>
      <c r="Q254" s="266"/>
      <c r="R254" s="266"/>
      <c r="S254" s="266"/>
      <c r="T254" s="267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T254" s="268" t="s">
        <v>134</v>
      </c>
      <c r="AU254" s="268" t="s">
        <v>80</v>
      </c>
      <c r="AV254" s="16" t="s">
        <v>142</v>
      </c>
      <c r="AW254" s="16" t="s">
        <v>32</v>
      </c>
      <c r="AX254" s="16" t="s">
        <v>70</v>
      </c>
      <c r="AY254" s="268" t="s">
        <v>123</v>
      </c>
    </row>
    <row r="255" s="14" customFormat="1">
      <c r="A255" s="14"/>
      <c r="B255" s="237"/>
      <c r="C255" s="238"/>
      <c r="D255" s="227" t="s">
        <v>134</v>
      </c>
      <c r="E255" s="239" t="s">
        <v>19</v>
      </c>
      <c r="F255" s="240" t="s">
        <v>136</v>
      </c>
      <c r="G255" s="238"/>
      <c r="H255" s="241">
        <v>117.64999999999999</v>
      </c>
      <c r="I255" s="242"/>
      <c r="J255" s="238"/>
      <c r="K255" s="238"/>
      <c r="L255" s="243"/>
      <c r="M255" s="244"/>
      <c r="N255" s="245"/>
      <c r="O255" s="245"/>
      <c r="P255" s="245"/>
      <c r="Q255" s="245"/>
      <c r="R255" s="245"/>
      <c r="S255" s="245"/>
      <c r="T255" s="246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47" t="s">
        <v>134</v>
      </c>
      <c r="AU255" s="247" t="s">
        <v>80</v>
      </c>
      <c r="AV255" s="14" t="s">
        <v>130</v>
      </c>
      <c r="AW255" s="14" t="s">
        <v>32</v>
      </c>
      <c r="AX255" s="14" t="s">
        <v>78</v>
      </c>
      <c r="AY255" s="247" t="s">
        <v>123</v>
      </c>
    </row>
    <row r="256" s="13" customFormat="1">
      <c r="A256" s="13"/>
      <c r="B256" s="225"/>
      <c r="C256" s="226"/>
      <c r="D256" s="227" t="s">
        <v>134</v>
      </c>
      <c r="E256" s="226"/>
      <c r="F256" s="229" t="s">
        <v>284</v>
      </c>
      <c r="G256" s="226"/>
      <c r="H256" s="230">
        <v>235.30000000000001</v>
      </c>
      <c r="I256" s="231"/>
      <c r="J256" s="226"/>
      <c r="K256" s="226"/>
      <c r="L256" s="232"/>
      <c r="M256" s="233"/>
      <c r="N256" s="234"/>
      <c r="O256" s="234"/>
      <c r="P256" s="234"/>
      <c r="Q256" s="234"/>
      <c r="R256" s="234"/>
      <c r="S256" s="234"/>
      <c r="T256" s="23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6" t="s">
        <v>134</v>
      </c>
      <c r="AU256" s="236" t="s">
        <v>80</v>
      </c>
      <c r="AV256" s="13" t="s">
        <v>80</v>
      </c>
      <c r="AW256" s="13" t="s">
        <v>4</v>
      </c>
      <c r="AX256" s="13" t="s">
        <v>78</v>
      </c>
      <c r="AY256" s="236" t="s">
        <v>123</v>
      </c>
    </row>
    <row r="257" s="2" customFormat="1" ht="24.15" customHeight="1">
      <c r="A257" s="41"/>
      <c r="B257" s="42"/>
      <c r="C257" s="207" t="s">
        <v>7</v>
      </c>
      <c r="D257" s="207" t="s">
        <v>125</v>
      </c>
      <c r="E257" s="208" t="s">
        <v>285</v>
      </c>
      <c r="F257" s="209" t="s">
        <v>286</v>
      </c>
      <c r="G257" s="210" t="s">
        <v>176</v>
      </c>
      <c r="H257" s="211">
        <v>10.01</v>
      </c>
      <c r="I257" s="212"/>
      <c r="J257" s="213">
        <f>ROUND(I257*H257,2)</f>
        <v>0</v>
      </c>
      <c r="K257" s="209" t="s">
        <v>129</v>
      </c>
      <c r="L257" s="47"/>
      <c r="M257" s="214" t="s">
        <v>19</v>
      </c>
      <c r="N257" s="215" t="s">
        <v>41</v>
      </c>
      <c r="O257" s="87"/>
      <c r="P257" s="216">
        <f>O257*H257</f>
        <v>0</v>
      </c>
      <c r="Q257" s="216">
        <v>0</v>
      </c>
      <c r="R257" s="216">
        <f>Q257*H257</f>
        <v>0</v>
      </c>
      <c r="S257" s="216">
        <v>0</v>
      </c>
      <c r="T257" s="217">
        <f>S257*H257</f>
        <v>0</v>
      </c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R257" s="218" t="s">
        <v>130</v>
      </c>
      <c r="AT257" s="218" t="s">
        <v>125</v>
      </c>
      <c r="AU257" s="218" t="s">
        <v>80</v>
      </c>
      <c r="AY257" s="20" t="s">
        <v>123</v>
      </c>
      <c r="BE257" s="219">
        <f>IF(N257="základní",J257,0)</f>
        <v>0</v>
      </c>
      <c r="BF257" s="219">
        <f>IF(N257="snížená",J257,0)</f>
        <v>0</v>
      </c>
      <c r="BG257" s="219">
        <f>IF(N257="zákl. přenesená",J257,0)</f>
        <v>0</v>
      </c>
      <c r="BH257" s="219">
        <f>IF(N257="sníž. přenesená",J257,0)</f>
        <v>0</v>
      </c>
      <c r="BI257" s="219">
        <f>IF(N257="nulová",J257,0)</f>
        <v>0</v>
      </c>
      <c r="BJ257" s="20" t="s">
        <v>78</v>
      </c>
      <c r="BK257" s="219">
        <f>ROUND(I257*H257,2)</f>
        <v>0</v>
      </c>
      <c r="BL257" s="20" t="s">
        <v>130</v>
      </c>
      <c r="BM257" s="218" t="s">
        <v>287</v>
      </c>
    </row>
    <row r="258" s="2" customFormat="1">
      <c r="A258" s="41"/>
      <c r="B258" s="42"/>
      <c r="C258" s="43"/>
      <c r="D258" s="220" t="s">
        <v>132</v>
      </c>
      <c r="E258" s="43"/>
      <c r="F258" s="221" t="s">
        <v>288</v>
      </c>
      <c r="G258" s="43"/>
      <c r="H258" s="43"/>
      <c r="I258" s="222"/>
      <c r="J258" s="43"/>
      <c r="K258" s="43"/>
      <c r="L258" s="47"/>
      <c r="M258" s="223"/>
      <c r="N258" s="224"/>
      <c r="O258" s="87"/>
      <c r="P258" s="87"/>
      <c r="Q258" s="87"/>
      <c r="R258" s="87"/>
      <c r="S258" s="87"/>
      <c r="T258" s="88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T258" s="20" t="s">
        <v>132</v>
      </c>
      <c r="AU258" s="20" t="s">
        <v>80</v>
      </c>
    </row>
    <row r="259" s="15" customFormat="1">
      <c r="A259" s="15"/>
      <c r="B259" s="248"/>
      <c r="C259" s="249"/>
      <c r="D259" s="227" t="s">
        <v>134</v>
      </c>
      <c r="E259" s="250" t="s">
        <v>19</v>
      </c>
      <c r="F259" s="251" t="s">
        <v>289</v>
      </c>
      <c r="G259" s="249"/>
      <c r="H259" s="250" t="s">
        <v>19</v>
      </c>
      <c r="I259" s="252"/>
      <c r="J259" s="249"/>
      <c r="K259" s="249"/>
      <c r="L259" s="253"/>
      <c r="M259" s="254"/>
      <c r="N259" s="255"/>
      <c r="O259" s="255"/>
      <c r="P259" s="255"/>
      <c r="Q259" s="255"/>
      <c r="R259" s="255"/>
      <c r="S259" s="255"/>
      <c r="T259" s="256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57" t="s">
        <v>134</v>
      </c>
      <c r="AU259" s="257" t="s">
        <v>80</v>
      </c>
      <c r="AV259" s="15" t="s">
        <v>78</v>
      </c>
      <c r="AW259" s="15" t="s">
        <v>32</v>
      </c>
      <c r="AX259" s="15" t="s">
        <v>70</v>
      </c>
      <c r="AY259" s="257" t="s">
        <v>123</v>
      </c>
    </row>
    <row r="260" s="13" customFormat="1">
      <c r="A260" s="13"/>
      <c r="B260" s="225"/>
      <c r="C260" s="226"/>
      <c r="D260" s="227" t="s">
        <v>134</v>
      </c>
      <c r="E260" s="228" t="s">
        <v>19</v>
      </c>
      <c r="F260" s="229" t="s">
        <v>269</v>
      </c>
      <c r="G260" s="226"/>
      <c r="H260" s="230">
        <v>6.2999999999999998</v>
      </c>
      <c r="I260" s="231"/>
      <c r="J260" s="226"/>
      <c r="K260" s="226"/>
      <c r="L260" s="232"/>
      <c r="M260" s="233"/>
      <c r="N260" s="234"/>
      <c r="O260" s="234"/>
      <c r="P260" s="234"/>
      <c r="Q260" s="234"/>
      <c r="R260" s="234"/>
      <c r="S260" s="234"/>
      <c r="T260" s="23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6" t="s">
        <v>134</v>
      </c>
      <c r="AU260" s="236" t="s">
        <v>80</v>
      </c>
      <c r="AV260" s="13" t="s">
        <v>80</v>
      </c>
      <c r="AW260" s="13" t="s">
        <v>32</v>
      </c>
      <c r="AX260" s="13" t="s">
        <v>70</v>
      </c>
      <c r="AY260" s="236" t="s">
        <v>123</v>
      </c>
    </row>
    <row r="261" s="13" customFormat="1">
      <c r="A261" s="13"/>
      <c r="B261" s="225"/>
      <c r="C261" s="226"/>
      <c r="D261" s="227" t="s">
        <v>134</v>
      </c>
      <c r="E261" s="228" t="s">
        <v>19</v>
      </c>
      <c r="F261" s="229" t="s">
        <v>270</v>
      </c>
      <c r="G261" s="226"/>
      <c r="H261" s="230">
        <v>3.71</v>
      </c>
      <c r="I261" s="231"/>
      <c r="J261" s="226"/>
      <c r="K261" s="226"/>
      <c r="L261" s="232"/>
      <c r="M261" s="233"/>
      <c r="N261" s="234"/>
      <c r="O261" s="234"/>
      <c r="P261" s="234"/>
      <c r="Q261" s="234"/>
      <c r="R261" s="234"/>
      <c r="S261" s="234"/>
      <c r="T261" s="235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6" t="s">
        <v>134</v>
      </c>
      <c r="AU261" s="236" t="s">
        <v>80</v>
      </c>
      <c r="AV261" s="13" t="s">
        <v>80</v>
      </c>
      <c r="AW261" s="13" t="s">
        <v>32</v>
      </c>
      <c r="AX261" s="13" t="s">
        <v>70</v>
      </c>
      <c r="AY261" s="236" t="s">
        <v>123</v>
      </c>
    </row>
    <row r="262" s="14" customFormat="1">
      <c r="A262" s="14"/>
      <c r="B262" s="237"/>
      <c r="C262" s="238"/>
      <c r="D262" s="227" t="s">
        <v>134</v>
      </c>
      <c r="E262" s="239" t="s">
        <v>19</v>
      </c>
      <c r="F262" s="240" t="s">
        <v>136</v>
      </c>
      <c r="G262" s="238"/>
      <c r="H262" s="241">
        <v>10.01</v>
      </c>
      <c r="I262" s="242"/>
      <c r="J262" s="238"/>
      <c r="K262" s="238"/>
      <c r="L262" s="243"/>
      <c r="M262" s="244"/>
      <c r="N262" s="245"/>
      <c r="O262" s="245"/>
      <c r="P262" s="245"/>
      <c r="Q262" s="245"/>
      <c r="R262" s="245"/>
      <c r="S262" s="245"/>
      <c r="T262" s="246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7" t="s">
        <v>134</v>
      </c>
      <c r="AU262" s="247" t="s">
        <v>80</v>
      </c>
      <c r="AV262" s="14" t="s">
        <v>130</v>
      </c>
      <c r="AW262" s="14" t="s">
        <v>32</v>
      </c>
      <c r="AX262" s="14" t="s">
        <v>78</v>
      </c>
      <c r="AY262" s="247" t="s">
        <v>123</v>
      </c>
    </row>
    <row r="263" s="2" customFormat="1" ht="24.15" customHeight="1">
      <c r="A263" s="41"/>
      <c r="B263" s="42"/>
      <c r="C263" s="207" t="s">
        <v>290</v>
      </c>
      <c r="D263" s="207" t="s">
        <v>125</v>
      </c>
      <c r="E263" s="208" t="s">
        <v>291</v>
      </c>
      <c r="F263" s="209" t="s">
        <v>292</v>
      </c>
      <c r="G263" s="210" t="s">
        <v>293</v>
      </c>
      <c r="H263" s="211">
        <v>235.30000000000001</v>
      </c>
      <c r="I263" s="212"/>
      <c r="J263" s="213">
        <f>ROUND(I263*H263,2)</f>
        <v>0</v>
      </c>
      <c r="K263" s="209" t="s">
        <v>129</v>
      </c>
      <c r="L263" s="47"/>
      <c r="M263" s="214" t="s">
        <v>19</v>
      </c>
      <c r="N263" s="215" t="s">
        <v>41</v>
      </c>
      <c r="O263" s="87"/>
      <c r="P263" s="216">
        <f>O263*H263</f>
        <v>0</v>
      </c>
      <c r="Q263" s="216">
        <v>0</v>
      </c>
      <c r="R263" s="216">
        <f>Q263*H263</f>
        <v>0</v>
      </c>
      <c r="S263" s="216">
        <v>0</v>
      </c>
      <c r="T263" s="217">
        <f>S263*H263</f>
        <v>0</v>
      </c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R263" s="218" t="s">
        <v>130</v>
      </c>
      <c r="AT263" s="218" t="s">
        <v>125</v>
      </c>
      <c r="AU263" s="218" t="s">
        <v>80</v>
      </c>
      <c r="AY263" s="20" t="s">
        <v>123</v>
      </c>
      <c r="BE263" s="219">
        <f>IF(N263="základní",J263,0)</f>
        <v>0</v>
      </c>
      <c r="BF263" s="219">
        <f>IF(N263="snížená",J263,0)</f>
        <v>0</v>
      </c>
      <c r="BG263" s="219">
        <f>IF(N263="zákl. přenesená",J263,0)</f>
        <v>0</v>
      </c>
      <c r="BH263" s="219">
        <f>IF(N263="sníž. přenesená",J263,0)</f>
        <v>0</v>
      </c>
      <c r="BI263" s="219">
        <f>IF(N263="nulová",J263,0)</f>
        <v>0</v>
      </c>
      <c r="BJ263" s="20" t="s">
        <v>78</v>
      </c>
      <c r="BK263" s="219">
        <f>ROUND(I263*H263,2)</f>
        <v>0</v>
      </c>
      <c r="BL263" s="20" t="s">
        <v>130</v>
      </c>
      <c r="BM263" s="218" t="s">
        <v>294</v>
      </c>
    </row>
    <row r="264" s="2" customFormat="1">
      <c r="A264" s="41"/>
      <c r="B264" s="42"/>
      <c r="C264" s="43"/>
      <c r="D264" s="220" t="s">
        <v>132</v>
      </c>
      <c r="E264" s="43"/>
      <c r="F264" s="221" t="s">
        <v>295</v>
      </c>
      <c r="G264" s="43"/>
      <c r="H264" s="43"/>
      <c r="I264" s="222"/>
      <c r="J264" s="43"/>
      <c r="K264" s="43"/>
      <c r="L264" s="47"/>
      <c r="M264" s="223"/>
      <c r="N264" s="224"/>
      <c r="O264" s="87"/>
      <c r="P264" s="87"/>
      <c r="Q264" s="87"/>
      <c r="R264" s="87"/>
      <c r="S264" s="87"/>
      <c r="T264" s="88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T264" s="20" t="s">
        <v>132</v>
      </c>
      <c r="AU264" s="20" t="s">
        <v>80</v>
      </c>
    </row>
    <row r="265" s="15" customFormat="1">
      <c r="A265" s="15"/>
      <c r="B265" s="248"/>
      <c r="C265" s="249"/>
      <c r="D265" s="227" t="s">
        <v>134</v>
      </c>
      <c r="E265" s="250" t="s">
        <v>19</v>
      </c>
      <c r="F265" s="251" t="s">
        <v>277</v>
      </c>
      <c r="G265" s="249"/>
      <c r="H265" s="250" t="s">
        <v>19</v>
      </c>
      <c r="I265" s="252"/>
      <c r="J265" s="249"/>
      <c r="K265" s="249"/>
      <c r="L265" s="253"/>
      <c r="M265" s="254"/>
      <c r="N265" s="255"/>
      <c r="O265" s="255"/>
      <c r="P265" s="255"/>
      <c r="Q265" s="255"/>
      <c r="R265" s="255"/>
      <c r="S265" s="255"/>
      <c r="T265" s="256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T265" s="257" t="s">
        <v>134</v>
      </c>
      <c r="AU265" s="257" t="s">
        <v>80</v>
      </c>
      <c r="AV265" s="15" t="s">
        <v>78</v>
      </c>
      <c r="AW265" s="15" t="s">
        <v>32</v>
      </c>
      <c r="AX265" s="15" t="s">
        <v>70</v>
      </c>
      <c r="AY265" s="257" t="s">
        <v>123</v>
      </c>
    </row>
    <row r="266" s="15" customFormat="1">
      <c r="A266" s="15"/>
      <c r="B266" s="248"/>
      <c r="C266" s="249"/>
      <c r="D266" s="227" t="s">
        <v>134</v>
      </c>
      <c r="E266" s="250" t="s">
        <v>19</v>
      </c>
      <c r="F266" s="251" t="s">
        <v>179</v>
      </c>
      <c r="G266" s="249"/>
      <c r="H266" s="250" t="s">
        <v>19</v>
      </c>
      <c r="I266" s="252"/>
      <c r="J266" s="249"/>
      <c r="K266" s="249"/>
      <c r="L266" s="253"/>
      <c r="M266" s="254"/>
      <c r="N266" s="255"/>
      <c r="O266" s="255"/>
      <c r="P266" s="255"/>
      <c r="Q266" s="255"/>
      <c r="R266" s="255"/>
      <c r="S266" s="255"/>
      <c r="T266" s="256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57" t="s">
        <v>134</v>
      </c>
      <c r="AU266" s="257" t="s">
        <v>80</v>
      </c>
      <c r="AV266" s="15" t="s">
        <v>78</v>
      </c>
      <c r="AW266" s="15" t="s">
        <v>32</v>
      </c>
      <c r="AX266" s="15" t="s">
        <v>70</v>
      </c>
      <c r="AY266" s="257" t="s">
        <v>123</v>
      </c>
    </row>
    <row r="267" s="13" customFormat="1">
      <c r="A267" s="13"/>
      <c r="B267" s="225"/>
      <c r="C267" s="226"/>
      <c r="D267" s="227" t="s">
        <v>134</v>
      </c>
      <c r="E267" s="228" t="s">
        <v>19</v>
      </c>
      <c r="F267" s="229" t="s">
        <v>180</v>
      </c>
      <c r="G267" s="226"/>
      <c r="H267" s="230">
        <v>2.1600000000000001</v>
      </c>
      <c r="I267" s="231"/>
      <c r="J267" s="226"/>
      <c r="K267" s="226"/>
      <c r="L267" s="232"/>
      <c r="M267" s="233"/>
      <c r="N267" s="234"/>
      <c r="O267" s="234"/>
      <c r="P267" s="234"/>
      <c r="Q267" s="234"/>
      <c r="R267" s="234"/>
      <c r="S267" s="234"/>
      <c r="T267" s="235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6" t="s">
        <v>134</v>
      </c>
      <c r="AU267" s="236" t="s">
        <v>80</v>
      </c>
      <c r="AV267" s="13" t="s">
        <v>80</v>
      </c>
      <c r="AW267" s="13" t="s">
        <v>32</v>
      </c>
      <c r="AX267" s="13" t="s">
        <v>70</v>
      </c>
      <c r="AY267" s="236" t="s">
        <v>123</v>
      </c>
    </row>
    <row r="268" s="13" customFormat="1">
      <c r="A268" s="13"/>
      <c r="B268" s="225"/>
      <c r="C268" s="226"/>
      <c r="D268" s="227" t="s">
        <v>134</v>
      </c>
      <c r="E268" s="228" t="s">
        <v>19</v>
      </c>
      <c r="F268" s="229" t="s">
        <v>181</v>
      </c>
      <c r="G268" s="226"/>
      <c r="H268" s="230">
        <v>3.2400000000000002</v>
      </c>
      <c r="I268" s="231"/>
      <c r="J268" s="226"/>
      <c r="K268" s="226"/>
      <c r="L268" s="232"/>
      <c r="M268" s="233"/>
      <c r="N268" s="234"/>
      <c r="O268" s="234"/>
      <c r="P268" s="234"/>
      <c r="Q268" s="234"/>
      <c r="R268" s="234"/>
      <c r="S268" s="234"/>
      <c r="T268" s="235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6" t="s">
        <v>134</v>
      </c>
      <c r="AU268" s="236" t="s">
        <v>80</v>
      </c>
      <c r="AV268" s="13" t="s">
        <v>80</v>
      </c>
      <c r="AW268" s="13" t="s">
        <v>32</v>
      </c>
      <c r="AX268" s="13" t="s">
        <v>70</v>
      </c>
      <c r="AY268" s="236" t="s">
        <v>123</v>
      </c>
    </row>
    <row r="269" s="15" customFormat="1">
      <c r="A269" s="15"/>
      <c r="B269" s="248"/>
      <c r="C269" s="249"/>
      <c r="D269" s="227" t="s">
        <v>134</v>
      </c>
      <c r="E269" s="250" t="s">
        <v>19</v>
      </c>
      <c r="F269" s="251" t="s">
        <v>182</v>
      </c>
      <c r="G269" s="249"/>
      <c r="H269" s="250" t="s">
        <v>19</v>
      </c>
      <c r="I269" s="252"/>
      <c r="J269" s="249"/>
      <c r="K269" s="249"/>
      <c r="L269" s="253"/>
      <c r="M269" s="254"/>
      <c r="N269" s="255"/>
      <c r="O269" s="255"/>
      <c r="P269" s="255"/>
      <c r="Q269" s="255"/>
      <c r="R269" s="255"/>
      <c r="S269" s="255"/>
      <c r="T269" s="256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T269" s="257" t="s">
        <v>134</v>
      </c>
      <c r="AU269" s="257" t="s">
        <v>80</v>
      </c>
      <c r="AV269" s="15" t="s">
        <v>78</v>
      </c>
      <c r="AW269" s="15" t="s">
        <v>32</v>
      </c>
      <c r="AX269" s="15" t="s">
        <v>70</v>
      </c>
      <c r="AY269" s="257" t="s">
        <v>123</v>
      </c>
    </row>
    <row r="270" s="13" customFormat="1">
      <c r="A270" s="13"/>
      <c r="B270" s="225"/>
      <c r="C270" s="226"/>
      <c r="D270" s="227" t="s">
        <v>134</v>
      </c>
      <c r="E270" s="228" t="s">
        <v>19</v>
      </c>
      <c r="F270" s="229" t="s">
        <v>183</v>
      </c>
      <c r="G270" s="226"/>
      <c r="H270" s="230">
        <v>-1.2</v>
      </c>
      <c r="I270" s="231"/>
      <c r="J270" s="226"/>
      <c r="K270" s="226"/>
      <c r="L270" s="232"/>
      <c r="M270" s="233"/>
      <c r="N270" s="234"/>
      <c r="O270" s="234"/>
      <c r="P270" s="234"/>
      <c r="Q270" s="234"/>
      <c r="R270" s="234"/>
      <c r="S270" s="234"/>
      <c r="T270" s="235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6" t="s">
        <v>134</v>
      </c>
      <c r="AU270" s="236" t="s">
        <v>80</v>
      </c>
      <c r="AV270" s="13" t="s">
        <v>80</v>
      </c>
      <c r="AW270" s="13" t="s">
        <v>32</v>
      </c>
      <c r="AX270" s="13" t="s">
        <v>70</v>
      </c>
      <c r="AY270" s="236" t="s">
        <v>123</v>
      </c>
    </row>
    <row r="271" s="16" customFormat="1">
      <c r="A271" s="16"/>
      <c r="B271" s="258"/>
      <c r="C271" s="259"/>
      <c r="D271" s="227" t="s">
        <v>134</v>
      </c>
      <c r="E271" s="260" t="s">
        <v>19</v>
      </c>
      <c r="F271" s="261" t="s">
        <v>202</v>
      </c>
      <c r="G271" s="259"/>
      <c r="H271" s="262">
        <v>4.2000000000000002</v>
      </c>
      <c r="I271" s="263"/>
      <c r="J271" s="259"/>
      <c r="K271" s="259"/>
      <c r="L271" s="264"/>
      <c r="M271" s="265"/>
      <c r="N271" s="266"/>
      <c r="O271" s="266"/>
      <c r="P271" s="266"/>
      <c r="Q271" s="266"/>
      <c r="R271" s="266"/>
      <c r="S271" s="266"/>
      <c r="T271" s="267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T271" s="268" t="s">
        <v>134</v>
      </c>
      <c r="AU271" s="268" t="s">
        <v>80</v>
      </c>
      <c r="AV271" s="16" t="s">
        <v>142</v>
      </c>
      <c r="AW271" s="16" t="s">
        <v>32</v>
      </c>
      <c r="AX271" s="16" t="s">
        <v>70</v>
      </c>
      <c r="AY271" s="268" t="s">
        <v>123</v>
      </c>
    </row>
    <row r="272" s="15" customFormat="1">
      <c r="A272" s="15"/>
      <c r="B272" s="248"/>
      <c r="C272" s="249"/>
      <c r="D272" s="227" t="s">
        <v>134</v>
      </c>
      <c r="E272" s="250" t="s">
        <v>19</v>
      </c>
      <c r="F272" s="251" t="s">
        <v>189</v>
      </c>
      <c r="G272" s="249"/>
      <c r="H272" s="250" t="s">
        <v>19</v>
      </c>
      <c r="I272" s="252"/>
      <c r="J272" s="249"/>
      <c r="K272" s="249"/>
      <c r="L272" s="253"/>
      <c r="M272" s="254"/>
      <c r="N272" s="255"/>
      <c r="O272" s="255"/>
      <c r="P272" s="255"/>
      <c r="Q272" s="255"/>
      <c r="R272" s="255"/>
      <c r="S272" s="255"/>
      <c r="T272" s="256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57" t="s">
        <v>134</v>
      </c>
      <c r="AU272" s="257" t="s">
        <v>80</v>
      </c>
      <c r="AV272" s="15" t="s">
        <v>78</v>
      </c>
      <c r="AW272" s="15" t="s">
        <v>32</v>
      </c>
      <c r="AX272" s="15" t="s">
        <v>70</v>
      </c>
      <c r="AY272" s="257" t="s">
        <v>123</v>
      </c>
    </row>
    <row r="273" s="13" customFormat="1">
      <c r="A273" s="13"/>
      <c r="B273" s="225"/>
      <c r="C273" s="226"/>
      <c r="D273" s="227" t="s">
        <v>134</v>
      </c>
      <c r="E273" s="228" t="s">
        <v>19</v>
      </c>
      <c r="F273" s="229" t="s">
        <v>190</v>
      </c>
      <c r="G273" s="226"/>
      <c r="H273" s="230">
        <v>17.850000000000001</v>
      </c>
      <c r="I273" s="231"/>
      <c r="J273" s="226"/>
      <c r="K273" s="226"/>
      <c r="L273" s="232"/>
      <c r="M273" s="233"/>
      <c r="N273" s="234"/>
      <c r="O273" s="234"/>
      <c r="P273" s="234"/>
      <c r="Q273" s="234"/>
      <c r="R273" s="234"/>
      <c r="S273" s="234"/>
      <c r="T273" s="235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6" t="s">
        <v>134</v>
      </c>
      <c r="AU273" s="236" t="s">
        <v>80</v>
      </c>
      <c r="AV273" s="13" t="s">
        <v>80</v>
      </c>
      <c r="AW273" s="13" t="s">
        <v>32</v>
      </c>
      <c r="AX273" s="13" t="s">
        <v>70</v>
      </c>
      <c r="AY273" s="236" t="s">
        <v>123</v>
      </c>
    </row>
    <row r="274" s="13" customFormat="1">
      <c r="A274" s="13"/>
      <c r="B274" s="225"/>
      <c r="C274" s="226"/>
      <c r="D274" s="227" t="s">
        <v>134</v>
      </c>
      <c r="E274" s="228" t="s">
        <v>19</v>
      </c>
      <c r="F274" s="229" t="s">
        <v>191</v>
      </c>
      <c r="G274" s="226"/>
      <c r="H274" s="230">
        <v>8.4000000000000004</v>
      </c>
      <c r="I274" s="231"/>
      <c r="J274" s="226"/>
      <c r="K274" s="226"/>
      <c r="L274" s="232"/>
      <c r="M274" s="233"/>
      <c r="N274" s="234"/>
      <c r="O274" s="234"/>
      <c r="P274" s="234"/>
      <c r="Q274" s="234"/>
      <c r="R274" s="234"/>
      <c r="S274" s="234"/>
      <c r="T274" s="235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6" t="s">
        <v>134</v>
      </c>
      <c r="AU274" s="236" t="s">
        <v>80</v>
      </c>
      <c r="AV274" s="13" t="s">
        <v>80</v>
      </c>
      <c r="AW274" s="13" t="s">
        <v>32</v>
      </c>
      <c r="AX274" s="13" t="s">
        <v>70</v>
      </c>
      <c r="AY274" s="236" t="s">
        <v>123</v>
      </c>
    </row>
    <row r="275" s="13" customFormat="1">
      <c r="A275" s="13"/>
      <c r="B275" s="225"/>
      <c r="C275" s="226"/>
      <c r="D275" s="227" t="s">
        <v>134</v>
      </c>
      <c r="E275" s="228" t="s">
        <v>19</v>
      </c>
      <c r="F275" s="229" t="s">
        <v>192</v>
      </c>
      <c r="G275" s="226"/>
      <c r="H275" s="230">
        <v>8.0999999999999996</v>
      </c>
      <c r="I275" s="231"/>
      <c r="J275" s="226"/>
      <c r="K275" s="226"/>
      <c r="L275" s="232"/>
      <c r="M275" s="233"/>
      <c r="N275" s="234"/>
      <c r="O275" s="234"/>
      <c r="P275" s="234"/>
      <c r="Q275" s="234"/>
      <c r="R275" s="234"/>
      <c r="S275" s="234"/>
      <c r="T275" s="235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6" t="s">
        <v>134</v>
      </c>
      <c r="AU275" s="236" t="s">
        <v>80</v>
      </c>
      <c r="AV275" s="13" t="s">
        <v>80</v>
      </c>
      <c r="AW275" s="13" t="s">
        <v>32</v>
      </c>
      <c r="AX275" s="13" t="s">
        <v>70</v>
      </c>
      <c r="AY275" s="236" t="s">
        <v>123</v>
      </c>
    </row>
    <row r="276" s="13" customFormat="1">
      <c r="A276" s="13"/>
      <c r="B276" s="225"/>
      <c r="C276" s="226"/>
      <c r="D276" s="227" t="s">
        <v>134</v>
      </c>
      <c r="E276" s="228" t="s">
        <v>19</v>
      </c>
      <c r="F276" s="229" t="s">
        <v>193</v>
      </c>
      <c r="G276" s="226"/>
      <c r="H276" s="230">
        <v>8.3249999999999993</v>
      </c>
      <c r="I276" s="231"/>
      <c r="J276" s="226"/>
      <c r="K276" s="226"/>
      <c r="L276" s="232"/>
      <c r="M276" s="233"/>
      <c r="N276" s="234"/>
      <c r="O276" s="234"/>
      <c r="P276" s="234"/>
      <c r="Q276" s="234"/>
      <c r="R276" s="234"/>
      <c r="S276" s="234"/>
      <c r="T276" s="235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6" t="s">
        <v>134</v>
      </c>
      <c r="AU276" s="236" t="s">
        <v>80</v>
      </c>
      <c r="AV276" s="13" t="s">
        <v>80</v>
      </c>
      <c r="AW276" s="13" t="s">
        <v>32</v>
      </c>
      <c r="AX276" s="13" t="s">
        <v>70</v>
      </c>
      <c r="AY276" s="236" t="s">
        <v>123</v>
      </c>
    </row>
    <row r="277" s="13" customFormat="1">
      <c r="A277" s="13"/>
      <c r="B277" s="225"/>
      <c r="C277" s="226"/>
      <c r="D277" s="227" t="s">
        <v>134</v>
      </c>
      <c r="E277" s="228" t="s">
        <v>19</v>
      </c>
      <c r="F277" s="229" t="s">
        <v>194</v>
      </c>
      <c r="G277" s="226"/>
      <c r="H277" s="230">
        <v>7.4000000000000004</v>
      </c>
      <c r="I277" s="231"/>
      <c r="J277" s="226"/>
      <c r="K277" s="226"/>
      <c r="L277" s="232"/>
      <c r="M277" s="233"/>
      <c r="N277" s="234"/>
      <c r="O277" s="234"/>
      <c r="P277" s="234"/>
      <c r="Q277" s="234"/>
      <c r="R277" s="234"/>
      <c r="S277" s="234"/>
      <c r="T277" s="235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6" t="s">
        <v>134</v>
      </c>
      <c r="AU277" s="236" t="s">
        <v>80</v>
      </c>
      <c r="AV277" s="13" t="s">
        <v>80</v>
      </c>
      <c r="AW277" s="13" t="s">
        <v>32</v>
      </c>
      <c r="AX277" s="13" t="s">
        <v>70</v>
      </c>
      <c r="AY277" s="236" t="s">
        <v>123</v>
      </c>
    </row>
    <row r="278" s="13" customFormat="1">
      <c r="A278" s="13"/>
      <c r="B278" s="225"/>
      <c r="C278" s="226"/>
      <c r="D278" s="227" t="s">
        <v>134</v>
      </c>
      <c r="E278" s="228" t="s">
        <v>19</v>
      </c>
      <c r="F278" s="229" t="s">
        <v>195</v>
      </c>
      <c r="G278" s="226"/>
      <c r="H278" s="230">
        <v>8.3249999999999993</v>
      </c>
      <c r="I278" s="231"/>
      <c r="J278" s="226"/>
      <c r="K278" s="226"/>
      <c r="L278" s="232"/>
      <c r="M278" s="233"/>
      <c r="N278" s="234"/>
      <c r="O278" s="234"/>
      <c r="P278" s="234"/>
      <c r="Q278" s="234"/>
      <c r="R278" s="234"/>
      <c r="S278" s="234"/>
      <c r="T278" s="235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6" t="s">
        <v>134</v>
      </c>
      <c r="AU278" s="236" t="s">
        <v>80</v>
      </c>
      <c r="AV278" s="13" t="s">
        <v>80</v>
      </c>
      <c r="AW278" s="13" t="s">
        <v>32</v>
      </c>
      <c r="AX278" s="13" t="s">
        <v>70</v>
      </c>
      <c r="AY278" s="236" t="s">
        <v>123</v>
      </c>
    </row>
    <row r="279" s="13" customFormat="1">
      <c r="A279" s="13"/>
      <c r="B279" s="225"/>
      <c r="C279" s="226"/>
      <c r="D279" s="227" t="s">
        <v>134</v>
      </c>
      <c r="E279" s="228" t="s">
        <v>19</v>
      </c>
      <c r="F279" s="229" t="s">
        <v>196</v>
      </c>
      <c r="G279" s="226"/>
      <c r="H279" s="230">
        <v>7.5999999999999996</v>
      </c>
      <c r="I279" s="231"/>
      <c r="J279" s="226"/>
      <c r="K279" s="226"/>
      <c r="L279" s="232"/>
      <c r="M279" s="233"/>
      <c r="N279" s="234"/>
      <c r="O279" s="234"/>
      <c r="P279" s="234"/>
      <c r="Q279" s="234"/>
      <c r="R279" s="234"/>
      <c r="S279" s="234"/>
      <c r="T279" s="235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6" t="s">
        <v>134</v>
      </c>
      <c r="AU279" s="236" t="s">
        <v>80</v>
      </c>
      <c r="AV279" s="13" t="s">
        <v>80</v>
      </c>
      <c r="AW279" s="13" t="s">
        <v>32</v>
      </c>
      <c r="AX279" s="13" t="s">
        <v>70</v>
      </c>
      <c r="AY279" s="236" t="s">
        <v>123</v>
      </c>
    </row>
    <row r="280" s="13" customFormat="1">
      <c r="A280" s="13"/>
      <c r="B280" s="225"/>
      <c r="C280" s="226"/>
      <c r="D280" s="227" t="s">
        <v>134</v>
      </c>
      <c r="E280" s="228" t="s">
        <v>19</v>
      </c>
      <c r="F280" s="229" t="s">
        <v>197</v>
      </c>
      <c r="G280" s="226"/>
      <c r="H280" s="230">
        <v>8.5500000000000007</v>
      </c>
      <c r="I280" s="231"/>
      <c r="J280" s="226"/>
      <c r="K280" s="226"/>
      <c r="L280" s="232"/>
      <c r="M280" s="233"/>
      <c r="N280" s="234"/>
      <c r="O280" s="234"/>
      <c r="P280" s="234"/>
      <c r="Q280" s="234"/>
      <c r="R280" s="234"/>
      <c r="S280" s="234"/>
      <c r="T280" s="235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6" t="s">
        <v>134</v>
      </c>
      <c r="AU280" s="236" t="s">
        <v>80</v>
      </c>
      <c r="AV280" s="13" t="s">
        <v>80</v>
      </c>
      <c r="AW280" s="13" t="s">
        <v>32</v>
      </c>
      <c r="AX280" s="13" t="s">
        <v>70</v>
      </c>
      <c r="AY280" s="236" t="s">
        <v>123</v>
      </c>
    </row>
    <row r="281" s="13" customFormat="1">
      <c r="A281" s="13"/>
      <c r="B281" s="225"/>
      <c r="C281" s="226"/>
      <c r="D281" s="227" t="s">
        <v>134</v>
      </c>
      <c r="E281" s="228" t="s">
        <v>19</v>
      </c>
      <c r="F281" s="229" t="s">
        <v>198</v>
      </c>
      <c r="G281" s="226"/>
      <c r="H281" s="230">
        <v>11.4</v>
      </c>
      <c r="I281" s="231"/>
      <c r="J281" s="226"/>
      <c r="K281" s="226"/>
      <c r="L281" s="232"/>
      <c r="M281" s="233"/>
      <c r="N281" s="234"/>
      <c r="O281" s="234"/>
      <c r="P281" s="234"/>
      <c r="Q281" s="234"/>
      <c r="R281" s="234"/>
      <c r="S281" s="234"/>
      <c r="T281" s="235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6" t="s">
        <v>134</v>
      </c>
      <c r="AU281" s="236" t="s">
        <v>80</v>
      </c>
      <c r="AV281" s="13" t="s">
        <v>80</v>
      </c>
      <c r="AW281" s="13" t="s">
        <v>32</v>
      </c>
      <c r="AX281" s="13" t="s">
        <v>70</v>
      </c>
      <c r="AY281" s="236" t="s">
        <v>123</v>
      </c>
    </row>
    <row r="282" s="13" customFormat="1">
      <c r="A282" s="13"/>
      <c r="B282" s="225"/>
      <c r="C282" s="226"/>
      <c r="D282" s="227" t="s">
        <v>134</v>
      </c>
      <c r="E282" s="228" t="s">
        <v>19</v>
      </c>
      <c r="F282" s="229" t="s">
        <v>199</v>
      </c>
      <c r="G282" s="226"/>
      <c r="H282" s="230">
        <v>7.7999999999999998</v>
      </c>
      <c r="I282" s="231"/>
      <c r="J282" s="226"/>
      <c r="K282" s="226"/>
      <c r="L282" s="232"/>
      <c r="M282" s="233"/>
      <c r="N282" s="234"/>
      <c r="O282" s="234"/>
      <c r="P282" s="234"/>
      <c r="Q282" s="234"/>
      <c r="R282" s="234"/>
      <c r="S282" s="234"/>
      <c r="T282" s="235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6" t="s">
        <v>134</v>
      </c>
      <c r="AU282" s="236" t="s">
        <v>80</v>
      </c>
      <c r="AV282" s="13" t="s">
        <v>80</v>
      </c>
      <c r="AW282" s="13" t="s">
        <v>32</v>
      </c>
      <c r="AX282" s="13" t="s">
        <v>70</v>
      </c>
      <c r="AY282" s="236" t="s">
        <v>123</v>
      </c>
    </row>
    <row r="283" s="13" customFormat="1">
      <c r="A283" s="13"/>
      <c r="B283" s="225"/>
      <c r="C283" s="226"/>
      <c r="D283" s="227" t="s">
        <v>134</v>
      </c>
      <c r="E283" s="228" t="s">
        <v>19</v>
      </c>
      <c r="F283" s="229" t="s">
        <v>200</v>
      </c>
      <c r="G283" s="226"/>
      <c r="H283" s="230">
        <v>8.4000000000000004</v>
      </c>
      <c r="I283" s="231"/>
      <c r="J283" s="226"/>
      <c r="K283" s="226"/>
      <c r="L283" s="232"/>
      <c r="M283" s="233"/>
      <c r="N283" s="234"/>
      <c r="O283" s="234"/>
      <c r="P283" s="234"/>
      <c r="Q283" s="234"/>
      <c r="R283" s="234"/>
      <c r="S283" s="234"/>
      <c r="T283" s="235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6" t="s">
        <v>134</v>
      </c>
      <c r="AU283" s="236" t="s">
        <v>80</v>
      </c>
      <c r="AV283" s="13" t="s">
        <v>80</v>
      </c>
      <c r="AW283" s="13" t="s">
        <v>32</v>
      </c>
      <c r="AX283" s="13" t="s">
        <v>70</v>
      </c>
      <c r="AY283" s="236" t="s">
        <v>123</v>
      </c>
    </row>
    <row r="284" s="13" customFormat="1">
      <c r="A284" s="13"/>
      <c r="B284" s="225"/>
      <c r="C284" s="226"/>
      <c r="D284" s="227" t="s">
        <v>134</v>
      </c>
      <c r="E284" s="228" t="s">
        <v>19</v>
      </c>
      <c r="F284" s="229" t="s">
        <v>201</v>
      </c>
      <c r="G284" s="226"/>
      <c r="H284" s="230">
        <v>17.600000000000001</v>
      </c>
      <c r="I284" s="231"/>
      <c r="J284" s="226"/>
      <c r="K284" s="226"/>
      <c r="L284" s="232"/>
      <c r="M284" s="233"/>
      <c r="N284" s="234"/>
      <c r="O284" s="234"/>
      <c r="P284" s="234"/>
      <c r="Q284" s="234"/>
      <c r="R284" s="234"/>
      <c r="S284" s="234"/>
      <c r="T284" s="235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6" t="s">
        <v>134</v>
      </c>
      <c r="AU284" s="236" t="s">
        <v>80</v>
      </c>
      <c r="AV284" s="13" t="s">
        <v>80</v>
      </c>
      <c r="AW284" s="13" t="s">
        <v>32</v>
      </c>
      <c r="AX284" s="13" t="s">
        <v>70</v>
      </c>
      <c r="AY284" s="236" t="s">
        <v>123</v>
      </c>
    </row>
    <row r="285" s="16" customFormat="1">
      <c r="A285" s="16"/>
      <c r="B285" s="258"/>
      <c r="C285" s="259"/>
      <c r="D285" s="227" t="s">
        <v>134</v>
      </c>
      <c r="E285" s="260" t="s">
        <v>19</v>
      </c>
      <c r="F285" s="261" t="s">
        <v>202</v>
      </c>
      <c r="G285" s="259"/>
      <c r="H285" s="262">
        <v>119.75</v>
      </c>
      <c r="I285" s="263"/>
      <c r="J285" s="259"/>
      <c r="K285" s="259"/>
      <c r="L285" s="264"/>
      <c r="M285" s="265"/>
      <c r="N285" s="266"/>
      <c r="O285" s="266"/>
      <c r="P285" s="266"/>
      <c r="Q285" s="266"/>
      <c r="R285" s="266"/>
      <c r="S285" s="266"/>
      <c r="T285" s="267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T285" s="268" t="s">
        <v>134</v>
      </c>
      <c r="AU285" s="268" t="s">
        <v>80</v>
      </c>
      <c r="AV285" s="16" t="s">
        <v>142</v>
      </c>
      <c r="AW285" s="16" t="s">
        <v>32</v>
      </c>
      <c r="AX285" s="16" t="s">
        <v>70</v>
      </c>
      <c r="AY285" s="268" t="s">
        <v>123</v>
      </c>
    </row>
    <row r="286" s="13" customFormat="1">
      <c r="A286" s="13"/>
      <c r="B286" s="225"/>
      <c r="C286" s="226"/>
      <c r="D286" s="227" t="s">
        <v>134</v>
      </c>
      <c r="E286" s="228" t="s">
        <v>19</v>
      </c>
      <c r="F286" s="229" t="s">
        <v>278</v>
      </c>
      <c r="G286" s="226"/>
      <c r="H286" s="230">
        <v>-6.2999999999999998</v>
      </c>
      <c r="I286" s="231"/>
      <c r="J286" s="226"/>
      <c r="K286" s="226"/>
      <c r="L286" s="232"/>
      <c r="M286" s="233"/>
      <c r="N286" s="234"/>
      <c r="O286" s="234"/>
      <c r="P286" s="234"/>
      <c r="Q286" s="234"/>
      <c r="R286" s="234"/>
      <c r="S286" s="234"/>
      <c r="T286" s="235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6" t="s">
        <v>134</v>
      </c>
      <c r="AU286" s="236" t="s">
        <v>80</v>
      </c>
      <c r="AV286" s="13" t="s">
        <v>80</v>
      </c>
      <c r="AW286" s="13" t="s">
        <v>32</v>
      </c>
      <c r="AX286" s="13" t="s">
        <v>70</v>
      </c>
      <c r="AY286" s="236" t="s">
        <v>123</v>
      </c>
    </row>
    <row r="287" s="16" customFormat="1">
      <c r="A287" s="16"/>
      <c r="B287" s="258"/>
      <c r="C287" s="259"/>
      <c r="D287" s="227" t="s">
        <v>134</v>
      </c>
      <c r="E287" s="260" t="s">
        <v>19</v>
      </c>
      <c r="F287" s="261" t="s">
        <v>202</v>
      </c>
      <c r="G287" s="259"/>
      <c r="H287" s="262">
        <v>-6.2999999999999998</v>
      </c>
      <c r="I287" s="263"/>
      <c r="J287" s="259"/>
      <c r="K287" s="259"/>
      <c r="L287" s="264"/>
      <c r="M287" s="265"/>
      <c r="N287" s="266"/>
      <c r="O287" s="266"/>
      <c r="P287" s="266"/>
      <c r="Q287" s="266"/>
      <c r="R287" s="266"/>
      <c r="S287" s="266"/>
      <c r="T287" s="267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68" t="s">
        <v>134</v>
      </c>
      <c r="AU287" s="268" t="s">
        <v>80</v>
      </c>
      <c r="AV287" s="16" t="s">
        <v>142</v>
      </c>
      <c r="AW287" s="16" t="s">
        <v>32</v>
      </c>
      <c r="AX287" s="16" t="s">
        <v>70</v>
      </c>
      <c r="AY287" s="268" t="s">
        <v>123</v>
      </c>
    </row>
    <row r="288" s="14" customFormat="1">
      <c r="A288" s="14"/>
      <c r="B288" s="237"/>
      <c r="C288" s="238"/>
      <c r="D288" s="227" t="s">
        <v>134</v>
      </c>
      <c r="E288" s="239" t="s">
        <v>19</v>
      </c>
      <c r="F288" s="240" t="s">
        <v>136</v>
      </c>
      <c r="G288" s="238"/>
      <c r="H288" s="241">
        <v>117.64999999999999</v>
      </c>
      <c r="I288" s="242"/>
      <c r="J288" s="238"/>
      <c r="K288" s="238"/>
      <c r="L288" s="243"/>
      <c r="M288" s="244"/>
      <c r="N288" s="245"/>
      <c r="O288" s="245"/>
      <c r="P288" s="245"/>
      <c r="Q288" s="245"/>
      <c r="R288" s="245"/>
      <c r="S288" s="245"/>
      <c r="T288" s="246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47" t="s">
        <v>134</v>
      </c>
      <c r="AU288" s="247" t="s">
        <v>80</v>
      </c>
      <c r="AV288" s="14" t="s">
        <v>130</v>
      </c>
      <c r="AW288" s="14" t="s">
        <v>32</v>
      </c>
      <c r="AX288" s="14" t="s">
        <v>78</v>
      </c>
      <c r="AY288" s="247" t="s">
        <v>123</v>
      </c>
    </row>
    <row r="289" s="13" customFormat="1">
      <c r="A289" s="13"/>
      <c r="B289" s="225"/>
      <c r="C289" s="226"/>
      <c r="D289" s="227" t="s">
        <v>134</v>
      </c>
      <c r="E289" s="226"/>
      <c r="F289" s="229" t="s">
        <v>284</v>
      </c>
      <c r="G289" s="226"/>
      <c r="H289" s="230">
        <v>235.30000000000001</v>
      </c>
      <c r="I289" s="231"/>
      <c r="J289" s="226"/>
      <c r="K289" s="226"/>
      <c r="L289" s="232"/>
      <c r="M289" s="233"/>
      <c r="N289" s="234"/>
      <c r="O289" s="234"/>
      <c r="P289" s="234"/>
      <c r="Q289" s="234"/>
      <c r="R289" s="234"/>
      <c r="S289" s="234"/>
      <c r="T289" s="235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36" t="s">
        <v>134</v>
      </c>
      <c r="AU289" s="236" t="s">
        <v>80</v>
      </c>
      <c r="AV289" s="13" t="s">
        <v>80</v>
      </c>
      <c r="AW289" s="13" t="s">
        <v>4</v>
      </c>
      <c r="AX289" s="13" t="s">
        <v>78</v>
      </c>
      <c r="AY289" s="236" t="s">
        <v>123</v>
      </c>
    </row>
    <row r="290" s="2" customFormat="1" ht="24.15" customHeight="1">
      <c r="A290" s="41"/>
      <c r="B290" s="42"/>
      <c r="C290" s="207" t="s">
        <v>296</v>
      </c>
      <c r="D290" s="207" t="s">
        <v>125</v>
      </c>
      <c r="E290" s="208" t="s">
        <v>297</v>
      </c>
      <c r="F290" s="209" t="s">
        <v>298</v>
      </c>
      <c r="G290" s="210" t="s">
        <v>176</v>
      </c>
      <c r="H290" s="211">
        <v>10.01</v>
      </c>
      <c r="I290" s="212"/>
      <c r="J290" s="213">
        <f>ROUND(I290*H290,2)</f>
        <v>0</v>
      </c>
      <c r="K290" s="209" t="s">
        <v>129</v>
      </c>
      <c r="L290" s="47"/>
      <c r="M290" s="214" t="s">
        <v>19</v>
      </c>
      <c r="N290" s="215" t="s">
        <v>41</v>
      </c>
      <c r="O290" s="87"/>
      <c r="P290" s="216">
        <f>O290*H290</f>
        <v>0</v>
      </c>
      <c r="Q290" s="216">
        <v>0</v>
      </c>
      <c r="R290" s="216">
        <f>Q290*H290</f>
        <v>0</v>
      </c>
      <c r="S290" s="216">
        <v>0</v>
      </c>
      <c r="T290" s="217">
        <f>S290*H290</f>
        <v>0</v>
      </c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R290" s="218" t="s">
        <v>130</v>
      </c>
      <c r="AT290" s="218" t="s">
        <v>125</v>
      </c>
      <c r="AU290" s="218" t="s">
        <v>80</v>
      </c>
      <c r="AY290" s="20" t="s">
        <v>123</v>
      </c>
      <c r="BE290" s="219">
        <f>IF(N290="základní",J290,0)</f>
        <v>0</v>
      </c>
      <c r="BF290" s="219">
        <f>IF(N290="snížená",J290,0)</f>
        <v>0</v>
      </c>
      <c r="BG290" s="219">
        <f>IF(N290="zákl. přenesená",J290,0)</f>
        <v>0</v>
      </c>
      <c r="BH290" s="219">
        <f>IF(N290="sníž. přenesená",J290,0)</f>
        <v>0</v>
      </c>
      <c r="BI290" s="219">
        <f>IF(N290="nulová",J290,0)</f>
        <v>0</v>
      </c>
      <c r="BJ290" s="20" t="s">
        <v>78</v>
      </c>
      <c r="BK290" s="219">
        <f>ROUND(I290*H290,2)</f>
        <v>0</v>
      </c>
      <c r="BL290" s="20" t="s">
        <v>130</v>
      </c>
      <c r="BM290" s="218" t="s">
        <v>299</v>
      </c>
    </row>
    <row r="291" s="2" customFormat="1">
      <c r="A291" s="41"/>
      <c r="B291" s="42"/>
      <c r="C291" s="43"/>
      <c r="D291" s="220" t="s">
        <v>132</v>
      </c>
      <c r="E291" s="43"/>
      <c r="F291" s="221" t="s">
        <v>300</v>
      </c>
      <c r="G291" s="43"/>
      <c r="H291" s="43"/>
      <c r="I291" s="222"/>
      <c r="J291" s="43"/>
      <c r="K291" s="43"/>
      <c r="L291" s="47"/>
      <c r="M291" s="223"/>
      <c r="N291" s="224"/>
      <c r="O291" s="87"/>
      <c r="P291" s="87"/>
      <c r="Q291" s="87"/>
      <c r="R291" s="87"/>
      <c r="S291" s="87"/>
      <c r="T291" s="88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T291" s="20" t="s">
        <v>132</v>
      </c>
      <c r="AU291" s="20" t="s">
        <v>80</v>
      </c>
    </row>
    <row r="292" s="15" customFormat="1">
      <c r="A292" s="15"/>
      <c r="B292" s="248"/>
      <c r="C292" s="249"/>
      <c r="D292" s="227" t="s">
        <v>134</v>
      </c>
      <c r="E292" s="250" t="s">
        <v>19</v>
      </c>
      <c r="F292" s="251" t="s">
        <v>301</v>
      </c>
      <c r="G292" s="249"/>
      <c r="H292" s="250" t="s">
        <v>19</v>
      </c>
      <c r="I292" s="252"/>
      <c r="J292" s="249"/>
      <c r="K292" s="249"/>
      <c r="L292" s="253"/>
      <c r="M292" s="254"/>
      <c r="N292" s="255"/>
      <c r="O292" s="255"/>
      <c r="P292" s="255"/>
      <c r="Q292" s="255"/>
      <c r="R292" s="255"/>
      <c r="S292" s="255"/>
      <c r="T292" s="256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57" t="s">
        <v>134</v>
      </c>
      <c r="AU292" s="257" t="s">
        <v>80</v>
      </c>
      <c r="AV292" s="15" t="s">
        <v>78</v>
      </c>
      <c r="AW292" s="15" t="s">
        <v>32</v>
      </c>
      <c r="AX292" s="15" t="s">
        <v>70</v>
      </c>
      <c r="AY292" s="257" t="s">
        <v>123</v>
      </c>
    </row>
    <row r="293" s="13" customFormat="1">
      <c r="A293" s="13"/>
      <c r="B293" s="225"/>
      <c r="C293" s="226"/>
      <c r="D293" s="227" t="s">
        <v>134</v>
      </c>
      <c r="E293" s="228" t="s">
        <v>19</v>
      </c>
      <c r="F293" s="229" t="s">
        <v>269</v>
      </c>
      <c r="G293" s="226"/>
      <c r="H293" s="230">
        <v>6.2999999999999998</v>
      </c>
      <c r="I293" s="231"/>
      <c r="J293" s="226"/>
      <c r="K293" s="226"/>
      <c r="L293" s="232"/>
      <c r="M293" s="233"/>
      <c r="N293" s="234"/>
      <c r="O293" s="234"/>
      <c r="P293" s="234"/>
      <c r="Q293" s="234"/>
      <c r="R293" s="234"/>
      <c r="S293" s="234"/>
      <c r="T293" s="235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36" t="s">
        <v>134</v>
      </c>
      <c r="AU293" s="236" t="s">
        <v>80</v>
      </c>
      <c r="AV293" s="13" t="s">
        <v>80</v>
      </c>
      <c r="AW293" s="13" t="s">
        <v>32</v>
      </c>
      <c r="AX293" s="13" t="s">
        <v>70</v>
      </c>
      <c r="AY293" s="236" t="s">
        <v>123</v>
      </c>
    </row>
    <row r="294" s="13" customFormat="1">
      <c r="A294" s="13"/>
      <c r="B294" s="225"/>
      <c r="C294" s="226"/>
      <c r="D294" s="227" t="s">
        <v>134</v>
      </c>
      <c r="E294" s="228" t="s">
        <v>19</v>
      </c>
      <c r="F294" s="229" t="s">
        <v>270</v>
      </c>
      <c r="G294" s="226"/>
      <c r="H294" s="230">
        <v>3.71</v>
      </c>
      <c r="I294" s="231"/>
      <c r="J294" s="226"/>
      <c r="K294" s="226"/>
      <c r="L294" s="232"/>
      <c r="M294" s="233"/>
      <c r="N294" s="234"/>
      <c r="O294" s="234"/>
      <c r="P294" s="234"/>
      <c r="Q294" s="234"/>
      <c r="R294" s="234"/>
      <c r="S294" s="234"/>
      <c r="T294" s="235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6" t="s">
        <v>134</v>
      </c>
      <c r="AU294" s="236" t="s">
        <v>80</v>
      </c>
      <c r="AV294" s="13" t="s">
        <v>80</v>
      </c>
      <c r="AW294" s="13" t="s">
        <v>32</v>
      </c>
      <c r="AX294" s="13" t="s">
        <v>70</v>
      </c>
      <c r="AY294" s="236" t="s">
        <v>123</v>
      </c>
    </row>
    <row r="295" s="14" customFormat="1">
      <c r="A295" s="14"/>
      <c r="B295" s="237"/>
      <c r="C295" s="238"/>
      <c r="D295" s="227" t="s">
        <v>134</v>
      </c>
      <c r="E295" s="239" t="s">
        <v>19</v>
      </c>
      <c r="F295" s="240" t="s">
        <v>136</v>
      </c>
      <c r="G295" s="238"/>
      <c r="H295" s="241">
        <v>10.01</v>
      </c>
      <c r="I295" s="242"/>
      <c r="J295" s="238"/>
      <c r="K295" s="238"/>
      <c r="L295" s="243"/>
      <c r="M295" s="244"/>
      <c r="N295" s="245"/>
      <c r="O295" s="245"/>
      <c r="P295" s="245"/>
      <c r="Q295" s="245"/>
      <c r="R295" s="245"/>
      <c r="S295" s="245"/>
      <c r="T295" s="246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7" t="s">
        <v>134</v>
      </c>
      <c r="AU295" s="247" t="s">
        <v>80</v>
      </c>
      <c r="AV295" s="14" t="s">
        <v>130</v>
      </c>
      <c r="AW295" s="14" t="s">
        <v>32</v>
      </c>
      <c r="AX295" s="14" t="s">
        <v>78</v>
      </c>
      <c r="AY295" s="247" t="s">
        <v>123</v>
      </c>
    </row>
    <row r="296" s="2" customFormat="1" ht="24.15" customHeight="1">
      <c r="A296" s="41"/>
      <c r="B296" s="42"/>
      <c r="C296" s="207" t="s">
        <v>302</v>
      </c>
      <c r="D296" s="207" t="s">
        <v>125</v>
      </c>
      <c r="E296" s="208" t="s">
        <v>303</v>
      </c>
      <c r="F296" s="209" t="s">
        <v>304</v>
      </c>
      <c r="G296" s="210" t="s">
        <v>176</v>
      </c>
      <c r="H296" s="211">
        <v>6.2999999999999998</v>
      </c>
      <c r="I296" s="212"/>
      <c r="J296" s="213">
        <f>ROUND(I296*H296,2)</f>
        <v>0</v>
      </c>
      <c r="K296" s="209" t="s">
        <v>129</v>
      </c>
      <c r="L296" s="47"/>
      <c r="M296" s="214" t="s">
        <v>19</v>
      </c>
      <c r="N296" s="215" t="s">
        <v>41</v>
      </c>
      <c r="O296" s="87"/>
      <c r="P296" s="216">
        <f>O296*H296</f>
        <v>0</v>
      </c>
      <c r="Q296" s="216">
        <v>0</v>
      </c>
      <c r="R296" s="216">
        <f>Q296*H296</f>
        <v>0</v>
      </c>
      <c r="S296" s="216">
        <v>0</v>
      </c>
      <c r="T296" s="217">
        <f>S296*H296</f>
        <v>0</v>
      </c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R296" s="218" t="s">
        <v>130</v>
      </c>
      <c r="AT296" s="218" t="s">
        <v>125</v>
      </c>
      <c r="AU296" s="218" t="s">
        <v>80</v>
      </c>
      <c r="AY296" s="20" t="s">
        <v>123</v>
      </c>
      <c r="BE296" s="219">
        <f>IF(N296="základní",J296,0)</f>
        <v>0</v>
      </c>
      <c r="BF296" s="219">
        <f>IF(N296="snížená",J296,0)</f>
        <v>0</v>
      </c>
      <c r="BG296" s="219">
        <f>IF(N296="zákl. přenesená",J296,0)</f>
        <v>0</v>
      </c>
      <c r="BH296" s="219">
        <f>IF(N296="sníž. přenesená",J296,0)</f>
        <v>0</v>
      </c>
      <c r="BI296" s="219">
        <f>IF(N296="nulová",J296,0)</f>
        <v>0</v>
      </c>
      <c r="BJ296" s="20" t="s">
        <v>78</v>
      </c>
      <c r="BK296" s="219">
        <f>ROUND(I296*H296,2)</f>
        <v>0</v>
      </c>
      <c r="BL296" s="20" t="s">
        <v>130</v>
      </c>
      <c r="BM296" s="218" t="s">
        <v>305</v>
      </c>
    </row>
    <row r="297" s="2" customFormat="1">
      <c r="A297" s="41"/>
      <c r="B297" s="42"/>
      <c r="C297" s="43"/>
      <c r="D297" s="220" t="s">
        <v>132</v>
      </c>
      <c r="E297" s="43"/>
      <c r="F297" s="221" t="s">
        <v>306</v>
      </c>
      <c r="G297" s="43"/>
      <c r="H297" s="43"/>
      <c r="I297" s="222"/>
      <c r="J297" s="43"/>
      <c r="K297" s="43"/>
      <c r="L297" s="47"/>
      <c r="M297" s="223"/>
      <c r="N297" s="224"/>
      <c r="O297" s="87"/>
      <c r="P297" s="87"/>
      <c r="Q297" s="87"/>
      <c r="R297" s="87"/>
      <c r="S297" s="87"/>
      <c r="T297" s="88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T297" s="20" t="s">
        <v>132</v>
      </c>
      <c r="AU297" s="20" t="s">
        <v>80</v>
      </c>
    </row>
    <row r="298" s="15" customFormat="1">
      <c r="A298" s="15"/>
      <c r="B298" s="248"/>
      <c r="C298" s="249"/>
      <c r="D298" s="227" t="s">
        <v>134</v>
      </c>
      <c r="E298" s="250" t="s">
        <v>19</v>
      </c>
      <c r="F298" s="251" t="s">
        <v>307</v>
      </c>
      <c r="G298" s="249"/>
      <c r="H298" s="250" t="s">
        <v>19</v>
      </c>
      <c r="I298" s="252"/>
      <c r="J298" s="249"/>
      <c r="K298" s="249"/>
      <c r="L298" s="253"/>
      <c r="M298" s="254"/>
      <c r="N298" s="255"/>
      <c r="O298" s="255"/>
      <c r="P298" s="255"/>
      <c r="Q298" s="255"/>
      <c r="R298" s="255"/>
      <c r="S298" s="255"/>
      <c r="T298" s="256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T298" s="257" t="s">
        <v>134</v>
      </c>
      <c r="AU298" s="257" t="s">
        <v>80</v>
      </c>
      <c r="AV298" s="15" t="s">
        <v>78</v>
      </c>
      <c r="AW298" s="15" t="s">
        <v>32</v>
      </c>
      <c r="AX298" s="15" t="s">
        <v>70</v>
      </c>
      <c r="AY298" s="257" t="s">
        <v>123</v>
      </c>
    </row>
    <row r="299" s="15" customFormat="1">
      <c r="A299" s="15"/>
      <c r="B299" s="248"/>
      <c r="C299" s="249"/>
      <c r="D299" s="227" t="s">
        <v>134</v>
      </c>
      <c r="E299" s="250" t="s">
        <v>19</v>
      </c>
      <c r="F299" s="251" t="s">
        <v>179</v>
      </c>
      <c r="G299" s="249"/>
      <c r="H299" s="250" t="s">
        <v>19</v>
      </c>
      <c r="I299" s="252"/>
      <c r="J299" s="249"/>
      <c r="K299" s="249"/>
      <c r="L299" s="253"/>
      <c r="M299" s="254"/>
      <c r="N299" s="255"/>
      <c r="O299" s="255"/>
      <c r="P299" s="255"/>
      <c r="Q299" s="255"/>
      <c r="R299" s="255"/>
      <c r="S299" s="255"/>
      <c r="T299" s="256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T299" s="257" t="s">
        <v>134</v>
      </c>
      <c r="AU299" s="257" t="s">
        <v>80</v>
      </c>
      <c r="AV299" s="15" t="s">
        <v>78</v>
      </c>
      <c r="AW299" s="15" t="s">
        <v>32</v>
      </c>
      <c r="AX299" s="15" t="s">
        <v>70</v>
      </c>
      <c r="AY299" s="257" t="s">
        <v>123</v>
      </c>
    </row>
    <row r="300" s="13" customFormat="1">
      <c r="A300" s="13"/>
      <c r="B300" s="225"/>
      <c r="C300" s="226"/>
      <c r="D300" s="227" t="s">
        <v>134</v>
      </c>
      <c r="E300" s="228" t="s">
        <v>19</v>
      </c>
      <c r="F300" s="229" t="s">
        <v>308</v>
      </c>
      <c r="G300" s="226"/>
      <c r="H300" s="230">
        <v>6.2999999999999998</v>
      </c>
      <c r="I300" s="231"/>
      <c r="J300" s="226"/>
      <c r="K300" s="226"/>
      <c r="L300" s="232"/>
      <c r="M300" s="233"/>
      <c r="N300" s="234"/>
      <c r="O300" s="234"/>
      <c r="P300" s="234"/>
      <c r="Q300" s="234"/>
      <c r="R300" s="234"/>
      <c r="S300" s="234"/>
      <c r="T300" s="235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6" t="s">
        <v>134</v>
      </c>
      <c r="AU300" s="236" t="s">
        <v>80</v>
      </c>
      <c r="AV300" s="13" t="s">
        <v>80</v>
      </c>
      <c r="AW300" s="13" t="s">
        <v>32</v>
      </c>
      <c r="AX300" s="13" t="s">
        <v>70</v>
      </c>
      <c r="AY300" s="236" t="s">
        <v>123</v>
      </c>
    </row>
    <row r="301" s="14" customFormat="1">
      <c r="A301" s="14"/>
      <c r="B301" s="237"/>
      <c r="C301" s="238"/>
      <c r="D301" s="227" t="s">
        <v>134</v>
      </c>
      <c r="E301" s="239" t="s">
        <v>19</v>
      </c>
      <c r="F301" s="240" t="s">
        <v>136</v>
      </c>
      <c r="G301" s="238"/>
      <c r="H301" s="241">
        <v>6.2999999999999998</v>
      </c>
      <c r="I301" s="242"/>
      <c r="J301" s="238"/>
      <c r="K301" s="238"/>
      <c r="L301" s="243"/>
      <c r="M301" s="244"/>
      <c r="N301" s="245"/>
      <c r="O301" s="245"/>
      <c r="P301" s="245"/>
      <c r="Q301" s="245"/>
      <c r="R301" s="245"/>
      <c r="S301" s="245"/>
      <c r="T301" s="246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7" t="s">
        <v>134</v>
      </c>
      <c r="AU301" s="247" t="s">
        <v>80</v>
      </c>
      <c r="AV301" s="14" t="s">
        <v>130</v>
      </c>
      <c r="AW301" s="14" t="s">
        <v>32</v>
      </c>
      <c r="AX301" s="14" t="s">
        <v>78</v>
      </c>
      <c r="AY301" s="247" t="s">
        <v>123</v>
      </c>
    </row>
    <row r="302" s="2" customFormat="1" ht="24.15" customHeight="1">
      <c r="A302" s="41"/>
      <c r="B302" s="42"/>
      <c r="C302" s="207" t="s">
        <v>309</v>
      </c>
      <c r="D302" s="207" t="s">
        <v>125</v>
      </c>
      <c r="E302" s="208" t="s">
        <v>303</v>
      </c>
      <c r="F302" s="209" t="s">
        <v>304</v>
      </c>
      <c r="G302" s="210" t="s">
        <v>176</v>
      </c>
      <c r="H302" s="211">
        <v>3.71</v>
      </c>
      <c r="I302" s="212"/>
      <c r="J302" s="213">
        <f>ROUND(I302*H302,2)</f>
        <v>0</v>
      </c>
      <c r="K302" s="209" t="s">
        <v>129</v>
      </c>
      <c r="L302" s="47"/>
      <c r="M302" s="214" t="s">
        <v>19</v>
      </c>
      <c r="N302" s="215" t="s">
        <v>41</v>
      </c>
      <c r="O302" s="87"/>
      <c r="P302" s="216">
        <f>O302*H302</f>
        <v>0</v>
      </c>
      <c r="Q302" s="216">
        <v>0</v>
      </c>
      <c r="R302" s="216">
        <f>Q302*H302</f>
        <v>0</v>
      </c>
      <c r="S302" s="216">
        <v>0</v>
      </c>
      <c r="T302" s="217">
        <f>S302*H302</f>
        <v>0</v>
      </c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R302" s="218" t="s">
        <v>130</v>
      </c>
      <c r="AT302" s="218" t="s">
        <v>125</v>
      </c>
      <c r="AU302" s="218" t="s">
        <v>80</v>
      </c>
      <c r="AY302" s="20" t="s">
        <v>123</v>
      </c>
      <c r="BE302" s="219">
        <f>IF(N302="základní",J302,0)</f>
        <v>0</v>
      </c>
      <c r="BF302" s="219">
        <f>IF(N302="snížená",J302,0)</f>
        <v>0</v>
      </c>
      <c r="BG302" s="219">
        <f>IF(N302="zákl. přenesená",J302,0)</f>
        <v>0</v>
      </c>
      <c r="BH302" s="219">
        <f>IF(N302="sníž. přenesená",J302,0)</f>
        <v>0</v>
      </c>
      <c r="BI302" s="219">
        <f>IF(N302="nulová",J302,0)</f>
        <v>0</v>
      </c>
      <c r="BJ302" s="20" t="s">
        <v>78</v>
      </c>
      <c r="BK302" s="219">
        <f>ROUND(I302*H302,2)</f>
        <v>0</v>
      </c>
      <c r="BL302" s="20" t="s">
        <v>130</v>
      </c>
      <c r="BM302" s="218" t="s">
        <v>310</v>
      </c>
    </row>
    <row r="303" s="2" customFormat="1">
      <c r="A303" s="41"/>
      <c r="B303" s="42"/>
      <c r="C303" s="43"/>
      <c r="D303" s="220" t="s">
        <v>132</v>
      </c>
      <c r="E303" s="43"/>
      <c r="F303" s="221" t="s">
        <v>306</v>
      </c>
      <c r="G303" s="43"/>
      <c r="H303" s="43"/>
      <c r="I303" s="222"/>
      <c r="J303" s="43"/>
      <c r="K303" s="43"/>
      <c r="L303" s="47"/>
      <c r="M303" s="223"/>
      <c r="N303" s="224"/>
      <c r="O303" s="87"/>
      <c r="P303" s="87"/>
      <c r="Q303" s="87"/>
      <c r="R303" s="87"/>
      <c r="S303" s="87"/>
      <c r="T303" s="88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T303" s="20" t="s">
        <v>132</v>
      </c>
      <c r="AU303" s="20" t="s">
        <v>80</v>
      </c>
    </row>
    <row r="304" s="15" customFormat="1">
      <c r="A304" s="15"/>
      <c r="B304" s="248"/>
      <c r="C304" s="249"/>
      <c r="D304" s="227" t="s">
        <v>134</v>
      </c>
      <c r="E304" s="250" t="s">
        <v>19</v>
      </c>
      <c r="F304" s="251" t="s">
        <v>311</v>
      </c>
      <c r="G304" s="249"/>
      <c r="H304" s="250" t="s">
        <v>19</v>
      </c>
      <c r="I304" s="252"/>
      <c r="J304" s="249"/>
      <c r="K304" s="249"/>
      <c r="L304" s="253"/>
      <c r="M304" s="254"/>
      <c r="N304" s="255"/>
      <c r="O304" s="255"/>
      <c r="P304" s="255"/>
      <c r="Q304" s="255"/>
      <c r="R304" s="255"/>
      <c r="S304" s="255"/>
      <c r="T304" s="256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T304" s="257" t="s">
        <v>134</v>
      </c>
      <c r="AU304" s="257" t="s">
        <v>80</v>
      </c>
      <c r="AV304" s="15" t="s">
        <v>78</v>
      </c>
      <c r="AW304" s="15" t="s">
        <v>32</v>
      </c>
      <c r="AX304" s="15" t="s">
        <v>70</v>
      </c>
      <c r="AY304" s="257" t="s">
        <v>123</v>
      </c>
    </row>
    <row r="305" s="13" customFormat="1">
      <c r="A305" s="13"/>
      <c r="B305" s="225"/>
      <c r="C305" s="226"/>
      <c r="D305" s="227" t="s">
        <v>134</v>
      </c>
      <c r="E305" s="228" t="s">
        <v>19</v>
      </c>
      <c r="F305" s="229" t="s">
        <v>312</v>
      </c>
      <c r="G305" s="226"/>
      <c r="H305" s="230">
        <v>3.71</v>
      </c>
      <c r="I305" s="231"/>
      <c r="J305" s="226"/>
      <c r="K305" s="226"/>
      <c r="L305" s="232"/>
      <c r="M305" s="233"/>
      <c r="N305" s="234"/>
      <c r="O305" s="234"/>
      <c r="P305" s="234"/>
      <c r="Q305" s="234"/>
      <c r="R305" s="234"/>
      <c r="S305" s="234"/>
      <c r="T305" s="235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6" t="s">
        <v>134</v>
      </c>
      <c r="AU305" s="236" t="s">
        <v>80</v>
      </c>
      <c r="AV305" s="13" t="s">
        <v>80</v>
      </c>
      <c r="AW305" s="13" t="s">
        <v>32</v>
      </c>
      <c r="AX305" s="13" t="s">
        <v>70</v>
      </c>
      <c r="AY305" s="236" t="s">
        <v>123</v>
      </c>
    </row>
    <row r="306" s="14" customFormat="1">
      <c r="A306" s="14"/>
      <c r="B306" s="237"/>
      <c r="C306" s="238"/>
      <c r="D306" s="227" t="s">
        <v>134</v>
      </c>
      <c r="E306" s="239" t="s">
        <v>19</v>
      </c>
      <c r="F306" s="240" t="s">
        <v>136</v>
      </c>
      <c r="G306" s="238"/>
      <c r="H306" s="241">
        <v>3.71</v>
      </c>
      <c r="I306" s="242"/>
      <c r="J306" s="238"/>
      <c r="K306" s="238"/>
      <c r="L306" s="243"/>
      <c r="M306" s="244"/>
      <c r="N306" s="245"/>
      <c r="O306" s="245"/>
      <c r="P306" s="245"/>
      <c r="Q306" s="245"/>
      <c r="R306" s="245"/>
      <c r="S306" s="245"/>
      <c r="T306" s="246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47" t="s">
        <v>134</v>
      </c>
      <c r="AU306" s="247" t="s">
        <v>80</v>
      </c>
      <c r="AV306" s="14" t="s">
        <v>130</v>
      </c>
      <c r="AW306" s="14" t="s">
        <v>32</v>
      </c>
      <c r="AX306" s="14" t="s">
        <v>78</v>
      </c>
      <c r="AY306" s="247" t="s">
        <v>123</v>
      </c>
    </row>
    <row r="307" s="2" customFormat="1" ht="24.15" customHeight="1">
      <c r="A307" s="41"/>
      <c r="B307" s="42"/>
      <c r="C307" s="207" t="s">
        <v>313</v>
      </c>
      <c r="D307" s="207" t="s">
        <v>125</v>
      </c>
      <c r="E307" s="208" t="s">
        <v>303</v>
      </c>
      <c r="F307" s="209" t="s">
        <v>304</v>
      </c>
      <c r="G307" s="210" t="s">
        <v>176</v>
      </c>
      <c r="H307" s="211">
        <v>82.765000000000001</v>
      </c>
      <c r="I307" s="212"/>
      <c r="J307" s="213">
        <f>ROUND(I307*H307,2)</f>
        <v>0</v>
      </c>
      <c r="K307" s="209" t="s">
        <v>129</v>
      </c>
      <c r="L307" s="47"/>
      <c r="M307" s="214" t="s">
        <v>19</v>
      </c>
      <c r="N307" s="215" t="s">
        <v>41</v>
      </c>
      <c r="O307" s="87"/>
      <c r="P307" s="216">
        <f>O307*H307</f>
        <v>0</v>
      </c>
      <c r="Q307" s="216">
        <v>0</v>
      </c>
      <c r="R307" s="216">
        <f>Q307*H307</f>
        <v>0</v>
      </c>
      <c r="S307" s="216">
        <v>0</v>
      </c>
      <c r="T307" s="217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8" t="s">
        <v>130</v>
      </c>
      <c r="AT307" s="218" t="s">
        <v>125</v>
      </c>
      <c r="AU307" s="218" t="s">
        <v>80</v>
      </c>
      <c r="AY307" s="20" t="s">
        <v>123</v>
      </c>
      <c r="BE307" s="219">
        <f>IF(N307="základní",J307,0)</f>
        <v>0</v>
      </c>
      <c r="BF307" s="219">
        <f>IF(N307="snížená",J307,0)</f>
        <v>0</v>
      </c>
      <c r="BG307" s="219">
        <f>IF(N307="zákl. přenesená",J307,0)</f>
        <v>0</v>
      </c>
      <c r="BH307" s="219">
        <f>IF(N307="sníž. přenesená",J307,0)</f>
        <v>0</v>
      </c>
      <c r="BI307" s="219">
        <f>IF(N307="nulová",J307,0)</f>
        <v>0</v>
      </c>
      <c r="BJ307" s="20" t="s">
        <v>78</v>
      </c>
      <c r="BK307" s="219">
        <f>ROUND(I307*H307,2)</f>
        <v>0</v>
      </c>
      <c r="BL307" s="20" t="s">
        <v>130</v>
      </c>
      <c r="BM307" s="218" t="s">
        <v>314</v>
      </c>
    </row>
    <row r="308" s="2" customFormat="1">
      <c r="A308" s="41"/>
      <c r="B308" s="42"/>
      <c r="C308" s="43"/>
      <c r="D308" s="220" t="s">
        <v>132</v>
      </c>
      <c r="E308" s="43"/>
      <c r="F308" s="221" t="s">
        <v>306</v>
      </c>
      <c r="G308" s="43"/>
      <c r="H308" s="43"/>
      <c r="I308" s="222"/>
      <c r="J308" s="43"/>
      <c r="K308" s="43"/>
      <c r="L308" s="47"/>
      <c r="M308" s="223"/>
      <c r="N308" s="224"/>
      <c r="O308" s="87"/>
      <c r="P308" s="87"/>
      <c r="Q308" s="87"/>
      <c r="R308" s="87"/>
      <c r="S308" s="87"/>
      <c r="T308" s="88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T308" s="20" t="s">
        <v>132</v>
      </c>
      <c r="AU308" s="20" t="s">
        <v>80</v>
      </c>
    </row>
    <row r="309" s="15" customFormat="1">
      <c r="A309" s="15"/>
      <c r="B309" s="248"/>
      <c r="C309" s="249"/>
      <c r="D309" s="227" t="s">
        <v>134</v>
      </c>
      <c r="E309" s="250" t="s">
        <v>19</v>
      </c>
      <c r="F309" s="251" t="s">
        <v>315</v>
      </c>
      <c r="G309" s="249"/>
      <c r="H309" s="250" t="s">
        <v>19</v>
      </c>
      <c r="I309" s="252"/>
      <c r="J309" s="249"/>
      <c r="K309" s="249"/>
      <c r="L309" s="253"/>
      <c r="M309" s="254"/>
      <c r="N309" s="255"/>
      <c r="O309" s="255"/>
      <c r="P309" s="255"/>
      <c r="Q309" s="255"/>
      <c r="R309" s="255"/>
      <c r="S309" s="255"/>
      <c r="T309" s="256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57" t="s">
        <v>134</v>
      </c>
      <c r="AU309" s="257" t="s">
        <v>80</v>
      </c>
      <c r="AV309" s="15" t="s">
        <v>78</v>
      </c>
      <c r="AW309" s="15" t="s">
        <v>32</v>
      </c>
      <c r="AX309" s="15" t="s">
        <v>70</v>
      </c>
      <c r="AY309" s="257" t="s">
        <v>123</v>
      </c>
    </row>
    <row r="310" s="15" customFormat="1">
      <c r="A310" s="15"/>
      <c r="B310" s="248"/>
      <c r="C310" s="249"/>
      <c r="D310" s="227" t="s">
        <v>134</v>
      </c>
      <c r="E310" s="250" t="s">
        <v>19</v>
      </c>
      <c r="F310" s="251" t="s">
        <v>179</v>
      </c>
      <c r="G310" s="249"/>
      <c r="H310" s="250" t="s">
        <v>19</v>
      </c>
      <c r="I310" s="252"/>
      <c r="J310" s="249"/>
      <c r="K310" s="249"/>
      <c r="L310" s="253"/>
      <c r="M310" s="254"/>
      <c r="N310" s="255"/>
      <c r="O310" s="255"/>
      <c r="P310" s="255"/>
      <c r="Q310" s="255"/>
      <c r="R310" s="255"/>
      <c r="S310" s="255"/>
      <c r="T310" s="256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T310" s="257" t="s">
        <v>134</v>
      </c>
      <c r="AU310" s="257" t="s">
        <v>80</v>
      </c>
      <c r="AV310" s="15" t="s">
        <v>78</v>
      </c>
      <c r="AW310" s="15" t="s">
        <v>32</v>
      </c>
      <c r="AX310" s="15" t="s">
        <v>70</v>
      </c>
      <c r="AY310" s="257" t="s">
        <v>123</v>
      </c>
    </row>
    <row r="311" s="13" customFormat="1">
      <c r="A311" s="13"/>
      <c r="B311" s="225"/>
      <c r="C311" s="226"/>
      <c r="D311" s="227" t="s">
        <v>134</v>
      </c>
      <c r="E311" s="228" t="s">
        <v>19</v>
      </c>
      <c r="F311" s="229" t="s">
        <v>180</v>
      </c>
      <c r="G311" s="226"/>
      <c r="H311" s="230">
        <v>2.1600000000000001</v>
      </c>
      <c r="I311" s="231"/>
      <c r="J311" s="226"/>
      <c r="K311" s="226"/>
      <c r="L311" s="232"/>
      <c r="M311" s="233"/>
      <c r="N311" s="234"/>
      <c r="O311" s="234"/>
      <c r="P311" s="234"/>
      <c r="Q311" s="234"/>
      <c r="R311" s="234"/>
      <c r="S311" s="234"/>
      <c r="T311" s="235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6" t="s">
        <v>134</v>
      </c>
      <c r="AU311" s="236" t="s">
        <v>80</v>
      </c>
      <c r="AV311" s="13" t="s">
        <v>80</v>
      </c>
      <c r="AW311" s="13" t="s">
        <v>32</v>
      </c>
      <c r="AX311" s="13" t="s">
        <v>70</v>
      </c>
      <c r="AY311" s="236" t="s">
        <v>123</v>
      </c>
    </row>
    <row r="312" s="13" customFormat="1">
      <c r="A312" s="13"/>
      <c r="B312" s="225"/>
      <c r="C312" s="226"/>
      <c r="D312" s="227" t="s">
        <v>134</v>
      </c>
      <c r="E312" s="228" t="s">
        <v>19</v>
      </c>
      <c r="F312" s="229" t="s">
        <v>181</v>
      </c>
      <c r="G312" s="226"/>
      <c r="H312" s="230">
        <v>3.2400000000000002</v>
      </c>
      <c r="I312" s="231"/>
      <c r="J312" s="226"/>
      <c r="K312" s="226"/>
      <c r="L312" s="232"/>
      <c r="M312" s="233"/>
      <c r="N312" s="234"/>
      <c r="O312" s="234"/>
      <c r="P312" s="234"/>
      <c r="Q312" s="234"/>
      <c r="R312" s="234"/>
      <c r="S312" s="234"/>
      <c r="T312" s="235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6" t="s">
        <v>134</v>
      </c>
      <c r="AU312" s="236" t="s">
        <v>80</v>
      </c>
      <c r="AV312" s="13" t="s">
        <v>80</v>
      </c>
      <c r="AW312" s="13" t="s">
        <v>32</v>
      </c>
      <c r="AX312" s="13" t="s">
        <v>70</v>
      </c>
      <c r="AY312" s="236" t="s">
        <v>123</v>
      </c>
    </row>
    <row r="313" s="15" customFormat="1">
      <c r="A313" s="15"/>
      <c r="B313" s="248"/>
      <c r="C313" s="249"/>
      <c r="D313" s="227" t="s">
        <v>134</v>
      </c>
      <c r="E313" s="250" t="s">
        <v>19</v>
      </c>
      <c r="F313" s="251" t="s">
        <v>182</v>
      </c>
      <c r="G313" s="249"/>
      <c r="H313" s="250" t="s">
        <v>19</v>
      </c>
      <c r="I313" s="252"/>
      <c r="J313" s="249"/>
      <c r="K313" s="249"/>
      <c r="L313" s="253"/>
      <c r="M313" s="254"/>
      <c r="N313" s="255"/>
      <c r="O313" s="255"/>
      <c r="P313" s="255"/>
      <c r="Q313" s="255"/>
      <c r="R313" s="255"/>
      <c r="S313" s="255"/>
      <c r="T313" s="256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57" t="s">
        <v>134</v>
      </c>
      <c r="AU313" s="257" t="s">
        <v>80</v>
      </c>
      <c r="AV313" s="15" t="s">
        <v>78</v>
      </c>
      <c r="AW313" s="15" t="s">
        <v>32</v>
      </c>
      <c r="AX313" s="15" t="s">
        <v>70</v>
      </c>
      <c r="AY313" s="257" t="s">
        <v>123</v>
      </c>
    </row>
    <row r="314" s="13" customFormat="1">
      <c r="A314" s="13"/>
      <c r="B314" s="225"/>
      <c r="C314" s="226"/>
      <c r="D314" s="227" t="s">
        <v>134</v>
      </c>
      <c r="E314" s="228" t="s">
        <v>19</v>
      </c>
      <c r="F314" s="229" t="s">
        <v>183</v>
      </c>
      <c r="G314" s="226"/>
      <c r="H314" s="230">
        <v>-1.2</v>
      </c>
      <c r="I314" s="231"/>
      <c r="J314" s="226"/>
      <c r="K314" s="226"/>
      <c r="L314" s="232"/>
      <c r="M314" s="233"/>
      <c r="N314" s="234"/>
      <c r="O314" s="234"/>
      <c r="P314" s="234"/>
      <c r="Q314" s="234"/>
      <c r="R314" s="234"/>
      <c r="S314" s="234"/>
      <c r="T314" s="235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6" t="s">
        <v>134</v>
      </c>
      <c r="AU314" s="236" t="s">
        <v>80</v>
      </c>
      <c r="AV314" s="13" t="s">
        <v>80</v>
      </c>
      <c r="AW314" s="13" t="s">
        <v>32</v>
      </c>
      <c r="AX314" s="13" t="s">
        <v>70</v>
      </c>
      <c r="AY314" s="236" t="s">
        <v>123</v>
      </c>
    </row>
    <row r="315" s="16" customFormat="1">
      <c r="A315" s="16"/>
      <c r="B315" s="258"/>
      <c r="C315" s="259"/>
      <c r="D315" s="227" t="s">
        <v>134</v>
      </c>
      <c r="E315" s="260" t="s">
        <v>19</v>
      </c>
      <c r="F315" s="261" t="s">
        <v>202</v>
      </c>
      <c r="G315" s="259"/>
      <c r="H315" s="262">
        <v>4.2000000000000002</v>
      </c>
      <c r="I315" s="263"/>
      <c r="J315" s="259"/>
      <c r="K315" s="259"/>
      <c r="L315" s="264"/>
      <c r="M315" s="265"/>
      <c r="N315" s="266"/>
      <c r="O315" s="266"/>
      <c r="P315" s="266"/>
      <c r="Q315" s="266"/>
      <c r="R315" s="266"/>
      <c r="S315" s="266"/>
      <c r="T315" s="267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T315" s="268" t="s">
        <v>134</v>
      </c>
      <c r="AU315" s="268" t="s">
        <v>80</v>
      </c>
      <c r="AV315" s="16" t="s">
        <v>142</v>
      </c>
      <c r="AW315" s="16" t="s">
        <v>32</v>
      </c>
      <c r="AX315" s="16" t="s">
        <v>70</v>
      </c>
      <c r="AY315" s="268" t="s">
        <v>123</v>
      </c>
    </row>
    <row r="316" s="15" customFormat="1">
      <c r="A316" s="15"/>
      <c r="B316" s="248"/>
      <c r="C316" s="249"/>
      <c r="D316" s="227" t="s">
        <v>134</v>
      </c>
      <c r="E316" s="250" t="s">
        <v>19</v>
      </c>
      <c r="F316" s="251" t="s">
        <v>189</v>
      </c>
      <c r="G316" s="249"/>
      <c r="H316" s="250" t="s">
        <v>19</v>
      </c>
      <c r="I316" s="252"/>
      <c r="J316" s="249"/>
      <c r="K316" s="249"/>
      <c r="L316" s="253"/>
      <c r="M316" s="254"/>
      <c r="N316" s="255"/>
      <c r="O316" s="255"/>
      <c r="P316" s="255"/>
      <c r="Q316" s="255"/>
      <c r="R316" s="255"/>
      <c r="S316" s="255"/>
      <c r="T316" s="256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T316" s="257" t="s">
        <v>134</v>
      </c>
      <c r="AU316" s="257" t="s">
        <v>80</v>
      </c>
      <c r="AV316" s="15" t="s">
        <v>78</v>
      </c>
      <c r="AW316" s="15" t="s">
        <v>32</v>
      </c>
      <c r="AX316" s="15" t="s">
        <v>70</v>
      </c>
      <c r="AY316" s="257" t="s">
        <v>123</v>
      </c>
    </row>
    <row r="317" s="13" customFormat="1">
      <c r="A317" s="13"/>
      <c r="B317" s="225"/>
      <c r="C317" s="226"/>
      <c r="D317" s="227" t="s">
        <v>134</v>
      </c>
      <c r="E317" s="228" t="s">
        <v>19</v>
      </c>
      <c r="F317" s="229" t="s">
        <v>190</v>
      </c>
      <c r="G317" s="226"/>
      <c r="H317" s="230">
        <v>17.850000000000001</v>
      </c>
      <c r="I317" s="231"/>
      <c r="J317" s="226"/>
      <c r="K317" s="226"/>
      <c r="L317" s="232"/>
      <c r="M317" s="233"/>
      <c r="N317" s="234"/>
      <c r="O317" s="234"/>
      <c r="P317" s="234"/>
      <c r="Q317" s="234"/>
      <c r="R317" s="234"/>
      <c r="S317" s="234"/>
      <c r="T317" s="235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6" t="s">
        <v>134</v>
      </c>
      <c r="AU317" s="236" t="s">
        <v>80</v>
      </c>
      <c r="AV317" s="13" t="s">
        <v>80</v>
      </c>
      <c r="AW317" s="13" t="s">
        <v>32</v>
      </c>
      <c r="AX317" s="13" t="s">
        <v>70</v>
      </c>
      <c r="AY317" s="236" t="s">
        <v>123</v>
      </c>
    </row>
    <row r="318" s="13" customFormat="1">
      <c r="A318" s="13"/>
      <c r="B318" s="225"/>
      <c r="C318" s="226"/>
      <c r="D318" s="227" t="s">
        <v>134</v>
      </c>
      <c r="E318" s="228" t="s">
        <v>19</v>
      </c>
      <c r="F318" s="229" t="s">
        <v>191</v>
      </c>
      <c r="G318" s="226"/>
      <c r="H318" s="230">
        <v>8.4000000000000004</v>
      </c>
      <c r="I318" s="231"/>
      <c r="J318" s="226"/>
      <c r="K318" s="226"/>
      <c r="L318" s="232"/>
      <c r="M318" s="233"/>
      <c r="N318" s="234"/>
      <c r="O318" s="234"/>
      <c r="P318" s="234"/>
      <c r="Q318" s="234"/>
      <c r="R318" s="234"/>
      <c r="S318" s="234"/>
      <c r="T318" s="235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6" t="s">
        <v>134</v>
      </c>
      <c r="AU318" s="236" t="s">
        <v>80</v>
      </c>
      <c r="AV318" s="13" t="s">
        <v>80</v>
      </c>
      <c r="AW318" s="13" t="s">
        <v>32</v>
      </c>
      <c r="AX318" s="13" t="s">
        <v>70</v>
      </c>
      <c r="AY318" s="236" t="s">
        <v>123</v>
      </c>
    </row>
    <row r="319" s="13" customFormat="1">
      <c r="A319" s="13"/>
      <c r="B319" s="225"/>
      <c r="C319" s="226"/>
      <c r="D319" s="227" t="s">
        <v>134</v>
      </c>
      <c r="E319" s="228" t="s">
        <v>19</v>
      </c>
      <c r="F319" s="229" t="s">
        <v>192</v>
      </c>
      <c r="G319" s="226"/>
      <c r="H319" s="230">
        <v>8.0999999999999996</v>
      </c>
      <c r="I319" s="231"/>
      <c r="J319" s="226"/>
      <c r="K319" s="226"/>
      <c r="L319" s="232"/>
      <c r="M319" s="233"/>
      <c r="N319" s="234"/>
      <c r="O319" s="234"/>
      <c r="P319" s="234"/>
      <c r="Q319" s="234"/>
      <c r="R319" s="234"/>
      <c r="S319" s="234"/>
      <c r="T319" s="235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6" t="s">
        <v>134</v>
      </c>
      <c r="AU319" s="236" t="s">
        <v>80</v>
      </c>
      <c r="AV319" s="13" t="s">
        <v>80</v>
      </c>
      <c r="AW319" s="13" t="s">
        <v>32</v>
      </c>
      <c r="AX319" s="13" t="s">
        <v>70</v>
      </c>
      <c r="AY319" s="236" t="s">
        <v>123</v>
      </c>
    </row>
    <row r="320" s="13" customFormat="1">
      <c r="A320" s="13"/>
      <c r="B320" s="225"/>
      <c r="C320" s="226"/>
      <c r="D320" s="227" t="s">
        <v>134</v>
      </c>
      <c r="E320" s="228" t="s">
        <v>19</v>
      </c>
      <c r="F320" s="229" t="s">
        <v>193</v>
      </c>
      <c r="G320" s="226"/>
      <c r="H320" s="230">
        <v>8.3249999999999993</v>
      </c>
      <c r="I320" s="231"/>
      <c r="J320" s="226"/>
      <c r="K320" s="226"/>
      <c r="L320" s="232"/>
      <c r="M320" s="233"/>
      <c r="N320" s="234"/>
      <c r="O320" s="234"/>
      <c r="P320" s="234"/>
      <c r="Q320" s="234"/>
      <c r="R320" s="234"/>
      <c r="S320" s="234"/>
      <c r="T320" s="235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36" t="s">
        <v>134</v>
      </c>
      <c r="AU320" s="236" t="s">
        <v>80</v>
      </c>
      <c r="AV320" s="13" t="s">
        <v>80</v>
      </c>
      <c r="AW320" s="13" t="s">
        <v>32</v>
      </c>
      <c r="AX320" s="13" t="s">
        <v>70</v>
      </c>
      <c r="AY320" s="236" t="s">
        <v>123</v>
      </c>
    </row>
    <row r="321" s="13" customFormat="1">
      <c r="A321" s="13"/>
      <c r="B321" s="225"/>
      <c r="C321" s="226"/>
      <c r="D321" s="227" t="s">
        <v>134</v>
      </c>
      <c r="E321" s="228" t="s">
        <v>19</v>
      </c>
      <c r="F321" s="229" t="s">
        <v>194</v>
      </c>
      <c r="G321" s="226"/>
      <c r="H321" s="230">
        <v>7.4000000000000004</v>
      </c>
      <c r="I321" s="231"/>
      <c r="J321" s="226"/>
      <c r="K321" s="226"/>
      <c r="L321" s="232"/>
      <c r="M321" s="233"/>
      <c r="N321" s="234"/>
      <c r="O321" s="234"/>
      <c r="P321" s="234"/>
      <c r="Q321" s="234"/>
      <c r="R321" s="234"/>
      <c r="S321" s="234"/>
      <c r="T321" s="235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6" t="s">
        <v>134</v>
      </c>
      <c r="AU321" s="236" t="s">
        <v>80</v>
      </c>
      <c r="AV321" s="13" t="s">
        <v>80</v>
      </c>
      <c r="AW321" s="13" t="s">
        <v>32</v>
      </c>
      <c r="AX321" s="13" t="s">
        <v>70</v>
      </c>
      <c r="AY321" s="236" t="s">
        <v>123</v>
      </c>
    </row>
    <row r="322" s="13" customFormat="1">
      <c r="A322" s="13"/>
      <c r="B322" s="225"/>
      <c r="C322" s="226"/>
      <c r="D322" s="227" t="s">
        <v>134</v>
      </c>
      <c r="E322" s="228" t="s">
        <v>19</v>
      </c>
      <c r="F322" s="229" t="s">
        <v>195</v>
      </c>
      <c r="G322" s="226"/>
      <c r="H322" s="230">
        <v>8.3249999999999993</v>
      </c>
      <c r="I322" s="231"/>
      <c r="J322" s="226"/>
      <c r="K322" s="226"/>
      <c r="L322" s="232"/>
      <c r="M322" s="233"/>
      <c r="N322" s="234"/>
      <c r="O322" s="234"/>
      <c r="P322" s="234"/>
      <c r="Q322" s="234"/>
      <c r="R322" s="234"/>
      <c r="S322" s="234"/>
      <c r="T322" s="235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6" t="s">
        <v>134</v>
      </c>
      <c r="AU322" s="236" t="s">
        <v>80</v>
      </c>
      <c r="AV322" s="13" t="s">
        <v>80</v>
      </c>
      <c r="AW322" s="13" t="s">
        <v>32</v>
      </c>
      <c r="AX322" s="13" t="s">
        <v>70</v>
      </c>
      <c r="AY322" s="236" t="s">
        <v>123</v>
      </c>
    </row>
    <row r="323" s="13" customFormat="1">
      <c r="A323" s="13"/>
      <c r="B323" s="225"/>
      <c r="C323" s="226"/>
      <c r="D323" s="227" t="s">
        <v>134</v>
      </c>
      <c r="E323" s="228" t="s">
        <v>19</v>
      </c>
      <c r="F323" s="229" t="s">
        <v>196</v>
      </c>
      <c r="G323" s="226"/>
      <c r="H323" s="230">
        <v>7.5999999999999996</v>
      </c>
      <c r="I323" s="231"/>
      <c r="J323" s="226"/>
      <c r="K323" s="226"/>
      <c r="L323" s="232"/>
      <c r="M323" s="233"/>
      <c r="N323" s="234"/>
      <c r="O323" s="234"/>
      <c r="P323" s="234"/>
      <c r="Q323" s="234"/>
      <c r="R323" s="234"/>
      <c r="S323" s="234"/>
      <c r="T323" s="235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6" t="s">
        <v>134</v>
      </c>
      <c r="AU323" s="236" t="s">
        <v>80</v>
      </c>
      <c r="AV323" s="13" t="s">
        <v>80</v>
      </c>
      <c r="AW323" s="13" t="s">
        <v>32</v>
      </c>
      <c r="AX323" s="13" t="s">
        <v>70</v>
      </c>
      <c r="AY323" s="236" t="s">
        <v>123</v>
      </c>
    </row>
    <row r="324" s="13" customFormat="1">
      <c r="A324" s="13"/>
      <c r="B324" s="225"/>
      <c r="C324" s="226"/>
      <c r="D324" s="227" t="s">
        <v>134</v>
      </c>
      <c r="E324" s="228" t="s">
        <v>19</v>
      </c>
      <c r="F324" s="229" t="s">
        <v>197</v>
      </c>
      <c r="G324" s="226"/>
      <c r="H324" s="230">
        <v>8.5500000000000007</v>
      </c>
      <c r="I324" s="231"/>
      <c r="J324" s="226"/>
      <c r="K324" s="226"/>
      <c r="L324" s="232"/>
      <c r="M324" s="233"/>
      <c r="N324" s="234"/>
      <c r="O324" s="234"/>
      <c r="P324" s="234"/>
      <c r="Q324" s="234"/>
      <c r="R324" s="234"/>
      <c r="S324" s="234"/>
      <c r="T324" s="235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6" t="s">
        <v>134</v>
      </c>
      <c r="AU324" s="236" t="s">
        <v>80</v>
      </c>
      <c r="AV324" s="13" t="s">
        <v>80</v>
      </c>
      <c r="AW324" s="13" t="s">
        <v>32</v>
      </c>
      <c r="AX324" s="13" t="s">
        <v>70</v>
      </c>
      <c r="AY324" s="236" t="s">
        <v>123</v>
      </c>
    </row>
    <row r="325" s="13" customFormat="1">
      <c r="A325" s="13"/>
      <c r="B325" s="225"/>
      <c r="C325" s="226"/>
      <c r="D325" s="227" t="s">
        <v>134</v>
      </c>
      <c r="E325" s="228" t="s">
        <v>19</v>
      </c>
      <c r="F325" s="229" t="s">
        <v>198</v>
      </c>
      <c r="G325" s="226"/>
      <c r="H325" s="230">
        <v>11.4</v>
      </c>
      <c r="I325" s="231"/>
      <c r="J325" s="226"/>
      <c r="K325" s="226"/>
      <c r="L325" s="232"/>
      <c r="M325" s="233"/>
      <c r="N325" s="234"/>
      <c r="O325" s="234"/>
      <c r="P325" s="234"/>
      <c r="Q325" s="234"/>
      <c r="R325" s="234"/>
      <c r="S325" s="234"/>
      <c r="T325" s="235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6" t="s">
        <v>134</v>
      </c>
      <c r="AU325" s="236" t="s">
        <v>80</v>
      </c>
      <c r="AV325" s="13" t="s">
        <v>80</v>
      </c>
      <c r="AW325" s="13" t="s">
        <v>32</v>
      </c>
      <c r="AX325" s="13" t="s">
        <v>70</v>
      </c>
      <c r="AY325" s="236" t="s">
        <v>123</v>
      </c>
    </row>
    <row r="326" s="13" customFormat="1">
      <c r="A326" s="13"/>
      <c r="B326" s="225"/>
      <c r="C326" s="226"/>
      <c r="D326" s="227" t="s">
        <v>134</v>
      </c>
      <c r="E326" s="228" t="s">
        <v>19</v>
      </c>
      <c r="F326" s="229" t="s">
        <v>199</v>
      </c>
      <c r="G326" s="226"/>
      <c r="H326" s="230">
        <v>7.7999999999999998</v>
      </c>
      <c r="I326" s="231"/>
      <c r="J326" s="226"/>
      <c r="K326" s="226"/>
      <c r="L326" s="232"/>
      <c r="M326" s="233"/>
      <c r="N326" s="234"/>
      <c r="O326" s="234"/>
      <c r="P326" s="234"/>
      <c r="Q326" s="234"/>
      <c r="R326" s="234"/>
      <c r="S326" s="234"/>
      <c r="T326" s="235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6" t="s">
        <v>134</v>
      </c>
      <c r="AU326" s="236" t="s">
        <v>80</v>
      </c>
      <c r="AV326" s="13" t="s">
        <v>80</v>
      </c>
      <c r="AW326" s="13" t="s">
        <v>32</v>
      </c>
      <c r="AX326" s="13" t="s">
        <v>70</v>
      </c>
      <c r="AY326" s="236" t="s">
        <v>123</v>
      </c>
    </row>
    <row r="327" s="13" customFormat="1">
      <c r="A327" s="13"/>
      <c r="B327" s="225"/>
      <c r="C327" s="226"/>
      <c r="D327" s="227" t="s">
        <v>134</v>
      </c>
      <c r="E327" s="228" t="s">
        <v>19</v>
      </c>
      <c r="F327" s="229" t="s">
        <v>200</v>
      </c>
      <c r="G327" s="226"/>
      <c r="H327" s="230">
        <v>8.4000000000000004</v>
      </c>
      <c r="I327" s="231"/>
      <c r="J327" s="226"/>
      <c r="K327" s="226"/>
      <c r="L327" s="232"/>
      <c r="M327" s="233"/>
      <c r="N327" s="234"/>
      <c r="O327" s="234"/>
      <c r="P327" s="234"/>
      <c r="Q327" s="234"/>
      <c r="R327" s="234"/>
      <c r="S327" s="234"/>
      <c r="T327" s="235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6" t="s">
        <v>134</v>
      </c>
      <c r="AU327" s="236" t="s">
        <v>80</v>
      </c>
      <c r="AV327" s="13" t="s">
        <v>80</v>
      </c>
      <c r="AW327" s="13" t="s">
        <v>32</v>
      </c>
      <c r="AX327" s="13" t="s">
        <v>70</v>
      </c>
      <c r="AY327" s="236" t="s">
        <v>123</v>
      </c>
    </row>
    <row r="328" s="13" customFormat="1">
      <c r="A328" s="13"/>
      <c r="B328" s="225"/>
      <c r="C328" s="226"/>
      <c r="D328" s="227" t="s">
        <v>134</v>
      </c>
      <c r="E328" s="228" t="s">
        <v>19</v>
      </c>
      <c r="F328" s="229" t="s">
        <v>201</v>
      </c>
      <c r="G328" s="226"/>
      <c r="H328" s="230">
        <v>17.600000000000001</v>
      </c>
      <c r="I328" s="231"/>
      <c r="J328" s="226"/>
      <c r="K328" s="226"/>
      <c r="L328" s="232"/>
      <c r="M328" s="233"/>
      <c r="N328" s="234"/>
      <c r="O328" s="234"/>
      <c r="P328" s="234"/>
      <c r="Q328" s="234"/>
      <c r="R328" s="234"/>
      <c r="S328" s="234"/>
      <c r="T328" s="235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6" t="s">
        <v>134</v>
      </c>
      <c r="AU328" s="236" t="s">
        <v>80</v>
      </c>
      <c r="AV328" s="13" t="s">
        <v>80</v>
      </c>
      <c r="AW328" s="13" t="s">
        <v>32</v>
      </c>
      <c r="AX328" s="13" t="s">
        <v>70</v>
      </c>
      <c r="AY328" s="236" t="s">
        <v>123</v>
      </c>
    </row>
    <row r="329" s="16" customFormat="1">
      <c r="A329" s="16"/>
      <c r="B329" s="258"/>
      <c r="C329" s="259"/>
      <c r="D329" s="227" t="s">
        <v>134</v>
      </c>
      <c r="E329" s="260" t="s">
        <v>19</v>
      </c>
      <c r="F329" s="261" t="s">
        <v>202</v>
      </c>
      <c r="G329" s="259"/>
      <c r="H329" s="262">
        <v>119.75</v>
      </c>
      <c r="I329" s="263"/>
      <c r="J329" s="259"/>
      <c r="K329" s="259"/>
      <c r="L329" s="264"/>
      <c r="M329" s="265"/>
      <c r="N329" s="266"/>
      <c r="O329" s="266"/>
      <c r="P329" s="266"/>
      <c r="Q329" s="266"/>
      <c r="R329" s="266"/>
      <c r="S329" s="266"/>
      <c r="T329" s="267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T329" s="268" t="s">
        <v>134</v>
      </c>
      <c r="AU329" s="268" t="s">
        <v>80</v>
      </c>
      <c r="AV329" s="16" t="s">
        <v>142</v>
      </c>
      <c r="AW329" s="16" t="s">
        <v>32</v>
      </c>
      <c r="AX329" s="16" t="s">
        <v>70</v>
      </c>
      <c r="AY329" s="268" t="s">
        <v>123</v>
      </c>
    </row>
    <row r="330" s="15" customFormat="1">
      <c r="A330" s="15"/>
      <c r="B330" s="248"/>
      <c r="C330" s="249"/>
      <c r="D330" s="227" t="s">
        <v>134</v>
      </c>
      <c r="E330" s="250" t="s">
        <v>19</v>
      </c>
      <c r="F330" s="251" t="s">
        <v>203</v>
      </c>
      <c r="G330" s="249"/>
      <c r="H330" s="250" t="s">
        <v>19</v>
      </c>
      <c r="I330" s="252"/>
      <c r="J330" s="249"/>
      <c r="K330" s="249"/>
      <c r="L330" s="253"/>
      <c r="M330" s="254"/>
      <c r="N330" s="255"/>
      <c r="O330" s="255"/>
      <c r="P330" s="255"/>
      <c r="Q330" s="255"/>
      <c r="R330" s="255"/>
      <c r="S330" s="255"/>
      <c r="T330" s="256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T330" s="257" t="s">
        <v>134</v>
      </c>
      <c r="AU330" s="257" t="s">
        <v>80</v>
      </c>
      <c r="AV330" s="15" t="s">
        <v>78</v>
      </c>
      <c r="AW330" s="15" t="s">
        <v>32</v>
      </c>
      <c r="AX330" s="15" t="s">
        <v>70</v>
      </c>
      <c r="AY330" s="257" t="s">
        <v>123</v>
      </c>
    </row>
    <row r="331" s="13" customFormat="1">
      <c r="A331" s="13"/>
      <c r="B331" s="225"/>
      <c r="C331" s="226"/>
      <c r="D331" s="227" t="s">
        <v>134</v>
      </c>
      <c r="E331" s="228" t="s">
        <v>19</v>
      </c>
      <c r="F331" s="229" t="s">
        <v>204</v>
      </c>
      <c r="G331" s="226"/>
      <c r="H331" s="230">
        <v>-17.559999999999999</v>
      </c>
      <c r="I331" s="231"/>
      <c r="J331" s="226"/>
      <c r="K331" s="226"/>
      <c r="L331" s="232"/>
      <c r="M331" s="233"/>
      <c r="N331" s="234"/>
      <c r="O331" s="234"/>
      <c r="P331" s="234"/>
      <c r="Q331" s="234"/>
      <c r="R331" s="234"/>
      <c r="S331" s="234"/>
      <c r="T331" s="235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6" t="s">
        <v>134</v>
      </c>
      <c r="AU331" s="236" t="s">
        <v>80</v>
      </c>
      <c r="AV331" s="13" t="s">
        <v>80</v>
      </c>
      <c r="AW331" s="13" t="s">
        <v>32</v>
      </c>
      <c r="AX331" s="13" t="s">
        <v>70</v>
      </c>
      <c r="AY331" s="236" t="s">
        <v>123</v>
      </c>
    </row>
    <row r="332" s="13" customFormat="1">
      <c r="A332" s="13"/>
      <c r="B332" s="225"/>
      <c r="C332" s="226"/>
      <c r="D332" s="227" t="s">
        <v>134</v>
      </c>
      <c r="E332" s="228" t="s">
        <v>19</v>
      </c>
      <c r="F332" s="229" t="s">
        <v>205</v>
      </c>
      <c r="G332" s="226"/>
      <c r="H332" s="230">
        <v>-4.2400000000000002</v>
      </c>
      <c r="I332" s="231"/>
      <c r="J332" s="226"/>
      <c r="K332" s="226"/>
      <c r="L332" s="232"/>
      <c r="M332" s="233"/>
      <c r="N332" s="234"/>
      <c r="O332" s="234"/>
      <c r="P332" s="234"/>
      <c r="Q332" s="234"/>
      <c r="R332" s="234"/>
      <c r="S332" s="234"/>
      <c r="T332" s="235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6" t="s">
        <v>134</v>
      </c>
      <c r="AU332" s="236" t="s">
        <v>80</v>
      </c>
      <c r="AV332" s="13" t="s">
        <v>80</v>
      </c>
      <c r="AW332" s="13" t="s">
        <v>32</v>
      </c>
      <c r="AX332" s="13" t="s">
        <v>70</v>
      </c>
      <c r="AY332" s="236" t="s">
        <v>123</v>
      </c>
    </row>
    <row r="333" s="13" customFormat="1">
      <c r="A333" s="13"/>
      <c r="B333" s="225"/>
      <c r="C333" s="226"/>
      <c r="D333" s="227" t="s">
        <v>134</v>
      </c>
      <c r="E333" s="228" t="s">
        <v>19</v>
      </c>
      <c r="F333" s="229" t="s">
        <v>206</v>
      </c>
      <c r="G333" s="226"/>
      <c r="H333" s="230">
        <v>-1.2</v>
      </c>
      <c r="I333" s="231"/>
      <c r="J333" s="226"/>
      <c r="K333" s="226"/>
      <c r="L333" s="232"/>
      <c r="M333" s="233"/>
      <c r="N333" s="234"/>
      <c r="O333" s="234"/>
      <c r="P333" s="234"/>
      <c r="Q333" s="234"/>
      <c r="R333" s="234"/>
      <c r="S333" s="234"/>
      <c r="T333" s="235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6" t="s">
        <v>134</v>
      </c>
      <c r="AU333" s="236" t="s">
        <v>80</v>
      </c>
      <c r="AV333" s="13" t="s">
        <v>80</v>
      </c>
      <c r="AW333" s="13" t="s">
        <v>32</v>
      </c>
      <c r="AX333" s="13" t="s">
        <v>70</v>
      </c>
      <c r="AY333" s="236" t="s">
        <v>123</v>
      </c>
    </row>
    <row r="334" s="16" customFormat="1">
      <c r="A334" s="16"/>
      <c r="B334" s="258"/>
      <c r="C334" s="259"/>
      <c r="D334" s="227" t="s">
        <v>134</v>
      </c>
      <c r="E334" s="260" t="s">
        <v>19</v>
      </c>
      <c r="F334" s="261" t="s">
        <v>202</v>
      </c>
      <c r="G334" s="259"/>
      <c r="H334" s="262">
        <v>-22.999999999999996</v>
      </c>
      <c r="I334" s="263"/>
      <c r="J334" s="259"/>
      <c r="K334" s="259"/>
      <c r="L334" s="264"/>
      <c r="M334" s="265"/>
      <c r="N334" s="266"/>
      <c r="O334" s="266"/>
      <c r="P334" s="266"/>
      <c r="Q334" s="266"/>
      <c r="R334" s="266"/>
      <c r="S334" s="266"/>
      <c r="T334" s="267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T334" s="268" t="s">
        <v>134</v>
      </c>
      <c r="AU334" s="268" t="s">
        <v>80</v>
      </c>
      <c r="AV334" s="16" t="s">
        <v>142</v>
      </c>
      <c r="AW334" s="16" t="s">
        <v>32</v>
      </c>
      <c r="AX334" s="16" t="s">
        <v>70</v>
      </c>
      <c r="AY334" s="268" t="s">
        <v>123</v>
      </c>
    </row>
    <row r="335" s="15" customFormat="1">
      <c r="A335" s="15"/>
      <c r="B335" s="248"/>
      <c r="C335" s="249"/>
      <c r="D335" s="227" t="s">
        <v>134</v>
      </c>
      <c r="E335" s="250" t="s">
        <v>19</v>
      </c>
      <c r="F335" s="251" t="s">
        <v>316</v>
      </c>
      <c r="G335" s="249"/>
      <c r="H335" s="250" t="s">
        <v>19</v>
      </c>
      <c r="I335" s="252"/>
      <c r="J335" s="249"/>
      <c r="K335" s="249"/>
      <c r="L335" s="253"/>
      <c r="M335" s="254"/>
      <c r="N335" s="255"/>
      <c r="O335" s="255"/>
      <c r="P335" s="255"/>
      <c r="Q335" s="255"/>
      <c r="R335" s="255"/>
      <c r="S335" s="255"/>
      <c r="T335" s="256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57" t="s">
        <v>134</v>
      </c>
      <c r="AU335" s="257" t="s">
        <v>80</v>
      </c>
      <c r="AV335" s="15" t="s">
        <v>78</v>
      </c>
      <c r="AW335" s="15" t="s">
        <v>32</v>
      </c>
      <c r="AX335" s="15" t="s">
        <v>70</v>
      </c>
      <c r="AY335" s="257" t="s">
        <v>123</v>
      </c>
    </row>
    <row r="336" s="13" customFormat="1">
      <c r="A336" s="13"/>
      <c r="B336" s="225"/>
      <c r="C336" s="226"/>
      <c r="D336" s="227" t="s">
        <v>134</v>
      </c>
      <c r="E336" s="228" t="s">
        <v>19</v>
      </c>
      <c r="F336" s="229" t="s">
        <v>317</v>
      </c>
      <c r="G336" s="226"/>
      <c r="H336" s="230">
        <v>-18.149999999999999</v>
      </c>
      <c r="I336" s="231"/>
      <c r="J336" s="226"/>
      <c r="K336" s="226"/>
      <c r="L336" s="232"/>
      <c r="M336" s="233"/>
      <c r="N336" s="234"/>
      <c r="O336" s="234"/>
      <c r="P336" s="234"/>
      <c r="Q336" s="234"/>
      <c r="R336" s="234"/>
      <c r="S336" s="234"/>
      <c r="T336" s="235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6" t="s">
        <v>134</v>
      </c>
      <c r="AU336" s="236" t="s">
        <v>80</v>
      </c>
      <c r="AV336" s="13" t="s">
        <v>80</v>
      </c>
      <c r="AW336" s="13" t="s">
        <v>32</v>
      </c>
      <c r="AX336" s="13" t="s">
        <v>70</v>
      </c>
      <c r="AY336" s="236" t="s">
        <v>123</v>
      </c>
    </row>
    <row r="337" s="13" customFormat="1">
      <c r="A337" s="13"/>
      <c r="B337" s="225"/>
      <c r="C337" s="226"/>
      <c r="D337" s="227" t="s">
        <v>134</v>
      </c>
      <c r="E337" s="228" t="s">
        <v>19</v>
      </c>
      <c r="F337" s="229" t="s">
        <v>318</v>
      </c>
      <c r="G337" s="226"/>
      <c r="H337" s="230">
        <v>-15.125</v>
      </c>
      <c r="I337" s="231"/>
      <c r="J337" s="226"/>
      <c r="K337" s="226"/>
      <c r="L337" s="232"/>
      <c r="M337" s="233"/>
      <c r="N337" s="234"/>
      <c r="O337" s="234"/>
      <c r="P337" s="234"/>
      <c r="Q337" s="234"/>
      <c r="R337" s="234"/>
      <c r="S337" s="234"/>
      <c r="T337" s="235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6" t="s">
        <v>134</v>
      </c>
      <c r="AU337" s="236" t="s">
        <v>80</v>
      </c>
      <c r="AV337" s="13" t="s">
        <v>80</v>
      </c>
      <c r="AW337" s="13" t="s">
        <v>32</v>
      </c>
      <c r="AX337" s="13" t="s">
        <v>70</v>
      </c>
      <c r="AY337" s="236" t="s">
        <v>123</v>
      </c>
    </row>
    <row r="338" s="16" customFormat="1">
      <c r="A338" s="16"/>
      <c r="B338" s="258"/>
      <c r="C338" s="259"/>
      <c r="D338" s="227" t="s">
        <v>134</v>
      </c>
      <c r="E338" s="260" t="s">
        <v>19</v>
      </c>
      <c r="F338" s="261" t="s">
        <v>202</v>
      </c>
      <c r="G338" s="259"/>
      <c r="H338" s="262">
        <v>-33.274999999999999</v>
      </c>
      <c r="I338" s="263"/>
      <c r="J338" s="259"/>
      <c r="K338" s="259"/>
      <c r="L338" s="264"/>
      <c r="M338" s="265"/>
      <c r="N338" s="266"/>
      <c r="O338" s="266"/>
      <c r="P338" s="266"/>
      <c r="Q338" s="266"/>
      <c r="R338" s="266"/>
      <c r="S338" s="266"/>
      <c r="T338" s="267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T338" s="268" t="s">
        <v>134</v>
      </c>
      <c r="AU338" s="268" t="s">
        <v>80</v>
      </c>
      <c r="AV338" s="16" t="s">
        <v>142</v>
      </c>
      <c r="AW338" s="16" t="s">
        <v>32</v>
      </c>
      <c r="AX338" s="16" t="s">
        <v>70</v>
      </c>
      <c r="AY338" s="268" t="s">
        <v>123</v>
      </c>
    </row>
    <row r="339" s="15" customFormat="1">
      <c r="A339" s="15"/>
      <c r="B339" s="248"/>
      <c r="C339" s="249"/>
      <c r="D339" s="227" t="s">
        <v>134</v>
      </c>
      <c r="E339" s="250" t="s">
        <v>19</v>
      </c>
      <c r="F339" s="251" t="s">
        <v>311</v>
      </c>
      <c r="G339" s="249"/>
      <c r="H339" s="250" t="s">
        <v>19</v>
      </c>
      <c r="I339" s="252"/>
      <c r="J339" s="249"/>
      <c r="K339" s="249"/>
      <c r="L339" s="253"/>
      <c r="M339" s="254"/>
      <c r="N339" s="255"/>
      <c r="O339" s="255"/>
      <c r="P339" s="255"/>
      <c r="Q339" s="255"/>
      <c r="R339" s="255"/>
      <c r="S339" s="255"/>
      <c r="T339" s="256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57" t="s">
        <v>134</v>
      </c>
      <c r="AU339" s="257" t="s">
        <v>80</v>
      </c>
      <c r="AV339" s="15" t="s">
        <v>78</v>
      </c>
      <c r="AW339" s="15" t="s">
        <v>32</v>
      </c>
      <c r="AX339" s="15" t="s">
        <v>70</v>
      </c>
      <c r="AY339" s="257" t="s">
        <v>123</v>
      </c>
    </row>
    <row r="340" s="13" customFormat="1">
      <c r="A340" s="13"/>
      <c r="B340" s="225"/>
      <c r="C340" s="226"/>
      <c r="D340" s="227" t="s">
        <v>134</v>
      </c>
      <c r="E340" s="228" t="s">
        <v>19</v>
      </c>
      <c r="F340" s="229" t="s">
        <v>319</v>
      </c>
      <c r="G340" s="226"/>
      <c r="H340" s="230">
        <v>-3.71</v>
      </c>
      <c r="I340" s="231"/>
      <c r="J340" s="226"/>
      <c r="K340" s="226"/>
      <c r="L340" s="232"/>
      <c r="M340" s="233"/>
      <c r="N340" s="234"/>
      <c r="O340" s="234"/>
      <c r="P340" s="234"/>
      <c r="Q340" s="234"/>
      <c r="R340" s="234"/>
      <c r="S340" s="234"/>
      <c r="T340" s="235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36" t="s">
        <v>134</v>
      </c>
      <c r="AU340" s="236" t="s">
        <v>80</v>
      </c>
      <c r="AV340" s="13" t="s">
        <v>80</v>
      </c>
      <c r="AW340" s="13" t="s">
        <v>32</v>
      </c>
      <c r="AX340" s="13" t="s">
        <v>70</v>
      </c>
      <c r="AY340" s="236" t="s">
        <v>123</v>
      </c>
    </row>
    <row r="341" s="16" customFormat="1">
      <c r="A341" s="16"/>
      <c r="B341" s="258"/>
      <c r="C341" s="259"/>
      <c r="D341" s="227" t="s">
        <v>134</v>
      </c>
      <c r="E341" s="260" t="s">
        <v>19</v>
      </c>
      <c r="F341" s="261" t="s">
        <v>202</v>
      </c>
      <c r="G341" s="259"/>
      <c r="H341" s="262">
        <v>-3.71</v>
      </c>
      <c r="I341" s="263"/>
      <c r="J341" s="259"/>
      <c r="K341" s="259"/>
      <c r="L341" s="264"/>
      <c r="M341" s="265"/>
      <c r="N341" s="266"/>
      <c r="O341" s="266"/>
      <c r="P341" s="266"/>
      <c r="Q341" s="266"/>
      <c r="R341" s="266"/>
      <c r="S341" s="266"/>
      <c r="T341" s="267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T341" s="268" t="s">
        <v>134</v>
      </c>
      <c r="AU341" s="268" t="s">
        <v>80</v>
      </c>
      <c r="AV341" s="16" t="s">
        <v>142</v>
      </c>
      <c r="AW341" s="16" t="s">
        <v>32</v>
      </c>
      <c r="AX341" s="16" t="s">
        <v>70</v>
      </c>
      <c r="AY341" s="268" t="s">
        <v>123</v>
      </c>
    </row>
    <row r="342" s="13" customFormat="1">
      <c r="A342" s="13"/>
      <c r="B342" s="225"/>
      <c r="C342" s="226"/>
      <c r="D342" s="227" t="s">
        <v>134</v>
      </c>
      <c r="E342" s="228" t="s">
        <v>19</v>
      </c>
      <c r="F342" s="229" t="s">
        <v>320</v>
      </c>
      <c r="G342" s="226"/>
      <c r="H342" s="230">
        <v>18.800000000000001</v>
      </c>
      <c r="I342" s="231"/>
      <c r="J342" s="226"/>
      <c r="K342" s="226"/>
      <c r="L342" s="232"/>
      <c r="M342" s="233"/>
      <c r="N342" s="234"/>
      <c r="O342" s="234"/>
      <c r="P342" s="234"/>
      <c r="Q342" s="234"/>
      <c r="R342" s="234"/>
      <c r="S342" s="234"/>
      <c r="T342" s="235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T342" s="236" t="s">
        <v>134</v>
      </c>
      <c r="AU342" s="236" t="s">
        <v>80</v>
      </c>
      <c r="AV342" s="13" t="s">
        <v>80</v>
      </c>
      <c r="AW342" s="13" t="s">
        <v>32</v>
      </c>
      <c r="AX342" s="13" t="s">
        <v>70</v>
      </c>
      <c r="AY342" s="236" t="s">
        <v>123</v>
      </c>
    </row>
    <row r="343" s="16" customFormat="1">
      <c r="A343" s="16"/>
      <c r="B343" s="258"/>
      <c r="C343" s="259"/>
      <c r="D343" s="227" t="s">
        <v>134</v>
      </c>
      <c r="E343" s="260" t="s">
        <v>19</v>
      </c>
      <c r="F343" s="261" t="s">
        <v>202</v>
      </c>
      <c r="G343" s="259"/>
      <c r="H343" s="262">
        <v>18.800000000000001</v>
      </c>
      <c r="I343" s="263"/>
      <c r="J343" s="259"/>
      <c r="K343" s="259"/>
      <c r="L343" s="264"/>
      <c r="M343" s="265"/>
      <c r="N343" s="266"/>
      <c r="O343" s="266"/>
      <c r="P343" s="266"/>
      <c r="Q343" s="266"/>
      <c r="R343" s="266"/>
      <c r="S343" s="266"/>
      <c r="T343" s="267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T343" s="268" t="s">
        <v>134</v>
      </c>
      <c r="AU343" s="268" t="s">
        <v>80</v>
      </c>
      <c r="AV343" s="16" t="s">
        <v>142</v>
      </c>
      <c r="AW343" s="16" t="s">
        <v>32</v>
      </c>
      <c r="AX343" s="16" t="s">
        <v>70</v>
      </c>
      <c r="AY343" s="268" t="s">
        <v>123</v>
      </c>
    </row>
    <row r="344" s="14" customFormat="1">
      <c r="A344" s="14"/>
      <c r="B344" s="237"/>
      <c r="C344" s="238"/>
      <c r="D344" s="227" t="s">
        <v>134</v>
      </c>
      <c r="E344" s="239" t="s">
        <v>19</v>
      </c>
      <c r="F344" s="240" t="s">
        <v>136</v>
      </c>
      <c r="G344" s="238"/>
      <c r="H344" s="241">
        <v>82.764999999999986</v>
      </c>
      <c r="I344" s="242"/>
      <c r="J344" s="238"/>
      <c r="K344" s="238"/>
      <c r="L344" s="243"/>
      <c r="M344" s="244"/>
      <c r="N344" s="245"/>
      <c r="O344" s="245"/>
      <c r="P344" s="245"/>
      <c r="Q344" s="245"/>
      <c r="R344" s="245"/>
      <c r="S344" s="245"/>
      <c r="T344" s="246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47" t="s">
        <v>134</v>
      </c>
      <c r="AU344" s="247" t="s">
        <v>80</v>
      </c>
      <c r="AV344" s="14" t="s">
        <v>130</v>
      </c>
      <c r="AW344" s="14" t="s">
        <v>32</v>
      </c>
      <c r="AX344" s="14" t="s">
        <v>78</v>
      </c>
      <c r="AY344" s="247" t="s">
        <v>123</v>
      </c>
    </row>
    <row r="345" s="2" customFormat="1" ht="16.5" customHeight="1">
      <c r="A345" s="41"/>
      <c r="B345" s="42"/>
      <c r="C345" s="269" t="s">
        <v>321</v>
      </c>
      <c r="D345" s="269" t="s">
        <v>322</v>
      </c>
      <c r="E345" s="270" t="s">
        <v>323</v>
      </c>
      <c r="F345" s="271" t="s">
        <v>324</v>
      </c>
      <c r="G345" s="272" t="s">
        <v>293</v>
      </c>
      <c r="H345" s="273">
        <v>165.53</v>
      </c>
      <c r="I345" s="274"/>
      <c r="J345" s="275">
        <f>ROUND(I345*H345,2)</f>
        <v>0</v>
      </c>
      <c r="K345" s="271" t="s">
        <v>129</v>
      </c>
      <c r="L345" s="276"/>
      <c r="M345" s="277" t="s">
        <v>19</v>
      </c>
      <c r="N345" s="278" t="s">
        <v>41</v>
      </c>
      <c r="O345" s="87"/>
      <c r="P345" s="216">
        <f>O345*H345</f>
        <v>0</v>
      </c>
      <c r="Q345" s="216">
        <v>0</v>
      </c>
      <c r="R345" s="216">
        <f>Q345*H345</f>
        <v>0</v>
      </c>
      <c r="S345" s="216">
        <v>0</v>
      </c>
      <c r="T345" s="217">
        <f>S345*H345</f>
        <v>0</v>
      </c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R345" s="218" t="s">
        <v>173</v>
      </c>
      <c r="AT345" s="218" t="s">
        <v>322</v>
      </c>
      <c r="AU345" s="218" t="s">
        <v>80</v>
      </c>
      <c r="AY345" s="20" t="s">
        <v>123</v>
      </c>
      <c r="BE345" s="219">
        <f>IF(N345="základní",J345,0)</f>
        <v>0</v>
      </c>
      <c r="BF345" s="219">
        <f>IF(N345="snížená",J345,0)</f>
        <v>0</v>
      </c>
      <c r="BG345" s="219">
        <f>IF(N345="zákl. přenesená",J345,0)</f>
        <v>0</v>
      </c>
      <c r="BH345" s="219">
        <f>IF(N345="sníž. přenesená",J345,0)</f>
        <v>0</v>
      </c>
      <c r="BI345" s="219">
        <f>IF(N345="nulová",J345,0)</f>
        <v>0</v>
      </c>
      <c r="BJ345" s="20" t="s">
        <v>78</v>
      </c>
      <c r="BK345" s="219">
        <f>ROUND(I345*H345,2)</f>
        <v>0</v>
      </c>
      <c r="BL345" s="20" t="s">
        <v>130</v>
      </c>
      <c r="BM345" s="218" t="s">
        <v>325</v>
      </c>
    </row>
    <row r="346" s="13" customFormat="1">
      <c r="A346" s="13"/>
      <c r="B346" s="225"/>
      <c r="C346" s="226"/>
      <c r="D346" s="227" t="s">
        <v>134</v>
      </c>
      <c r="E346" s="226"/>
      <c r="F346" s="229" t="s">
        <v>326</v>
      </c>
      <c r="G346" s="226"/>
      <c r="H346" s="230">
        <v>165.53</v>
      </c>
      <c r="I346" s="231"/>
      <c r="J346" s="226"/>
      <c r="K346" s="226"/>
      <c r="L346" s="232"/>
      <c r="M346" s="233"/>
      <c r="N346" s="234"/>
      <c r="O346" s="234"/>
      <c r="P346" s="234"/>
      <c r="Q346" s="234"/>
      <c r="R346" s="234"/>
      <c r="S346" s="234"/>
      <c r="T346" s="235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6" t="s">
        <v>134</v>
      </c>
      <c r="AU346" s="236" t="s">
        <v>80</v>
      </c>
      <c r="AV346" s="13" t="s">
        <v>80</v>
      </c>
      <c r="AW346" s="13" t="s">
        <v>4</v>
      </c>
      <c r="AX346" s="13" t="s">
        <v>78</v>
      </c>
      <c r="AY346" s="236" t="s">
        <v>123</v>
      </c>
    </row>
    <row r="347" s="2" customFormat="1" ht="37.8" customHeight="1">
      <c r="A347" s="41"/>
      <c r="B347" s="42"/>
      <c r="C347" s="207" t="s">
        <v>327</v>
      </c>
      <c r="D347" s="207" t="s">
        <v>125</v>
      </c>
      <c r="E347" s="208" t="s">
        <v>328</v>
      </c>
      <c r="F347" s="209" t="s">
        <v>329</v>
      </c>
      <c r="G347" s="210" t="s">
        <v>176</v>
      </c>
      <c r="H347" s="211">
        <v>15.125</v>
      </c>
      <c r="I347" s="212"/>
      <c r="J347" s="213">
        <f>ROUND(I347*H347,2)</f>
        <v>0</v>
      </c>
      <c r="K347" s="209" t="s">
        <v>129</v>
      </c>
      <c r="L347" s="47"/>
      <c r="M347" s="214" t="s">
        <v>19</v>
      </c>
      <c r="N347" s="215" t="s">
        <v>41</v>
      </c>
      <c r="O347" s="87"/>
      <c r="P347" s="216">
        <f>O347*H347</f>
        <v>0</v>
      </c>
      <c r="Q347" s="216">
        <v>0</v>
      </c>
      <c r="R347" s="216">
        <f>Q347*H347</f>
        <v>0</v>
      </c>
      <c r="S347" s="216">
        <v>0</v>
      </c>
      <c r="T347" s="217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18" t="s">
        <v>130</v>
      </c>
      <c r="AT347" s="218" t="s">
        <v>125</v>
      </c>
      <c r="AU347" s="218" t="s">
        <v>80</v>
      </c>
      <c r="AY347" s="20" t="s">
        <v>123</v>
      </c>
      <c r="BE347" s="219">
        <f>IF(N347="základní",J347,0)</f>
        <v>0</v>
      </c>
      <c r="BF347" s="219">
        <f>IF(N347="snížená",J347,0)</f>
        <v>0</v>
      </c>
      <c r="BG347" s="219">
        <f>IF(N347="zákl. přenesená",J347,0)</f>
        <v>0</v>
      </c>
      <c r="BH347" s="219">
        <f>IF(N347="sníž. přenesená",J347,0)</f>
        <v>0</v>
      </c>
      <c r="BI347" s="219">
        <f>IF(N347="nulová",J347,0)</f>
        <v>0</v>
      </c>
      <c r="BJ347" s="20" t="s">
        <v>78</v>
      </c>
      <c r="BK347" s="219">
        <f>ROUND(I347*H347,2)</f>
        <v>0</v>
      </c>
      <c r="BL347" s="20" t="s">
        <v>130</v>
      </c>
      <c r="BM347" s="218" t="s">
        <v>330</v>
      </c>
    </row>
    <row r="348" s="2" customFormat="1">
      <c r="A348" s="41"/>
      <c r="B348" s="42"/>
      <c r="C348" s="43"/>
      <c r="D348" s="220" t="s">
        <v>132</v>
      </c>
      <c r="E348" s="43"/>
      <c r="F348" s="221" t="s">
        <v>331</v>
      </c>
      <c r="G348" s="43"/>
      <c r="H348" s="43"/>
      <c r="I348" s="222"/>
      <c r="J348" s="43"/>
      <c r="K348" s="43"/>
      <c r="L348" s="47"/>
      <c r="M348" s="223"/>
      <c r="N348" s="224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132</v>
      </c>
      <c r="AU348" s="20" t="s">
        <v>80</v>
      </c>
    </row>
    <row r="349" s="15" customFormat="1">
      <c r="A349" s="15"/>
      <c r="B349" s="248"/>
      <c r="C349" s="249"/>
      <c r="D349" s="227" t="s">
        <v>134</v>
      </c>
      <c r="E349" s="250" t="s">
        <v>19</v>
      </c>
      <c r="F349" s="251" t="s">
        <v>332</v>
      </c>
      <c r="G349" s="249"/>
      <c r="H349" s="250" t="s">
        <v>19</v>
      </c>
      <c r="I349" s="252"/>
      <c r="J349" s="249"/>
      <c r="K349" s="249"/>
      <c r="L349" s="253"/>
      <c r="M349" s="254"/>
      <c r="N349" s="255"/>
      <c r="O349" s="255"/>
      <c r="P349" s="255"/>
      <c r="Q349" s="255"/>
      <c r="R349" s="255"/>
      <c r="S349" s="255"/>
      <c r="T349" s="256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57" t="s">
        <v>134</v>
      </c>
      <c r="AU349" s="257" t="s">
        <v>80</v>
      </c>
      <c r="AV349" s="15" t="s">
        <v>78</v>
      </c>
      <c r="AW349" s="15" t="s">
        <v>32</v>
      </c>
      <c r="AX349" s="15" t="s">
        <v>70</v>
      </c>
      <c r="AY349" s="257" t="s">
        <v>123</v>
      </c>
    </row>
    <row r="350" s="13" customFormat="1">
      <c r="A350" s="13"/>
      <c r="B350" s="225"/>
      <c r="C350" s="226"/>
      <c r="D350" s="227" t="s">
        <v>134</v>
      </c>
      <c r="E350" s="228" t="s">
        <v>19</v>
      </c>
      <c r="F350" s="229" t="s">
        <v>333</v>
      </c>
      <c r="G350" s="226"/>
      <c r="H350" s="230">
        <v>2.125</v>
      </c>
      <c r="I350" s="231"/>
      <c r="J350" s="226"/>
      <c r="K350" s="226"/>
      <c r="L350" s="232"/>
      <c r="M350" s="233"/>
      <c r="N350" s="234"/>
      <c r="O350" s="234"/>
      <c r="P350" s="234"/>
      <c r="Q350" s="234"/>
      <c r="R350" s="234"/>
      <c r="S350" s="234"/>
      <c r="T350" s="235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6" t="s">
        <v>134</v>
      </c>
      <c r="AU350" s="236" t="s">
        <v>80</v>
      </c>
      <c r="AV350" s="13" t="s">
        <v>80</v>
      </c>
      <c r="AW350" s="13" t="s">
        <v>32</v>
      </c>
      <c r="AX350" s="13" t="s">
        <v>70</v>
      </c>
      <c r="AY350" s="236" t="s">
        <v>123</v>
      </c>
    </row>
    <row r="351" s="13" customFormat="1">
      <c r="A351" s="13"/>
      <c r="B351" s="225"/>
      <c r="C351" s="226"/>
      <c r="D351" s="227" t="s">
        <v>134</v>
      </c>
      <c r="E351" s="228" t="s">
        <v>19</v>
      </c>
      <c r="F351" s="229" t="s">
        <v>334</v>
      </c>
      <c r="G351" s="226"/>
      <c r="H351" s="230">
        <v>1</v>
      </c>
      <c r="I351" s="231"/>
      <c r="J351" s="226"/>
      <c r="K351" s="226"/>
      <c r="L351" s="232"/>
      <c r="M351" s="233"/>
      <c r="N351" s="234"/>
      <c r="O351" s="234"/>
      <c r="P351" s="234"/>
      <c r="Q351" s="234"/>
      <c r="R351" s="234"/>
      <c r="S351" s="234"/>
      <c r="T351" s="235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36" t="s">
        <v>134</v>
      </c>
      <c r="AU351" s="236" t="s">
        <v>80</v>
      </c>
      <c r="AV351" s="13" t="s">
        <v>80</v>
      </c>
      <c r="AW351" s="13" t="s">
        <v>32</v>
      </c>
      <c r="AX351" s="13" t="s">
        <v>70</v>
      </c>
      <c r="AY351" s="236" t="s">
        <v>123</v>
      </c>
    </row>
    <row r="352" s="13" customFormat="1">
      <c r="A352" s="13"/>
      <c r="B352" s="225"/>
      <c r="C352" s="226"/>
      <c r="D352" s="227" t="s">
        <v>134</v>
      </c>
      <c r="E352" s="228" t="s">
        <v>19</v>
      </c>
      <c r="F352" s="229" t="s">
        <v>335</v>
      </c>
      <c r="G352" s="226"/>
      <c r="H352" s="230">
        <v>1.125</v>
      </c>
      <c r="I352" s="231"/>
      <c r="J352" s="226"/>
      <c r="K352" s="226"/>
      <c r="L352" s="232"/>
      <c r="M352" s="233"/>
      <c r="N352" s="234"/>
      <c r="O352" s="234"/>
      <c r="P352" s="234"/>
      <c r="Q352" s="234"/>
      <c r="R352" s="234"/>
      <c r="S352" s="234"/>
      <c r="T352" s="235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36" t="s">
        <v>134</v>
      </c>
      <c r="AU352" s="236" t="s">
        <v>80</v>
      </c>
      <c r="AV352" s="13" t="s">
        <v>80</v>
      </c>
      <c r="AW352" s="13" t="s">
        <v>32</v>
      </c>
      <c r="AX352" s="13" t="s">
        <v>70</v>
      </c>
      <c r="AY352" s="236" t="s">
        <v>123</v>
      </c>
    </row>
    <row r="353" s="13" customFormat="1">
      <c r="A353" s="13"/>
      <c r="B353" s="225"/>
      <c r="C353" s="226"/>
      <c r="D353" s="227" t="s">
        <v>134</v>
      </c>
      <c r="E353" s="228" t="s">
        <v>19</v>
      </c>
      <c r="F353" s="229" t="s">
        <v>336</v>
      </c>
      <c r="G353" s="226"/>
      <c r="H353" s="230">
        <v>1.125</v>
      </c>
      <c r="I353" s="231"/>
      <c r="J353" s="226"/>
      <c r="K353" s="226"/>
      <c r="L353" s="232"/>
      <c r="M353" s="233"/>
      <c r="N353" s="234"/>
      <c r="O353" s="234"/>
      <c r="P353" s="234"/>
      <c r="Q353" s="234"/>
      <c r="R353" s="234"/>
      <c r="S353" s="234"/>
      <c r="T353" s="235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6" t="s">
        <v>134</v>
      </c>
      <c r="AU353" s="236" t="s">
        <v>80</v>
      </c>
      <c r="AV353" s="13" t="s">
        <v>80</v>
      </c>
      <c r="AW353" s="13" t="s">
        <v>32</v>
      </c>
      <c r="AX353" s="13" t="s">
        <v>70</v>
      </c>
      <c r="AY353" s="236" t="s">
        <v>123</v>
      </c>
    </row>
    <row r="354" s="13" customFormat="1">
      <c r="A354" s="13"/>
      <c r="B354" s="225"/>
      <c r="C354" s="226"/>
      <c r="D354" s="227" t="s">
        <v>134</v>
      </c>
      <c r="E354" s="228" t="s">
        <v>19</v>
      </c>
      <c r="F354" s="229" t="s">
        <v>337</v>
      </c>
      <c r="G354" s="226"/>
      <c r="H354" s="230">
        <v>1</v>
      </c>
      <c r="I354" s="231"/>
      <c r="J354" s="226"/>
      <c r="K354" s="226"/>
      <c r="L354" s="232"/>
      <c r="M354" s="233"/>
      <c r="N354" s="234"/>
      <c r="O354" s="234"/>
      <c r="P354" s="234"/>
      <c r="Q354" s="234"/>
      <c r="R354" s="234"/>
      <c r="S354" s="234"/>
      <c r="T354" s="235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36" t="s">
        <v>134</v>
      </c>
      <c r="AU354" s="236" t="s">
        <v>80</v>
      </c>
      <c r="AV354" s="13" t="s">
        <v>80</v>
      </c>
      <c r="AW354" s="13" t="s">
        <v>32</v>
      </c>
      <c r="AX354" s="13" t="s">
        <v>70</v>
      </c>
      <c r="AY354" s="236" t="s">
        <v>123</v>
      </c>
    </row>
    <row r="355" s="13" customFormat="1">
      <c r="A355" s="13"/>
      <c r="B355" s="225"/>
      <c r="C355" s="226"/>
      <c r="D355" s="227" t="s">
        <v>134</v>
      </c>
      <c r="E355" s="228" t="s">
        <v>19</v>
      </c>
      <c r="F355" s="229" t="s">
        <v>338</v>
      </c>
      <c r="G355" s="226"/>
      <c r="H355" s="230">
        <v>1.125</v>
      </c>
      <c r="I355" s="231"/>
      <c r="J355" s="226"/>
      <c r="K355" s="226"/>
      <c r="L355" s="232"/>
      <c r="M355" s="233"/>
      <c r="N355" s="234"/>
      <c r="O355" s="234"/>
      <c r="P355" s="234"/>
      <c r="Q355" s="234"/>
      <c r="R355" s="234"/>
      <c r="S355" s="234"/>
      <c r="T355" s="235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6" t="s">
        <v>134</v>
      </c>
      <c r="AU355" s="236" t="s">
        <v>80</v>
      </c>
      <c r="AV355" s="13" t="s">
        <v>80</v>
      </c>
      <c r="AW355" s="13" t="s">
        <v>32</v>
      </c>
      <c r="AX355" s="13" t="s">
        <v>70</v>
      </c>
      <c r="AY355" s="236" t="s">
        <v>123</v>
      </c>
    </row>
    <row r="356" s="13" customFormat="1">
      <c r="A356" s="13"/>
      <c r="B356" s="225"/>
      <c r="C356" s="226"/>
      <c r="D356" s="227" t="s">
        <v>134</v>
      </c>
      <c r="E356" s="228" t="s">
        <v>19</v>
      </c>
      <c r="F356" s="229" t="s">
        <v>339</v>
      </c>
      <c r="G356" s="226"/>
      <c r="H356" s="230">
        <v>1</v>
      </c>
      <c r="I356" s="231"/>
      <c r="J356" s="226"/>
      <c r="K356" s="226"/>
      <c r="L356" s="232"/>
      <c r="M356" s="233"/>
      <c r="N356" s="234"/>
      <c r="O356" s="234"/>
      <c r="P356" s="234"/>
      <c r="Q356" s="234"/>
      <c r="R356" s="234"/>
      <c r="S356" s="234"/>
      <c r="T356" s="23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36" t="s">
        <v>134</v>
      </c>
      <c r="AU356" s="236" t="s">
        <v>80</v>
      </c>
      <c r="AV356" s="13" t="s">
        <v>80</v>
      </c>
      <c r="AW356" s="13" t="s">
        <v>32</v>
      </c>
      <c r="AX356" s="13" t="s">
        <v>70</v>
      </c>
      <c r="AY356" s="236" t="s">
        <v>123</v>
      </c>
    </row>
    <row r="357" s="13" customFormat="1">
      <c r="A357" s="13"/>
      <c r="B357" s="225"/>
      <c r="C357" s="226"/>
      <c r="D357" s="227" t="s">
        <v>134</v>
      </c>
      <c r="E357" s="228" t="s">
        <v>19</v>
      </c>
      <c r="F357" s="229" t="s">
        <v>340</v>
      </c>
      <c r="G357" s="226"/>
      <c r="H357" s="230">
        <v>1.125</v>
      </c>
      <c r="I357" s="231"/>
      <c r="J357" s="226"/>
      <c r="K357" s="226"/>
      <c r="L357" s="232"/>
      <c r="M357" s="233"/>
      <c r="N357" s="234"/>
      <c r="O357" s="234"/>
      <c r="P357" s="234"/>
      <c r="Q357" s="234"/>
      <c r="R357" s="234"/>
      <c r="S357" s="234"/>
      <c r="T357" s="235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6" t="s">
        <v>134</v>
      </c>
      <c r="AU357" s="236" t="s">
        <v>80</v>
      </c>
      <c r="AV357" s="13" t="s">
        <v>80</v>
      </c>
      <c r="AW357" s="13" t="s">
        <v>32</v>
      </c>
      <c r="AX357" s="13" t="s">
        <v>70</v>
      </c>
      <c r="AY357" s="236" t="s">
        <v>123</v>
      </c>
    </row>
    <row r="358" s="13" customFormat="1">
      <c r="A358" s="13"/>
      <c r="B358" s="225"/>
      <c r="C358" s="226"/>
      <c r="D358" s="227" t="s">
        <v>134</v>
      </c>
      <c r="E358" s="228" t="s">
        <v>19</v>
      </c>
      <c r="F358" s="229" t="s">
        <v>341</v>
      </c>
      <c r="G358" s="226"/>
      <c r="H358" s="230">
        <v>1.5</v>
      </c>
      <c r="I358" s="231"/>
      <c r="J358" s="226"/>
      <c r="K358" s="226"/>
      <c r="L358" s="232"/>
      <c r="M358" s="233"/>
      <c r="N358" s="234"/>
      <c r="O358" s="234"/>
      <c r="P358" s="234"/>
      <c r="Q358" s="234"/>
      <c r="R358" s="234"/>
      <c r="S358" s="234"/>
      <c r="T358" s="235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6" t="s">
        <v>134</v>
      </c>
      <c r="AU358" s="236" t="s">
        <v>80</v>
      </c>
      <c r="AV358" s="13" t="s">
        <v>80</v>
      </c>
      <c r="AW358" s="13" t="s">
        <v>32</v>
      </c>
      <c r="AX358" s="13" t="s">
        <v>70</v>
      </c>
      <c r="AY358" s="236" t="s">
        <v>123</v>
      </c>
    </row>
    <row r="359" s="13" customFormat="1">
      <c r="A359" s="13"/>
      <c r="B359" s="225"/>
      <c r="C359" s="226"/>
      <c r="D359" s="227" t="s">
        <v>134</v>
      </c>
      <c r="E359" s="228" t="s">
        <v>19</v>
      </c>
      <c r="F359" s="229" t="s">
        <v>342</v>
      </c>
      <c r="G359" s="226"/>
      <c r="H359" s="230">
        <v>1</v>
      </c>
      <c r="I359" s="231"/>
      <c r="J359" s="226"/>
      <c r="K359" s="226"/>
      <c r="L359" s="232"/>
      <c r="M359" s="233"/>
      <c r="N359" s="234"/>
      <c r="O359" s="234"/>
      <c r="P359" s="234"/>
      <c r="Q359" s="234"/>
      <c r="R359" s="234"/>
      <c r="S359" s="234"/>
      <c r="T359" s="235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36" t="s">
        <v>134</v>
      </c>
      <c r="AU359" s="236" t="s">
        <v>80</v>
      </c>
      <c r="AV359" s="13" t="s">
        <v>80</v>
      </c>
      <c r="AW359" s="13" t="s">
        <v>32</v>
      </c>
      <c r="AX359" s="13" t="s">
        <v>70</v>
      </c>
      <c r="AY359" s="236" t="s">
        <v>123</v>
      </c>
    </row>
    <row r="360" s="13" customFormat="1">
      <c r="A360" s="13"/>
      <c r="B360" s="225"/>
      <c r="C360" s="226"/>
      <c r="D360" s="227" t="s">
        <v>134</v>
      </c>
      <c r="E360" s="228" t="s">
        <v>19</v>
      </c>
      <c r="F360" s="229" t="s">
        <v>343</v>
      </c>
      <c r="G360" s="226"/>
      <c r="H360" s="230">
        <v>1</v>
      </c>
      <c r="I360" s="231"/>
      <c r="J360" s="226"/>
      <c r="K360" s="226"/>
      <c r="L360" s="232"/>
      <c r="M360" s="233"/>
      <c r="N360" s="234"/>
      <c r="O360" s="234"/>
      <c r="P360" s="234"/>
      <c r="Q360" s="234"/>
      <c r="R360" s="234"/>
      <c r="S360" s="234"/>
      <c r="T360" s="235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36" t="s">
        <v>134</v>
      </c>
      <c r="AU360" s="236" t="s">
        <v>80</v>
      </c>
      <c r="AV360" s="13" t="s">
        <v>80</v>
      </c>
      <c r="AW360" s="13" t="s">
        <v>32</v>
      </c>
      <c r="AX360" s="13" t="s">
        <v>70</v>
      </c>
      <c r="AY360" s="236" t="s">
        <v>123</v>
      </c>
    </row>
    <row r="361" s="13" customFormat="1">
      <c r="A361" s="13"/>
      <c r="B361" s="225"/>
      <c r="C361" s="226"/>
      <c r="D361" s="227" t="s">
        <v>134</v>
      </c>
      <c r="E361" s="228" t="s">
        <v>19</v>
      </c>
      <c r="F361" s="229" t="s">
        <v>344</v>
      </c>
      <c r="G361" s="226"/>
      <c r="H361" s="230">
        <v>2</v>
      </c>
      <c r="I361" s="231"/>
      <c r="J361" s="226"/>
      <c r="K361" s="226"/>
      <c r="L361" s="232"/>
      <c r="M361" s="233"/>
      <c r="N361" s="234"/>
      <c r="O361" s="234"/>
      <c r="P361" s="234"/>
      <c r="Q361" s="234"/>
      <c r="R361" s="234"/>
      <c r="S361" s="234"/>
      <c r="T361" s="235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6" t="s">
        <v>134</v>
      </c>
      <c r="AU361" s="236" t="s">
        <v>80</v>
      </c>
      <c r="AV361" s="13" t="s">
        <v>80</v>
      </c>
      <c r="AW361" s="13" t="s">
        <v>32</v>
      </c>
      <c r="AX361" s="13" t="s">
        <v>70</v>
      </c>
      <c r="AY361" s="236" t="s">
        <v>123</v>
      </c>
    </row>
    <row r="362" s="14" customFormat="1">
      <c r="A362" s="14"/>
      <c r="B362" s="237"/>
      <c r="C362" s="238"/>
      <c r="D362" s="227" t="s">
        <v>134</v>
      </c>
      <c r="E362" s="239" t="s">
        <v>19</v>
      </c>
      <c r="F362" s="240" t="s">
        <v>136</v>
      </c>
      <c r="G362" s="238"/>
      <c r="H362" s="241">
        <v>15.125</v>
      </c>
      <c r="I362" s="242"/>
      <c r="J362" s="238"/>
      <c r="K362" s="238"/>
      <c r="L362" s="243"/>
      <c r="M362" s="244"/>
      <c r="N362" s="245"/>
      <c r="O362" s="245"/>
      <c r="P362" s="245"/>
      <c r="Q362" s="245"/>
      <c r="R362" s="245"/>
      <c r="S362" s="245"/>
      <c r="T362" s="246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47" t="s">
        <v>134</v>
      </c>
      <c r="AU362" s="247" t="s">
        <v>80</v>
      </c>
      <c r="AV362" s="14" t="s">
        <v>130</v>
      </c>
      <c r="AW362" s="14" t="s">
        <v>32</v>
      </c>
      <c r="AX362" s="14" t="s">
        <v>78</v>
      </c>
      <c r="AY362" s="247" t="s">
        <v>123</v>
      </c>
    </row>
    <row r="363" s="2" customFormat="1" ht="16.5" customHeight="1">
      <c r="A363" s="41"/>
      <c r="B363" s="42"/>
      <c r="C363" s="269" t="s">
        <v>345</v>
      </c>
      <c r="D363" s="269" t="s">
        <v>322</v>
      </c>
      <c r="E363" s="270" t="s">
        <v>346</v>
      </c>
      <c r="F363" s="271" t="s">
        <v>347</v>
      </c>
      <c r="G363" s="272" t="s">
        <v>293</v>
      </c>
      <c r="H363" s="273">
        <v>30.25</v>
      </c>
      <c r="I363" s="274"/>
      <c r="J363" s="275">
        <f>ROUND(I363*H363,2)</f>
        <v>0</v>
      </c>
      <c r="K363" s="271" t="s">
        <v>129</v>
      </c>
      <c r="L363" s="276"/>
      <c r="M363" s="277" t="s">
        <v>19</v>
      </c>
      <c r="N363" s="278" t="s">
        <v>41</v>
      </c>
      <c r="O363" s="87"/>
      <c r="P363" s="216">
        <f>O363*H363</f>
        <v>0</v>
      </c>
      <c r="Q363" s="216">
        <v>0</v>
      </c>
      <c r="R363" s="216">
        <f>Q363*H363</f>
        <v>0</v>
      </c>
      <c r="S363" s="216">
        <v>0</v>
      </c>
      <c r="T363" s="217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8" t="s">
        <v>173</v>
      </c>
      <c r="AT363" s="218" t="s">
        <v>322</v>
      </c>
      <c r="AU363" s="218" t="s">
        <v>80</v>
      </c>
      <c r="AY363" s="20" t="s">
        <v>123</v>
      </c>
      <c r="BE363" s="219">
        <f>IF(N363="základní",J363,0)</f>
        <v>0</v>
      </c>
      <c r="BF363" s="219">
        <f>IF(N363="snížená",J363,0)</f>
        <v>0</v>
      </c>
      <c r="BG363" s="219">
        <f>IF(N363="zákl. přenesená",J363,0)</f>
        <v>0</v>
      </c>
      <c r="BH363" s="219">
        <f>IF(N363="sníž. přenesená",J363,0)</f>
        <v>0</v>
      </c>
      <c r="BI363" s="219">
        <f>IF(N363="nulová",J363,0)</f>
        <v>0</v>
      </c>
      <c r="BJ363" s="20" t="s">
        <v>78</v>
      </c>
      <c r="BK363" s="219">
        <f>ROUND(I363*H363,2)</f>
        <v>0</v>
      </c>
      <c r="BL363" s="20" t="s">
        <v>130</v>
      </c>
      <c r="BM363" s="218" t="s">
        <v>348</v>
      </c>
    </row>
    <row r="364" s="13" customFormat="1">
      <c r="A364" s="13"/>
      <c r="B364" s="225"/>
      <c r="C364" s="226"/>
      <c r="D364" s="227" t="s">
        <v>134</v>
      </c>
      <c r="E364" s="226"/>
      <c r="F364" s="229" t="s">
        <v>349</v>
      </c>
      <c r="G364" s="226"/>
      <c r="H364" s="230">
        <v>30.25</v>
      </c>
      <c r="I364" s="231"/>
      <c r="J364" s="226"/>
      <c r="K364" s="226"/>
      <c r="L364" s="232"/>
      <c r="M364" s="233"/>
      <c r="N364" s="234"/>
      <c r="O364" s="234"/>
      <c r="P364" s="234"/>
      <c r="Q364" s="234"/>
      <c r="R364" s="234"/>
      <c r="S364" s="234"/>
      <c r="T364" s="235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6" t="s">
        <v>134</v>
      </c>
      <c r="AU364" s="236" t="s">
        <v>80</v>
      </c>
      <c r="AV364" s="13" t="s">
        <v>80</v>
      </c>
      <c r="AW364" s="13" t="s">
        <v>4</v>
      </c>
      <c r="AX364" s="13" t="s">
        <v>78</v>
      </c>
      <c r="AY364" s="236" t="s">
        <v>123</v>
      </c>
    </row>
    <row r="365" s="2" customFormat="1" ht="33" customHeight="1">
      <c r="A365" s="41"/>
      <c r="B365" s="42"/>
      <c r="C365" s="207" t="s">
        <v>350</v>
      </c>
      <c r="D365" s="207" t="s">
        <v>125</v>
      </c>
      <c r="E365" s="208" t="s">
        <v>351</v>
      </c>
      <c r="F365" s="209" t="s">
        <v>352</v>
      </c>
      <c r="G365" s="210" t="s">
        <v>128</v>
      </c>
      <c r="H365" s="211">
        <v>70</v>
      </c>
      <c r="I365" s="212"/>
      <c r="J365" s="213">
        <f>ROUND(I365*H365,2)</f>
        <v>0</v>
      </c>
      <c r="K365" s="209" t="s">
        <v>129</v>
      </c>
      <c r="L365" s="47"/>
      <c r="M365" s="214" t="s">
        <v>19</v>
      </c>
      <c r="N365" s="215" t="s">
        <v>41</v>
      </c>
      <c r="O365" s="87"/>
      <c r="P365" s="216">
        <f>O365*H365</f>
        <v>0</v>
      </c>
      <c r="Q365" s="216">
        <v>0</v>
      </c>
      <c r="R365" s="216">
        <f>Q365*H365</f>
        <v>0</v>
      </c>
      <c r="S365" s="216">
        <v>0</v>
      </c>
      <c r="T365" s="217">
        <f>S365*H365</f>
        <v>0</v>
      </c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R365" s="218" t="s">
        <v>130</v>
      </c>
      <c r="AT365" s="218" t="s">
        <v>125</v>
      </c>
      <c r="AU365" s="218" t="s">
        <v>80</v>
      </c>
      <c r="AY365" s="20" t="s">
        <v>123</v>
      </c>
      <c r="BE365" s="219">
        <f>IF(N365="základní",J365,0)</f>
        <v>0</v>
      </c>
      <c r="BF365" s="219">
        <f>IF(N365="snížená",J365,0)</f>
        <v>0</v>
      </c>
      <c r="BG365" s="219">
        <f>IF(N365="zákl. přenesená",J365,0)</f>
        <v>0</v>
      </c>
      <c r="BH365" s="219">
        <f>IF(N365="sníž. přenesená",J365,0)</f>
        <v>0</v>
      </c>
      <c r="BI365" s="219">
        <f>IF(N365="nulová",J365,0)</f>
        <v>0</v>
      </c>
      <c r="BJ365" s="20" t="s">
        <v>78</v>
      </c>
      <c r="BK365" s="219">
        <f>ROUND(I365*H365,2)</f>
        <v>0</v>
      </c>
      <c r="BL365" s="20" t="s">
        <v>130</v>
      </c>
      <c r="BM365" s="218" t="s">
        <v>353</v>
      </c>
    </row>
    <row r="366" s="2" customFormat="1">
      <c r="A366" s="41"/>
      <c r="B366" s="42"/>
      <c r="C366" s="43"/>
      <c r="D366" s="220" t="s">
        <v>132</v>
      </c>
      <c r="E366" s="43"/>
      <c r="F366" s="221" t="s">
        <v>354</v>
      </c>
      <c r="G366" s="43"/>
      <c r="H366" s="43"/>
      <c r="I366" s="222"/>
      <c r="J366" s="43"/>
      <c r="K366" s="43"/>
      <c r="L366" s="47"/>
      <c r="M366" s="223"/>
      <c r="N366" s="224"/>
      <c r="O366" s="87"/>
      <c r="P366" s="87"/>
      <c r="Q366" s="87"/>
      <c r="R366" s="87"/>
      <c r="S366" s="87"/>
      <c r="T366" s="88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T366" s="20" t="s">
        <v>132</v>
      </c>
      <c r="AU366" s="20" t="s">
        <v>80</v>
      </c>
    </row>
    <row r="367" s="13" customFormat="1">
      <c r="A367" s="13"/>
      <c r="B367" s="225"/>
      <c r="C367" s="226"/>
      <c r="D367" s="227" t="s">
        <v>134</v>
      </c>
      <c r="E367" s="228" t="s">
        <v>19</v>
      </c>
      <c r="F367" s="229" t="s">
        <v>355</v>
      </c>
      <c r="G367" s="226"/>
      <c r="H367" s="230">
        <v>70</v>
      </c>
      <c r="I367" s="231"/>
      <c r="J367" s="226"/>
      <c r="K367" s="226"/>
      <c r="L367" s="232"/>
      <c r="M367" s="233"/>
      <c r="N367" s="234"/>
      <c r="O367" s="234"/>
      <c r="P367" s="234"/>
      <c r="Q367" s="234"/>
      <c r="R367" s="234"/>
      <c r="S367" s="234"/>
      <c r="T367" s="235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36" t="s">
        <v>134</v>
      </c>
      <c r="AU367" s="236" t="s">
        <v>80</v>
      </c>
      <c r="AV367" s="13" t="s">
        <v>80</v>
      </c>
      <c r="AW367" s="13" t="s">
        <v>32</v>
      </c>
      <c r="AX367" s="13" t="s">
        <v>70</v>
      </c>
      <c r="AY367" s="236" t="s">
        <v>123</v>
      </c>
    </row>
    <row r="368" s="14" customFormat="1">
      <c r="A368" s="14"/>
      <c r="B368" s="237"/>
      <c r="C368" s="238"/>
      <c r="D368" s="227" t="s">
        <v>134</v>
      </c>
      <c r="E368" s="239" t="s">
        <v>19</v>
      </c>
      <c r="F368" s="240" t="s">
        <v>136</v>
      </c>
      <c r="G368" s="238"/>
      <c r="H368" s="241">
        <v>70</v>
      </c>
      <c r="I368" s="242"/>
      <c r="J368" s="238"/>
      <c r="K368" s="238"/>
      <c r="L368" s="243"/>
      <c r="M368" s="244"/>
      <c r="N368" s="245"/>
      <c r="O368" s="245"/>
      <c r="P368" s="245"/>
      <c r="Q368" s="245"/>
      <c r="R368" s="245"/>
      <c r="S368" s="245"/>
      <c r="T368" s="246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47" t="s">
        <v>134</v>
      </c>
      <c r="AU368" s="247" t="s">
        <v>80</v>
      </c>
      <c r="AV368" s="14" t="s">
        <v>130</v>
      </c>
      <c r="AW368" s="14" t="s">
        <v>32</v>
      </c>
      <c r="AX368" s="14" t="s">
        <v>78</v>
      </c>
      <c r="AY368" s="247" t="s">
        <v>123</v>
      </c>
    </row>
    <row r="369" s="2" customFormat="1" ht="24.15" customHeight="1">
      <c r="A369" s="41"/>
      <c r="B369" s="42"/>
      <c r="C369" s="207" t="s">
        <v>356</v>
      </c>
      <c r="D369" s="207" t="s">
        <v>125</v>
      </c>
      <c r="E369" s="208" t="s">
        <v>357</v>
      </c>
      <c r="F369" s="209" t="s">
        <v>358</v>
      </c>
      <c r="G369" s="210" t="s">
        <v>128</v>
      </c>
      <c r="H369" s="211">
        <v>7</v>
      </c>
      <c r="I369" s="212"/>
      <c r="J369" s="213">
        <f>ROUND(I369*H369,2)</f>
        <v>0</v>
      </c>
      <c r="K369" s="209" t="s">
        <v>129</v>
      </c>
      <c r="L369" s="47"/>
      <c r="M369" s="214" t="s">
        <v>19</v>
      </c>
      <c r="N369" s="215" t="s">
        <v>41</v>
      </c>
      <c r="O369" s="87"/>
      <c r="P369" s="216">
        <f>O369*H369</f>
        <v>0</v>
      </c>
      <c r="Q369" s="216">
        <v>0</v>
      </c>
      <c r="R369" s="216">
        <f>Q369*H369</f>
        <v>0</v>
      </c>
      <c r="S369" s="216">
        <v>0</v>
      </c>
      <c r="T369" s="217">
        <f>S369*H369</f>
        <v>0</v>
      </c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R369" s="218" t="s">
        <v>130</v>
      </c>
      <c r="AT369" s="218" t="s">
        <v>125</v>
      </c>
      <c r="AU369" s="218" t="s">
        <v>80</v>
      </c>
      <c r="AY369" s="20" t="s">
        <v>123</v>
      </c>
      <c r="BE369" s="219">
        <f>IF(N369="základní",J369,0)</f>
        <v>0</v>
      </c>
      <c r="BF369" s="219">
        <f>IF(N369="snížená",J369,0)</f>
        <v>0</v>
      </c>
      <c r="BG369" s="219">
        <f>IF(N369="zákl. přenesená",J369,0)</f>
        <v>0</v>
      </c>
      <c r="BH369" s="219">
        <f>IF(N369="sníž. přenesená",J369,0)</f>
        <v>0</v>
      </c>
      <c r="BI369" s="219">
        <f>IF(N369="nulová",J369,0)</f>
        <v>0</v>
      </c>
      <c r="BJ369" s="20" t="s">
        <v>78</v>
      </c>
      <c r="BK369" s="219">
        <f>ROUND(I369*H369,2)</f>
        <v>0</v>
      </c>
      <c r="BL369" s="20" t="s">
        <v>130</v>
      </c>
      <c r="BM369" s="218" t="s">
        <v>359</v>
      </c>
    </row>
    <row r="370" s="2" customFormat="1">
      <c r="A370" s="41"/>
      <c r="B370" s="42"/>
      <c r="C370" s="43"/>
      <c r="D370" s="220" t="s">
        <v>132</v>
      </c>
      <c r="E370" s="43"/>
      <c r="F370" s="221" t="s">
        <v>360</v>
      </c>
      <c r="G370" s="43"/>
      <c r="H370" s="43"/>
      <c r="I370" s="222"/>
      <c r="J370" s="43"/>
      <c r="K370" s="43"/>
      <c r="L370" s="47"/>
      <c r="M370" s="223"/>
      <c r="N370" s="224"/>
      <c r="O370" s="87"/>
      <c r="P370" s="87"/>
      <c r="Q370" s="87"/>
      <c r="R370" s="87"/>
      <c r="S370" s="87"/>
      <c r="T370" s="88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T370" s="20" t="s">
        <v>132</v>
      </c>
      <c r="AU370" s="20" t="s">
        <v>80</v>
      </c>
    </row>
    <row r="371" s="13" customFormat="1">
      <c r="A371" s="13"/>
      <c r="B371" s="225"/>
      <c r="C371" s="226"/>
      <c r="D371" s="227" t="s">
        <v>134</v>
      </c>
      <c r="E371" s="228" t="s">
        <v>19</v>
      </c>
      <c r="F371" s="229" t="s">
        <v>172</v>
      </c>
      <c r="G371" s="226"/>
      <c r="H371" s="230">
        <v>7</v>
      </c>
      <c r="I371" s="231"/>
      <c r="J371" s="226"/>
      <c r="K371" s="226"/>
      <c r="L371" s="232"/>
      <c r="M371" s="233"/>
      <c r="N371" s="234"/>
      <c r="O371" s="234"/>
      <c r="P371" s="234"/>
      <c r="Q371" s="234"/>
      <c r="R371" s="234"/>
      <c r="S371" s="234"/>
      <c r="T371" s="235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36" t="s">
        <v>134</v>
      </c>
      <c r="AU371" s="236" t="s">
        <v>80</v>
      </c>
      <c r="AV371" s="13" t="s">
        <v>80</v>
      </c>
      <c r="AW371" s="13" t="s">
        <v>32</v>
      </c>
      <c r="AX371" s="13" t="s">
        <v>70</v>
      </c>
      <c r="AY371" s="236" t="s">
        <v>123</v>
      </c>
    </row>
    <row r="372" s="14" customFormat="1">
      <c r="A372" s="14"/>
      <c r="B372" s="237"/>
      <c r="C372" s="238"/>
      <c r="D372" s="227" t="s">
        <v>134</v>
      </c>
      <c r="E372" s="239" t="s">
        <v>19</v>
      </c>
      <c r="F372" s="240" t="s">
        <v>136</v>
      </c>
      <c r="G372" s="238"/>
      <c r="H372" s="241">
        <v>7</v>
      </c>
      <c r="I372" s="242"/>
      <c r="J372" s="238"/>
      <c r="K372" s="238"/>
      <c r="L372" s="243"/>
      <c r="M372" s="244"/>
      <c r="N372" s="245"/>
      <c r="O372" s="245"/>
      <c r="P372" s="245"/>
      <c r="Q372" s="245"/>
      <c r="R372" s="245"/>
      <c r="S372" s="245"/>
      <c r="T372" s="246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247" t="s">
        <v>134</v>
      </c>
      <c r="AU372" s="247" t="s">
        <v>80</v>
      </c>
      <c r="AV372" s="14" t="s">
        <v>130</v>
      </c>
      <c r="AW372" s="14" t="s">
        <v>32</v>
      </c>
      <c r="AX372" s="14" t="s">
        <v>78</v>
      </c>
      <c r="AY372" s="247" t="s">
        <v>123</v>
      </c>
    </row>
    <row r="373" s="2" customFormat="1" ht="24.15" customHeight="1">
      <c r="A373" s="41"/>
      <c r="B373" s="42"/>
      <c r="C373" s="207" t="s">
        <v>361</v>
      </c>
      <c r="D373" s="207" t="s">
        <v>125</v>
      </c>
      <c r="E373" s="208" t="s">
        <v>362</v>
      </c>
      <c r="F373" s="209" t="s">
        <v>363</v>
      </c>
      <c r="G373" s="210" t="s">
        <v>128</v>
      </c>
      <c r="H373" s="211">
        <v>70</v>
      </c>
      <c r="I373" s="212"/>
      <c r="J373" s="213">
        <f>ROUND(I373*H373,2)</f>
        <v>0</v>
      </c>
      <c r="K373" s="209" t="s">
        <v>129</v>
      </c>
      <c r="L373" s="47"/>
      <c r="M373" s="214" t="s">
        <v>19</v>
      </c>
      <c r="N373" s="215" t="s">
        <v>41</v>
      </c>
      <c r="O373" s="87"/>
      <c r="P373" s="216">
        <f>O373*H373</f>
        <v>0</v>
      </c>
      <c r="Q373" s="216">
        <v>0</v>
      </c>
      <c r="R373" s="216">
        <f>Q373*H373</f>
        <v>0</v>
      </c>
      <c r="S373" s="216">
        <v>0</v>
      </c>
      <c r="T373" s="217">
        <f>S373*H373</f>
        <v>0</v>
      </c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R373" s="218" t="s">
        <v>130</v>
      </c>
      <c r="AT373" s="218" t="s">
        <v>125</v>
      </c>
      <c r="AU373" s="218" t="s">
        <v>80</v>
      </c>
      <c r="AY373" s="20" t="s">
        <v>123</v>
      </c>
      <c r="BE373" s="219">
        <f>IF(N373="základní",J373,0)</f>
        <v>0</v>
      </c>
      <c r="BF373" s="219">
        <f>IF(N373="snížená",J373,0)</f>
        <v>0</v>
      </c>
      <c r="BG373" s="219">
        <f>IF(N373="zákl. přenesená",J373,0)</f>
        <v>0</v>
      </c>
      <c r="BH373" s="219">
        <f>IF(N373="sníž. přenesená",J373,0)</f>
        <v>0</v>
      </c>
      <c r="BI373" s="219">
        <f>IF(N373="nulová",J373,0)</f>
        <v>0</v>
      </c>
      <c r="BJ373" s="20" t="s">
        <v>78</v>
      </c>
      <c r="BK373" s="219">
        <f>ROUND(I373*H373,2)</f>
        <v>0</v>
      </c>
      <c r="BL373" s="20" t="s">
        <v>130</v>
      </c>
      <c r="BM373" s="218" t="s">
        <v>364</v>
      </c>
    </row>
    <row r="374" s="2" customFormat="1">
      <c r="A374" s="41"/>
      <c r="B374" s="42"/>
      <c r="C374" s="43"/>
      <c r="D374" s="220" t="s">
        <v>132</v>
      </c>
      <c r="E374" s="43"/>
      <c r="F374" s="221" t="s">
        <v>365</v>
      </c>
      <c r="G374" s="43"/>
      <c r="H374" s="43"/>
      <c r="I374" s="222"/>
      <c r="J374" s="43"/>
      <c r="K374" s="43"/>
      <c r="L374" s="47"/>
      <c r="M374" s="223"/>
      <c r="N374" s="224"/>
      <c r="O374" s="87"/>
      <c r="P374" s="87"/>
      <c r="Q374" s="87"/>
      <c r="R374" s="87"/>
      <c r="S374" s="87"/>
      <c r="T374" s="88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T374" s="20" t="s">
        <v>132</v>
      </c>
      <c r="AU374" s="20" t="s">
        <v>80</v>
      </c>
    </row>
    <row r="375" s="13" customFormat="1">
      <c r="A375" s="13"/>
      <c r="B375" s="225"/>
      <c r="C375" s="226"/>
      <c r="D375" s="227" t="s">
        <v>134</v>
      </c>
      <c r="E375" s="228" t="s">
        <v>19</v>
      </c>
      <c r="F375" s="229" t="s">
        <v>355</v>
      </c>
      <c r="G375" s="226"/>
      <c r="H375" s="230">
        <v>70</v>
      </c>
      <c r="I375" s="231"/>
      <c r="J375" s="226"/>
      <c r="K375" s="226"/>
      <c r="L375" s="232"/>
      <c r="M375" s="233"/>
      <c r="N375" s="234"/>
      <c r="O375" s="234"/>
      <c r="P375" s="234"/>
      <c r="Q375" s="234"/>
      <c r="R375" s="234"/>
      <c r="S375" s="234"/>
      <c r="T375" s="235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36" t="s">
        <v>134</v>
      </c>
      <c r="AU375" s="236" t="s">
        <v>80</v>
      </c>
      <c r="AV375" s="13" t="s">
        <v>80</v>
      </c>
      <c r="AW375" s="13" t="s">
        <v>32</v>
      </c>
      <c r="AX375" s="13" t="s">
        <v>70</v>
      </c>
      <c r="AY375" s="236" t="s">
        <v>123</v>
      </c>
    </row>
    <row r="376" s="14" customFormat="1">
      <c r="A376" s="14"/>
      <c r="B376" s="237"/>
      <c r="C376" s="238"/>
      <c r="D376" s="227" t="s">
        <v>134</v>
      </c>
      <c r="E376" s="239" t="s">
        <v>19</v>
      </c>
      <c r="F376" s="240" t="s">
        <v>136</v>
      </c>
      <c r="G376" s="238"/>
      <c r="H376" s="241">
        <v>70</v>
      </c>
      <c r="I376" s="242"/>
      <c r="J376" s="238"/>
      <c r="K376" s="238"/>
      <c r="L376" s="243"/>
      <c r="M376" s="244"/>
      <c r="N376" s="245"/>
      <c r="O376" s="245"/>
      <c r="P376" s="245"/>
      <c r="Q376" s="245"/>
      <c r="R376" s="245"/>
      <c r="S376" s="245"/>
      <c r="T376" s="246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47" t="s">
        <v>134</v>
      </c>
      <c r="AU376" s="247" t="s">
        <v>80</v>
      </c>
      <c r="AV376" s="14" t="s">
        <v>130</v>
      </c>
      <c r="AW376" s="14" t="s">
        <v>32</v>
      </c>
      <c r="AX376" s="14" t="s">
        <v>78</v>
      </c>
      <c r="AY376" s="247" t="s">
        <v>123</v>
      </c>
    </row>
    <row r="377" s="2" customFormat="1" ht="16.5" customHeight="1">
      <c r="A377" s="41"/>
      <c r="B377" s="42"/>
      <c r="C377" s="269" t="s">
        <v>366</v>
      </c>
      <c r="D377" s="269" t="s">
        <v>322</v>
      </c>
      <c r="E377" s="270" t="s">
        <v>367</v>
      </c>
      <c r="F377" s="271" t="s">
        <v>368</v>
      </c>
      <c r="G377" s="272" t="s">
        <v>369</v>
      </c>
      <c r="H377" s="273">
        <v>1.3999999999999999</v>
      </c>
      <c r="I377" s="274"/>
      <c r="J377" s="275">
        <f>ROUND(I377*H377,2)</f>
        <v>0</v>
      </c>
      <c r="K377" s="271" t="s">
        <v>129</v>
      </c>
      <c r="L377" s="276"/>
      <c r="M377" s="277" t="s">
        <v>19</v>
      </c>
      <c r="N377" s="278" t="s">
        <v>41</v>
      </c>
      <c r="O377" s="87"/>
      <c r="P377" s="216">
        <f>O377*H377</f>
        <v>0</v>
      </c>
      <c r="Q377" s="216">
        <v>0.001</v>
      </c>
      <c r="R377" s="216">
        <f>Q377*H377</f>
        <v>0.0014</v>
      </c>
      <c r="S377" s="216">
        <v>0</v>
      </c>
      <c r="T377" s="217">
        <f>S377*H377</f>
        <v>0</v>
      </c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R377" s="218" t="s">
        <v>173</v>
      </c>
      <c r="AT377" s="218" t="s">
        <v>322</v>
      </c>
      <c r="AU377" s="218" t="s">
        <v>80</v>
      </c>
      <c r="AY377" s="20" t="s">
        <v>123</v>
      </c>
      <c r="BE377" s="219">
        <f>IF(N377="základní",J377,0)</f>
        <v>0</v>
      </c>
      <c r="BF377" s="219">
        <f>IF(N377="snížená",J377,0)</f>
        <v>0</v>
      </c>
      <c r="BG377" s="219">
        <f>IF(N377="zákl. přenesená",J377,0)</f>
        <v>0</v>
      </c>
      <c r="BH377" s="219">
        <f>IF(N377="sníž. přenesená",J377,0)</f>
        <v>0</v>
      </c>
      <c r="BI377" s="219">
        <f>IF(N377="nulová",J377,0)</f>
        <v>0</v>
      </c>
      <c r="BJ377" s="20" t="s">
        <v>78</v>
      </c>
      <c r="BK377" s="219">
        <f>ROUND(I377*H377,2)</f>
        <v>0</v>
      </c>
      <c r="BL377" s="20" t="s">
        <v>130</v>
      </c>
      <c r="BM377" s="218" t="s">
        <v>370</v>
      </c>
    </row>
    <row r="378" s="13" customFormat="1">
      <c r="A378" s="13"/>
      <c r="B378" s="225"/>
      <c r="C378" s="226"/>
      <c r="D378" s="227" t="s">
        <v>134</v>
      </c>
      <c r="E378" s="226"/>
      <c r="F378" s="229" t="s">
        <v>371</v>
      </c>
      <c r="G378" s="226"/>
      <c r="H378" s="230">
        <v>1.3999999999999999</v>
      </c>
      <c r="I378" s="231"/>
      <c r="J378" s="226"/>
      <c r="K378" s="226"/>
      <c r="L378" s="232"/>
      <c r="M378" s="233"/>
      <c r="N378" s="234"/>
      <c r="O378" s="234"/>
      <c r="P378" s="234"/>
      <c r="Q378" s="234"/>
      <c r="R378" s="234"/>
      <c r="S378" s="234"/>
      <c r="T378" s="235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6" t="s">
        <v>134</v>
      </c>
      <c r="AU378" s="236" t="s">
        <v>80</v>
      </c>
      <c r="AV378" s="13" t="s">
        <v>80</v>
      </c>
      <c r="AW378" s="13" t="s">
        <v>4</v>
      </c>
      <c r="AX378" s="13" t="s">
        <v>78</v>
      </c>
      <c r="AY378" s="236" t="s">
        <v>123</v>
      </c>
    </row>
    <row r="379" s="12" customFormat="1" ht="22.8" customHeight="1">
      <c r="A379" s="12"/>
      <c r="B379" s="191"/>
      <c r="C379" s="192"/>
      <c r="D379" s="193" t="s">
        <v>69</v>
      </c>
      <c r="E379" s="205" t="s">
        <v>130</v>
      </c>
      <c r="F379" s="205" t="s">
        <v>372</v>
      </c>
      <c r="G379" s="192"/>
      <c r="H379" s="192"/>
      <c r="I379" s="195"/>
      <c r="J379" s="206">
        <f>BK379</f>
        <v>0</v>
      </c>
      <c r="K379" s="192"/>
      <c r="L379" s="197"/>
      <c r="M379" s="198"/>
      <c r="N379" s="199"/>
      <c r="O379" s="199"/>
      <c r="P379" s="200">
        <f>SUM(P380:P410)</f>
        <v>0</v>
      </c>
      <c r="Q379" s="199"/>
      <c r="R379" s="200">
        <f>SUM(R380:R410)</f>
        <v>0</v>
      </c>
      <c r="S379" s="199"/>
      <c r="T379" s="201">
        <f>SUM(T380:T410)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02" t="s">
        <v>78</v>
      </c>
      <c r="AT379" s="203" t="s">
        <v>69</v>
      </c>
      <c r="AU379" s="203" t="s">
        <v>78</v>
      </c>
      <c r="AY379" s="202" t="s">
        <v>123</v>
      </c>
      <c r="BK379" s="204">
        <f>SUM(BK380:BK410)</f>
        <v>0</v>
      </c>
    </row>
    <row r="380" s="2" customFormat="1" ht="16.5" customHeight="1">
      <c r="A380" s="41"/>
      <c r="B380" s="42"/>
      <c r="C380" s="207" t="s">
        <v>373</v>
      </c>
      <c r="D380" s="207" t="s">
        <v>125</v>
      </c>
      <c r="E380" s="208" t="s">
        <v>374</v>
      </c>
      <c r="F380" s="209" t="s">
        <v>375</v>
      </c>
      <c r="G380" s="210" t="s">
        <v>176</v>
      </c>
      <c r="H380" s="211">
        <v>18.149999999999999</v>
      </c>
      <c r="I380" s="212"/>
      <c r="J380" s="213">
        <f>ROUND(I380*H380,2)</f>
        <v>0</v>
      </c>
      <c r="K380" s="209" t="s">
        <v>129</v>
      </c>
      <c r="L380" s="47"/>
      <c r="M380" s="214" t="s">
        <v>19</v>
      </c>
      <c r="N380" s="215" t="s">
        <v>41</v>
      </c>
      <c r="O380" s="87"/>
      <c r="P380" s="216">
        <f>O380*H380</f>
        <v>0</v>
      </c>
      <c r="Q380" s="216">
        <v>0</v>
      </c>
      <c r="R380" s="216">
        <f>Q380*H380</f>
        <v>0</v>
      </c>
      <c r="S380" s="216">
        <v>0</v>
      </c>
      <c r="T380" s="217">
        <f>S380*H380</f>
        <v>0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18" t="s">
        <v>130</v>
      </c>
      <c r="AT380" s="218" t="s">
        <v>125</v>
      </c>
      <c r="AU380" s="218" t="s">
        <v>80</v>
      </c>
      <c r="AY380" s="20" t="s">
        <v>123</v>
      </c>
      <c r="BE380" s="219">
        <f>IF(N380="základní",J380,0)</f>
        <v>0</v>
      </c>
      <c r="BF380" s="219">
        <f>IF(N380="snížená",J380,0)</f>
        <v>0</v>
      </c>
      <c r="BG380" s="219">
        <f>IF(N380="zákl. přenesená",J380,0)</f>
        <v>0</v>
      </c>
      <c r="BH380" s="219">
        <f>IF(N380="sníž. přenesená",J380,0)</f>
        <v>0</v>
      </c>
      <c r="BI380" s="219">
        <f>IF(N380="nulová",J380,0)</f>
        <v>0</v>
      </c>
      <c r="BJ380" s="20" t="s">
        <v>78</v>
      </c>
      <c r="BK380" s="219">
        <f>ROUND(I380*H380,2)</f>
        <v>0</v>
      </c>
      <c r="BL380" s="20" t="s">
        <v>130</v>
      </c>
      <c r="BM380" s="218" t="s">
        <v>376</v>
      </c>
    </row>
    <row r="381" s="2" customFormat="1">
      <c r="A381" s="41"/>
      <c r="B381" s="42"/>
      <c r="C381" s="43"/>
      <c r="D381" s="220" t="s">
        <v>132</v>
      </c>
      <c r="E381" s="43"/>
      <c r="F381" s="221" t="s">
        <v>377</v>
      </c>
      <c r="G381" s="43"/>
      <c r="H381" s="43"/>
      <c r="I381" s="222"/>
      <c r="J381" s="43"/>
      <c r="K381" s="43"/>
      <c r="L381" s="47"/>
      <c r="M381" s="223"/>
      <c r="N381" s="224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20" t="s">
        <v>132</v>
      </c>
      <c r="AU381" s="20" t="s">
        <v>80</v>
      </c>
    </row>
    <row r="382" s="15" customFormat="1">
      <c r="A382" s="15"/>
      <c r="B382" s="248"/>
      <c r="C382" s="249"/>
      <c r="D382" s="227" t="s">
        <v>134</v>
      </c>
      <c r="E382" s="250" t="s">
        <v>19</v>
      </c>
      <c r="F382" s="251" t="s">
        <v>378</v>
      </c>
      <c r="G382" s="249"/>
      <c r="H382" s="250" t="s">
        <v>19</v>
      </c>
      <c r="I382" s="252"/>
      <c r="J382" s="249"/>
      <c r="K382" s="249"/>
      <c r="L382" s="253"/>
      <c r="M382" s="254"/>
      <c r="N382" s="255"/>
      <c r="O382" s="255"/>
      <c r="P382" s="255"/>
      <c r="Q382" s="255"/>
      <c r="R382" s="255"/>
      <c r="S382" s="255"/>
      <c r="T382" s="256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T382" s="257" t="s">
        <v>134</v>
      </c>
      <c r="AU382" s="257" t="s">
        <v>80</v>
      </c>
      <c r="AV382" s="15" t="s">
        <v>78</v>
      </c>
      <c r="AW382" s="15" t="s">
        <v>32</v>
      </c>
      <c r="AX382" s="15" t="s">
        <v>70</v>
      </c>
      <c r="AY382" s="257" t="s">
        <v>123</v>
      </c>
    </row>
    <row r="383" s="13" customFormat="1">
      <c r="A383" s="13"/>
      <c r="B383" s="225"/>
      <c r="C383" s="226"/>
      <c r="D383" s="227" t="s">
        <v>134</v>
      </c>
      <c r="E383" s="228" t="s">
        <v>19</v>
      </c>
      <c r="F383" s="229" t="s">
        <v>379</v>
      </c>
      <c r="G383" s="226"/>
      <c r="H383" s="230">
        <v>1.7</v>
      </c>
      <c r="I383" s="231"/>
      <c r="J383" s="226"/>
      <c r="K383" s="226"/>
      <c r="L383" s="232"/>
      <c r="M383" s="233"/>
      <c r="N383" s="234"/>
      <c r="O383" s="234"/>
      <c r="P383" s="234"/>
      <c r="Q383" s="234"/>
      <c r="R383" s="234"/>
      <c r="S383" s="234"/>
      <c r="T383" s="235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36" t="s">
        <v>134</v>
      </c>
      <c r="AU383" s="236" t="s">
        <v>80</v>
      </c>
      <c r="AV383" s="13" t="s">
        <v>80</v>
      </c>
      <c r="AW383" s="13" t="s">
        <v>32</v>
      </c>
      <c r="AX383" s="13" t="s">
        <v>70</v>
      </c>
      <c r="AY383" s="236" t="s">
        <v>123</v>
      </c>
    </row>
    <row r="384" s="13" customFormat="1">
      <c r="A384" s="13"/>
      <c r="B384" s="225"/>
      <c r="C384" s="226"/>
      <c r="D384" s="227" t="s">
        <v>134</v>
      </c>
      <c r="E384" s="228" t="s">
        <v>19</v>
      </c>
      <c r="F384" s="229" t="s">
        <v>380</v>
      </c>
      <c r="G384" s="226"/>
      <c r="H384" s="230">
        <v>0.80000000000000004</v>
      </c>
      <c r="I384" s="231"/>
      <c r="J384" s="226"/>
      <c r="K384" s="226"/>
      <c r="L384" s="232"/>
      <c r="M384" s="233"/>
      <c r="N384" s="234"/>
      <c r="O384" s="234"/>
      <c r="P384" s="234"/>
      <c r="Q384" s="234"/>
      <c r="R384" s="234"/>
      <c r="S384" s="234"/>
      <c r="T384" s="235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36" t="s">
        <v>134</v>
      </c>
      <c r="AU384" s="236" t="s">
        <v>80</v>
      </c>
      <c r="AV384" s="13" t="s">
        <v>80</v>
      </c>
      <c r="AW384" s="13" t="s">
        <v>32</v>
      </c>
      <c r="AX384" s="13" t="s">
        <v>70</v>
      </c>
      <c r="AY384" s="236" t="s">
        <v>123</v>
      </c>
    </row>
    <row r="385" s="13" customFormat="1">
      <c r="A385" s="13"/>
      <c r="B385" s="225"/>
      <c r="C385" s="226"/>
      <c r="D385" s="227" t="s">
        <v>134</v>
      </c>
      <c r="E385" s="228" t="s">
        <v>19</v>
      </c>
      <c r="F385" s="229" t="s">
        <v>381</v>
      </c>
      <c r="G385" s="226"/>
      <c r="H385" s="230">
        <v>0.90000000000000002</v>
      </c>
      <c r="I385" s="231"/>
      <c r="J385" s="226"/>
      <c r="K385" s="226"/>
      <c r="L385" s="232"/>
      <c r="M385" s="233"/>
      <c r="N385" s="234"/>
      <c r="O385" s="234"/>
      <c r="P385" s="234"/>
      <c r="Q385" s="234"/>
      <c r="R385" s="234"/>
      <c r="S385" s="234"/>
      <c r="T385" s="235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6" t="s">
        <v>134</v>
      </c>
      <c r="AU385" s="236" t="s">
        <v>80</v>
      </c>
      <c r="AV385" s="13" t="s">
        <v>80</v>
      </c>
      <c r="AW385" s="13" t="s">
        <v>32</v>
      </c>
      <c r="AX385" s="13" t="s">
        <v>70</v>
      </c>
      <c r="AY385" s="236" t="s">
        <v>123</v>
      </c>
    </row>
    <row r="386" s="13" customFormat="1">
      <c r="A386" s="13"/>
      <c r="B386" s="225"/>
      <c r="C386" s="226"/>
      <c r="D386" s="227" t="s">
        <v>134</v>
      </c>
      <c r="E386" s="228" t="s">
        <v>19</v>
      </c>
      <c r="F386" s="229" t="s">
        <v>382</v>
      </c>
      <c r="G386" s="226"/>
      <c r="H386" s="230">
        <v>0.90000000000000002</v>
      </c>
      <c r="I386" s="231"/>
      <c r="J386" s="226"/>
      <c r="K386" s="226"/>
      <c r="L386" s="232"/>
      <c r="M386" s="233"/>
      <c r="N386" s="234"/>
      <c r="O386" s="234"/>
      <c r="P386" s="234"/>
      <c r="Q386" s="234"/>
      <c r="R386" s="234"/>
      <c r="S386" s="234"/>
      <c r="T386" s="235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6" t="s">
        <v>134</v>
      </c>
      <c r="AU386" s="236" t="s">
        <v>80</v>
      </c>
      <c r="AV386" s="13" t="s">
        <v>80</v>
      </c>
      <c r="AW386" s="13" t="s">
        <v>32</v>
      </c>
      <c r="AX386" s="13" t="s">
        <v>70</v>
      </c>
      <c r="AY386" s="236" t="s">
        <v>123</v>
      </c>
    </row>
    <row r="387" s="13" customFormat="1">
      <c r="A387" s="13"/>
      <c r="B387" s="225"/>
      <c r="C387" s="226"/>
      <c r="D387" s="227" t="s">
        <v>134</v>
      </c>
      <c r="E387" s="228" t="s">
        <v>19</v>
      </c>
      <c r="F387" s="229" t="s">
        <v>383</v>
      </c>
      <c r="G387" s="226"/>
      <c r="H387" s="230">
        <v>0.80000000000000004</v>
      </c>
      <c r="I387" s="231"/>
      <c r="J387" s="226"/>
      <c r="K387" s="226"/>
      <c r="L387" s="232"/>
      <c r="M387" s="233"/>
      <c r="N387" s="234"/>
      <c r="O387" s="234"/>
      <c r="P387" s="234"/>
      <c r="Q387" s="234"/>
      <c r="R387" s="234"/>
      <c r="S387" s="234"/>
      <c r="T387" s="235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T387" s="236" t="s">
        <v>134</v>
      </c>
      <c r="AU387" s="236" t="s">
        <v>80</v>
      </c>
      <c r="AV387" s="13" t="s">
        <v>80</v>
      </c>
      <c r="AW387" s="13" t="s">
        <v>32</v>
      </c>
      <c r="AX387" s="13" t="s">
        <v>70</v>
      </c>
      <c r="AY387" s="236" t="s">
        <v>123</v>
      </c>
    </row>
    <row r="388" s="13" customFormat="1">
      <c r="A388" s="13"/>
      <c r="B388" s="225"/>
      <c r="C388" s="226"/>
      <c r="D388" s="227" t="s">
        <v>134</v>
      </c>
      <c r="E388" s="228" t="s">
        <v>19</v>
      </c>
      <c r="F388" s="229" t="s">
        <v>384</v>
      </c>
      <c r="G388" s="226"/>
      <c r="H388" s="230">
        <v>0.90000000000000002</v>
      </c>
      <c r="I388" s="231"/>
      <c r="J388" s="226"/>
      <c r="K388" s="226"/>
      <c r="L388" s="232"/>
      <c r="M388" s="233"/>
      <c r="N388" s="234"/>
      <c r="O388" s="234"/>
      <c r="P388" s="234"/>
      <c r="Q388" s="234"/>
      <c r="R388" s="234"/>
      <c r="S388" s="234"/>
      <c r="T388" s="235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36" t="s">
        <v>134</v>
      </c>
      <c r="AU388" s="236" t="s">
        <v>80</v>
      </c>
      <c r="AV388" s="13" t="s">
        <v>80</v>
      </c>
      <c r="AW388" s="13" t="s">
        <v>32</v>
      </c>
      <c r="AX388" s="13" t="s">
        <v>70</v>
      </c>
      <c r="AY388" s="236" t="s">
        <v>123</v>
      </c>
    </row>
    <row r="389" s="13" customFormat="1">
      <c r="A389" s="13"/>
      <c r="B389" s="225"/>
      <c r="C389" s="226"/>
      <c r="D389" s="227" t="s">
        <v>134</v>
      </c>
      <c r="E389" s="228" t="s">
        <v>19</v>
      </c>
      <c r="F389" s="229" t="s">
        <v>385</v>
      </c>
      <c r="G389" s="226"/>
      <c r="H389" s="230">
        <v>0.80000000000000004</v>
      </c>
      <c r="I389" s="231"/>
      <c r="J389" s="226"/>
      <c r="K389" s="226"/>
      <c r="L389" s="232"/>
      <c r="M389" s="233"/>
      <c r="N389" s="234"/>
      <c r="O389" s="234"/>
      <c r="P389" s="234"/>
      <c r="Q389" s="234"/>
      <c r="R389" s="234"/>
      <c r="S389" s="234"/>
      <c r="T389" s="235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6" t="s">
        <v>134</v>
      </c>
      <c r="AU389" s="236" t="s">
        <v>80</v>
      </c>
      <c r="AV389" s="13" t="s">
        <v>80</v>
      </c>
      <c r="AW389" s="13" t="s">
        <v>32</v>
      </c>
      <c r="AX389" s="13" t="s">
        <v>70</v>
      </c>
      <c r="AY389" s="236" t="s">
        <v>123</v>
      </c>
    </row>
    <row r="390" s="13" customFormat="1">
      <c r="A390" s="13"/>
      <c r="B390" s="225"/>
      <c r="C390" s="226"/>
      <c r="D390" s="227" t="s">
        <v>134</v>
      </c>
      <c r="E390" s="228" t="s">
        <v>19</v>
      </c>
      <c r="F390" s="229" t="s">
        <v>386</v>
      </c>
      <c r="G390" s="226"/>
      <c r="H390" s="230">
        <v>0.90000000000000002</v>
      </c>
      <c r="I390" s="231"/>
      <c r="J390" s="226"/>
      <c r="K390" s="226"/>
      <c r="L390" s="232"/>
      <c r="M390" s="233"/>
      <c r="N390" s="234"/>
      <c r="O390" s="234"/>
      <c r="P390" s="234"/>
      <c r="Q390" s="234"/>
      <c r="R390" s="234"/>
      <c r="S390" s="234"/>
      <c r="T390" s="235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6" t="s">
        <v>134</v>
      </c>
      <c r="AU390" s="236" t="s">
        <v>80</v>
      </c>
      <c r="AV390" s="13" t="s">
        <v>80</v>
      </c>
      <c r="AW390" s="13" t="s">
        <v>32</v>
      </c>
      <c r="AX390" s="13" t="s">
        <v>70</v>
      </c>
      <c r="AY390" s="236" t="s">
        <v>123</v>
      </c>
    </row>
    <row r="391" s="13" customFormat="1">
      <c r="A391" s="13"/>
      <c r="B391" s="225"/>
      <c r="C391" s="226"/>
      <c r="D391" s="227" t="s">
        <v>134</v>
      </c>
      <c r="E391" s="228" t="s">
        <v>19</v>
      </c>
      <c r="F391" s="229" t="s">
        <v>387</v>
      </c>
      <c r="G391" s="226"/>
      <c r="H391" s="230">
        <v>1.2</v>
      </c>
      <c r="I391" s="231"/>
      <c r="J391" s="226"/>
      <c r="K391" s="226"/>
      <c r="L391" s="232"/>
      <c r="M391" s="233"/>
      <c r="N391" s="234"/>
      <c r="O391" s="234"/>
      <c r="P391" s="234"/>
      <c r="Q391" s="234"/>
      <c r="R391" s="234"/>
      <c r="S391" s="234"/>
      <c r="T391" s="235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6" t="s">
        <v>134</v>
      </c>
      <c r="AU391" s="236" t="s">
        <v>80</v>
      </c>
      <c r="AV391" s="13" t="s">
        <v>80</v>
      </c>
      <c r="AW391" s="13" t="s">
        <v>32</v>
      </c>
      <c r="AX391" s="13" t="s">
        <v>70</v>
      </c>
      <c r="AY391" s="236" t="s">
        <v>123</v>
      </c>
    </row>
    <row r="392" s="13" customFormat="1">
      <c r="A392" s="13"/>
      <c r="B392" s="225"/>
      <c r="C392" s="226"/>
      <c r="D392" s="227" t="s">
        <v>134</v>
      </c>
      <c r="E392" s="228" t="s">
        <v>19</v>
      </c>
      <c r="F392" s="229" t="s">
        <v>388</v>
      </c>
      <c r="G392" s="226"/>
      <c r="H392" s="230">
        <v>0.80000000000000004</v>
      </c>
      <c r="I392" s="231"/>
      <c r="J392" s="226"/>
      <c r="K392" s="226"/>
      <c r="L392" s="232"/>
      <c r="M392" s="233"/>
      <c r="N392" s="234"/>
      <c r="O392" s="234"/>
      <c r="P392" s="234"/>
      <c r="Q392" s="234"/>
      <c r="R392" s="234"/>
      <c r="S392" s="234"/>
      <c r="T392" s="235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36" t="s">
        <v>134</v>
      </c>
      <c r="AU392" s="236" t="s">
        <v>80</v>
      </c>
      <c r="AV392" s="13" t="s">
        <v>80</v>
      </c>
      <c r="AW392" s="13" t="s">
        <v>32</v>
      </c>
      <c r="AX392" s="13" t="s">
        <v>70</v>
      </c>
      <c r="AY392" s="236" t="s">
        <v>123</v>
      </c>
    </row>
    <row r="393" s="13" customFormat="1">
      <c r="A393" s="13"/>
      <c r="B393" s="225"/>
      <c r="C393" s="226"/>
      <c r="D393" s="227" t="s">
        <v>134</v>
      </c>
      <c r="E393" s="228" t="s">
        <v>19</v>
      </c>
      <c r="F393" s="229" t="s">
        <v>389</v>
      </c>
      <c r="G393" s="226"/>
      <c r="H393" s="230">
        <v>0.80000000000000004</v>
      </c>
      <c r="I393" s="231"/>
      <c r="J393" s="226"/>
      <c r="K393" s="226"/>
      <c r="L393" s="232"/>
      <c r="M393" s="233"/>
      <c r="N393" s="234"/>
      <c r="O393" s="234"/>
      <c r="P393" s="234"/>
      <c r="Q393" s="234"/>
      <c r="R393" s="234"/>
      <c r="S393" s="234"/>
      <c r="T393" s="235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36" t="s">
        <v>134</v>
      </c>
      <c r="AU393" s="236" t="s">
        <v>80</v>
      </c>
      <c r="AV393" s="13" t="s">
        <v>80</v>
      </c>
      <c r="AW393" s="13" t="s">
        <v>32</v>
      </c>
      <c r="AX393" s="13" t="s">
        <v>70</v>
      </c>
      <c r="AY393" s="236" t="s">
        <v>123</v>
      </c>
    </row>
    <row r="394" s="13" customFormat="1">
      <c r="A394" s="13"/>
      <c r="B394" s="225"/>
      <c r="C394" s="226"/>
      <c r="D394" s="227" t="s">
        <v>134</v>
      </c>
      <c r="E394" s="228" t="s">
        <v>19</v>
      </c>
      <c r="F394" s="229" t="s">
        <v>390</v>
      </c>
      <c r="G394" s="226"/>
      <c r="H394" s="230">
        <v>1.6000000000000001</v>
      </c>
      <c r="I394" s="231"/>
      <c r="J394" s="226"/>
      <c r="K394" s="226"/>
      <c r="L394" s="232"/>
      <c r="M394" s="233"/>
      <c r="N394" s="234"/>
      <c r="O394" s="234"/>
      <c r="P394" s="234"/>
      <c r="Q394" s="234"/>
      <c r="R394" s="234"/>
      <c r="S394" s="234"/>
      <c r="T394" s="235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6" t="s">
        <v>134</v>
      </c>
      <c r="AU394" s="236" t="s">
        <v>80</v>
      </c>
      <c r="AV394" s="13" t="s">
        <v>80</v>
      </c>
      <c r="AW394" s="13" t="s">
        <v>32</v>
      </c>
      <c r="AX394" s="13" t="s">
        <v>70</v>
      </c>
      <c r="AY394" s="236" t="s">
        <v>123</v>
      </c>
    </row>
    <row r="395" s="16" customFormat="1">
      <c r="A395" s="16"/>
      <c r="B395" s="258"/>
      <c r="C395" s="259"/>
      <c r="D395" s="227" t="s">
        <v>134</v>
      </c>
      <c r="E395" s="260" t="s">
        <v>19</v>
      </c>
      <c r="F395" s="261" t="s">
        <v>202</v>
      </c>
      <c r="G395" s="259"/>
      <c r="H395" s="262">
        <v>12.100000000000001</v>
      </c>
      <c r="I395" s="263"/>
      <c r="J395" s="259"/>
      <c r="K395" s="259"/>
      <c r="L395" s="264"/>
      <c r="M395" s="265"/>
      <c r="N395" s="266"/>
      <c r="O395" s="266"/>
      <c r="P395" s="266"/>
      <c r="Q395" s="266"/>
      <c r="R395" s="266"/>
      <c r="S395" s="266"/>
      <c r="T395" s="267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T395" s="268" t="s">
        <v>134</v>
      </c>
      <c r="AU395" s="268" t="s">
        <v>80</v>
      </c>
      <c r="AV395" s="16" t="s">
        <v>142</v>
      </c>
      <c r="AW395" s="16" t="s">
        <v>32</v>
      </c>
      <c r="AX395" s="16" t="s">
        <v>70</v>
      </c>
      <c r="AY395" s="268" t="s">
        <v>123</v>
      </c>
    </row>
    <row r="396" s="15" customFormat="1">
      <c r="A396" s="15"/>
      <c r="B396" s="248"/>
      <c r="C396" s="249"/>
      <c r="D396" s="227" t="s">
        <v>134</v>
      </c>
      <c r="E396" s="250" t="s">
        <v>19</v>
      </c>
      <c r="F396" s="251" t="s">
        <v>391</v>
      </c>
      <c r="G396" s="249"/>
      <c r="H396" s="250" t="s">
        <v>19</v>
      </c>
      <c r="I396" s="252"/>
      <c r="J396" s="249"/>
      <c r="K396" s="249"/>
      <c r="L396" s="253"/>
      <c r="M396" s="254"/>
      <c r="N396" s="255"/>
      <c r="O396" s="255"/>
      <c r="P396" s="255"/>
      <c r="Q396" s="255"/>
      <c r="R396" s="255"/>
      <c r="S396" s="255"/>
      <c r="T396" s="256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57" t="s">
        <v>134</v>
      </c>
      <c r="AU396" s="257" t="s">
        <v>80</v>
      </c>
      <c r="AV396" s="15" t="s">
        <v>78</v>
      </c>
      <c r="AW396" s="15" t="s">
        <v>32</v>
      </c>
      <c r="AX396" s="15" t="s">
        <v>70</v>
      </c>
      <c r="AY396" s="257" t="s">
        <v>123</v>
      </c>
    </row>
    <row r="397" s="13" customFormat="1">
      <c r="A397" s="13"/>
      <c r="B397" s="225"/>
      <c r="C397" s="226"/>
      <c r="D397" s="227" t="s">
        <v>134</v>
      </c>
      <c r="E397" s="228" t="s">
        <v>19</v>
      </c>
      <c r="F397" s="229" t="s">
        <v>392</v>
      </c>
      <c r="G397" s="226"/>
      <c r="H397" s="230">
        <v>0.84999999999999998</v>
      </c>
      <c r="I397" s="231"/>
      <c r="J397" s="226"/>
      <c r="K397" s="226"/>
      <c r="L397" s="232"/>
      <c r="M397" s="233"/>
      <c r="N397" s="234"/>
      <c r="O397" s="234"/>
      <c r="P397" s="234"/>
      <c r="Q397" s="234"/>
      <c r="R397" s="234"/>
      <c r="S397" s="234"/>
      <c r="T397" s="235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36" t="s">
        <v>134</v>
      </c>
      <c r="AU397" s="236" t="s">
        <v>80</v>
      </c>
      <c r="AV397" s="13" t="s">
        <v>80</v>
      </c>
      <c r="AW397" s="13" t="s">
        <v>32</v>
      </c>
      <c r="AX397" s="13" t="s">
        <v>70</v>
      </c>
      <c r="AY397" s="236" t="s">
        <v>123</v>
      </c>
    </row>
    <row r="398" s="13" customFormat="1">
      <c r="A398" s="13"/>
      <c r="B398" s="225"/>
      <c r="C398" s="226"/>
      <c r="D398" s="227" t="s">
        <v>134</v>
      </c>
      <c r="E398" s="228" t="s">
        <v>19</v>
      </c>
      <c r="F398" s="229" t="s">
        <v>393</v>
      </c>
      <c r="G398" s="226"/>
      <c r="H398" s="230">
        <v>0.40000000000000002</v>
      </c>
      <c r="I398" s="231"/>
      <c r="J398" s="226"/>
      <c r="K398" s="226"/>
      <c r="L398" s="232"/>
      <c r="M398" s="233"/>
      <c r="N398" s="234"/>
      <c r="O398" s="234"/>
      <c r="P398" s="234"/>
      <c r="Q398" s="234"/>
      <c r="R398" s="234"/>
      <c r="S398" s="234"/>
      <c r="T398" s="235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36" t="s">
        <v>134</v>
      </c>
      <c r="AU398" s="236" t="s">
        <v>80</v>
      </c>
      <c r="AV398" s="13" t="s">
        <v>80</v>
      </c>
      <c r="AW398" s="13" t="s">
        <v>32</v>
      </c>
      <c r="AX398" s="13" t="s">
        <v>70</v>
      </c>
      <c r="AY398" s="236" t="s">
        <v>123</v>
      </c>
    </row>
    <row r="399" s="13" customFormat="1">
      <c r="A399" s="13"/>
      <c r="B399" s="225"/>
      <c r="C399" s="226"/>
      <c r="D399" s="227" t="s">
        <v>134</v>
      </c>
      <c r="E399" s="228" t="s">
        <v>19</v>
      </c>
      <c r="F399" s="229" t="s">
        <v>394</v>
      </c>
      <c r="G399" s="226"/>
      <c r="H399" s="230">
        <v>0.45000000000000001</v>
      </c>
      <c r="I399" s="231"/>
      <c r="J399" s="226"/>
      <c r="K399" s="226"/>
      <c r="L399" s="232"/>
      <c r="M399" s="233"/>
      <c r="N399" s="234"/>
      <c r="O399" s="234"/>
      <c r="P399" s="234"/>
      <c r="Q399" s="234"/>
      <c r="R399" s="234"/>
      <c r="S399" s="234"/>
      <c r="T399" s="235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6" t="s">
        <v>134</v>
      </c>
      <c r="AU399" s="236" t="s">
        <v>80</v>
      </c>
      <c r="AV399" s="13" t="s">
        <v>80</v>
      </c>
      <c r="AW399" s="13" t="s">
        <v>32</v>
      </c>
      <c r="AX399" s="13" t="s">
        <v>70</v>
      </c>
      <c r="AY399" s="236" t="s">
        <v>123</v>
      </c>
    </row>
    <row r="400" s="13" customFormat="1">
      <c r="A400" s="13"/>
      <c r="B400" s="225"/>
      <c r="C400" s="226"/>
      <c r="D400" s="227" t="s">
        <v>134</v>
      </c>
      <c r="E400" s="228" t="s">
        <v>19</v>
      </c>
      <c r="F400" s="229" t="s">
        <v>395</v>
      </c>
      <c r="G400" s="226"/>
      <c r="H400" s="230">
        <v>0.45000000000000001</v>
      </c>
      <c r="I400" s="231"/>
      <c r="J400" s="226"/>
      <c r="K400" s="226"/>
      <c r="L400" s="232"/>
      <c r="M400" s="233"/>
      <c r="N400" s="234"/>
      <c r="O400" s="234"/>
      <c r="P400" s="234"/>
      <c r="Q400" s="234"/>
      <c r="R400" s="234"/>
      <c r="S400" s="234"/>
      <c r="T400" s="235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36" t="s">
        <v>134</v>
      </c>
      <c r="AU400" s="236" t="s">
        <v>80</v>
      </c>
      <c r="AV400" s="13" t="s">
        <v>80</v>
      </c>
      <c r="AW400" s="13" t="s">
        <v>32</v>
      </c>
      <c r="AX400" s="13" t="s">
        <v>70</v>
      </c>
      <c r="AY400" s="236" t="s">
        <v>123</v>
      </c>
    </row>
    <row r="401" s="13" customFormat="1">
      <c r="A401" s="13"/>
      <c r="B401" s="225"/>
      <c r="C401" s="226"/>
      <c r="D401" s="227" t="s">
        <v>134</v>
      </c>
      <c r="E401" s="228" t="s">
        <v>19</v>
      </c>
      <c r="F401" s="229" t="s">
        <v>396</v>
      </c>
      <c r="G401" s="226"/>
      <c r="H401" s="230">
        <v>0.40000000000000002</v>
      </c>
      <c r="I401" s="231"/>
      <c r="J401" s="226"/>
      <c r="K401" s="226"/>
      <c r="L401" s="232"/>
      <c r="M401" s="233"/>
      <c r="N401" s="234"/>
      <c r="O401" s="234"/>
      <c r="P401" s="234"/>
      <c r="Q401" s="234"/>
      <c r="R401" s="234"/>
      <c r="S401" s="234"/>
      <c r="T401" s="235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6" t="s">
        <v>134</v>
      </c>
      <c r="AU401" s="236" t="s">
        <v>80</v>
      </c>
      <c r="AV401" s="13" t="s">
        <v>80</v>
      </c>
      <c r="AW401" s="13" t="s">
        <v>32</v>
      </c>
      <c r="AX401" s="13" t="s">
        <v>70</v>
      </c>
      <c r="AY401" s="236" t="s">
        <v>123</v>
      </c>
    </row>
    <row r="402" s="13" customFormat="1">
      <c r="A402" s="13"/>
      <c r="B402" s="225"/>
      <c r="C402" s="226"/>
      <c r="D402" s="227" t="s">
        <v>134</v>
      </c>
      <c r="E402" s="228" t="s">
        <v>19</v>
      </c>
      <c r="F402" s="229" t="s">
        <v>397</v>
      </c>
      <c r="G402" s="226"/>
      <c r="H402" s="230">
        <v>0.45000000000000001</v>
      </c>
      <c r="I402" s="231"/>
      <c r="J402" s="226"/>
      <c r="K402" s="226"/>
      <c r="L402" s="232"/>
      <c r="M402" s="233"/>
      <c r="N402" s="234"/>
      <c r="O402" s="234"/>
      <c r="P402" s="234"/>
      <c r="Q402" s="234"/>
      <c r="R402" s="234"/>
      <c r="S402" s="234"/>
      <c r="T402" s="235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36" t="s">
        <v>134</v>
      </c>
      <c r="AU402" s="236" t="s">
        <v>80</v>
      </c>
      <c r="AV402" s="13" t="s">
        <v>80</v>
      </c>
      <c r="AW402" s="13" t="s">
        <v>32</v>
      </c>
      <c r="AX402" s="13" t="s">
        <v>70</v>
      </c>
      <c r="AY402" s="236" t="s">
        <v>123</v>
      </c>
    </row>
    <row r="403" s="13" customFormat="1">
      <c r="A403" s="13"/>
      <c r="B403" s="225"/>
      <c r="C403" s="226"/>
      <c r="D403" s="227" t="s">
        <v>134</v>
      </c>
      <c r="E403" s="228" t="s">
        <v>19</v>
      </c>
      <c r="F403" s="229" t="s">
        <v>398</v>
      </c>
      <c r="G403" s="226"/>
      <c r="H403" s="230">
        <v>0.40000000000000002</v>
      </c>
      <c r="I403" s="231"/>
      <c r="J403" s="226"/>
      <c r="K403" s="226"/>
      <c r="L403" s="232"/>
      <c r="M403" s="233"/>
      <c r="N403" s="234"/>
      <c r="O403" s="234"/>
      <c r="P403" s="234"/>
      <c r="Q403" s="234"/>
      <c r="R403" s="234"/>
      <c r="S403" s="234"/>
      <c r="T403" s="235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36" t="s">
        <v>134</v>
      </c>
      <c r="AU403" s="236" t="s">
        <v>80</v>
      </c>
      <c r="AV403" s="13" t="s">
        <v>80</v>
      </c>
      <c r="AW403" s="13" t="s">
        <v>32</v>
      </c>
      <c r="AX403" s="13" t="s">
        <v>70</v>
      </c>
      <c r="AY403" s="236" t="s">
        <v>123</v>
      </c>
    </row>
    <row r="404" s="13" customFormat="1">
      <c r="A404" s="13"/>
      <c r="B404" s="225"/>
      <c r="C404" s="226"/>
      <c r="D404" s="227" t="s">
        <v>134</v>
      </c>
      <c r="E404" s="228" t="s">
        <v>19</v>
      </c>
      <c r="F404" s="229" t="s">
        <v>399</v>
      </c>
      <c r="G404" s="226"/>
      <c r="H404" s="230">
        <v>0.45000000000000001</v>
      </c>
      <c r="I404" s="231"/>
      <c r="J404" s="226"/>
      <c r="K404" s="226"/>
      <c r="L404" s="232"/>
      <c r="M404" s="233"/>
      <c r="N404" s="234"/>
      <c r="O404" s="234"/>
      <c r="P404" s="234"/>
      <c r="Q404" s="234"/>
      <c r="R404" s="234"/>
      <c r="S404" s="234"/>
      <c r="T404" s="235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36" t="s">
        <v>134</v>
      </c>
      <c r="AU404" s="236" t="s">
        <v>80</v>
      </c>
      <c r="AV404" s="13" t="s">
        <v>80</v>
      </c>
      <c r="AW404" s="13" t="s">
        <v>32</v>
      </c>
      <c r="AX404" s="13" t="s">
        <v>70</v>
      </c>
      <c r="AY404" s="236" t="s">
        <v>123</v>
      </c>
    </row>
    <row r="405" s="13" customFormat="1">
      <c r="A405" s="13"/>
      <c r="B405" s="225"/>
      <c r="C405" s="226"/>
      <c r="D405" s="227" t="s">
        <v>134</v>
      </c>
      <c r="E405" s="228" t="s">
        <v>19</v>
      </c>
      <c r="F405" s="229" t="s">
        <v>400</v>
      </c>
      <c r="G405" s="226"/>
      <c r="H405" s="230">
        <v>0.59999999999999998</v>
      </c>
      <c r="I405" s="231"/>
      <c r="J405" s="226"/>
      <c r="K405" s="226"/>
      <c r="L405" s="232"/>
      <c r="M405" s="233"/>
      <c r="N405" s="234"/>
      <c r="O405" s="234"/>
      <c r="P405" s="234"/>
      <c r="Q405" s="234"/>
      <c r="R405" s="234"/>
      <c r="S405" s="234"/>
      <c r="T405" s="235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36" t="s">
        <v>134</v>
      </c>
      <c r="AU405" s="236" t="s">
        <v>80</v>
      </c>
      <c r="AV405" s="13" t="s">
        <v>80</v>
      </c>
      <c r="AW405" s="13" t="s">
        <v>32</v>
      </c>
      <c r="AX405" s="13" t="s">
        <v>70</v>
      </c>
      <c r="AY405" s="236" t="s">
        <v>123</v>
      </c>
    </row>
    <row r="406" s="13" customFormat="1">
      <c r="A406" s="13"/>
      <c r="B406" s="225"/>
      <c r="C406" s="226"/>
      <c r="D406" s="227" t="s">
        <v>134</v>
      </c>
      <c r="E406" s="228" t="s">
        <v>19</v>
      </c>
      <c r="F406" s="229" t="s">
        <v>401</v>
      </c>
      <c r="G406" s="226"/>
      <c r="H406" s="230">
        <v>0.40000000000000002</v>
      </c>
      <c r="I406" s="231"/>
      <c r="J406" s="226"/>
      <c r="K406" s="226"/>
      <c r="L406" s="232"/>
      <c r="M406" s="233"/>
      <c r="N406" s="234"/>
      <c r="O406" s="234"/>
      <c r="P406" s="234"/>
      <c r="Q406" s="234"/>
      <c r="R406" s="234"/>
      <c r="S406" s="234"/>
      <c r="T406" s="235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236" t="s">
        <v>134</v>
      </c>
      <c r="AU406" s="236" t="s">
        <v>80</v>
      </c>
      <c r="AV406" s="13" t="s">
        <v>80</v>
      </c>
      <c r="AW406" s="13" t="s">
        <v>32</v>
      </c>
      <c r="AX406" s="13" t="s">
        <v>70</v>
      </c>
      <c r="AY406" s="236" t="s">
        <v>123</v>
      </c>
    </row>
    <row r="407" s="13" customFormat="1">
      <c r="A407" s="13"/>
      <c r="B407" s="225"/>
      <c r="C407" s="226"/>
      <c r="D407" s="227" t="s">
        <v>134</v>
      </c>
      <c r="E407" s="228" t="s">
        <v>19</v>
      </c>
      <c r="F407" s="229" t="s">
        <v>402</v>
      </c>
      <c r="G407" s="226"/>
      <c r="H407" s="230">
        <v>0.40000000000000002</v>
      </c>
      <c r="I407" s="231"/>
      <c r="J407" s="226"/>
      <c r="K407" s="226"/>
      <c r="L407" s="232"/>
      <c r="M407" s="233"/>
      <c r="N407" s="234"/>
      <c r="O407" s="234"/>
      <c r="P407" s="234"/>
      <c r="Q407" s="234"/>
      <c r="R407" s="234"/>
      <c r="S407" s="234"/>
      <c r="T407" s="235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6" t="s">
        <v>134</v>
      </c>
      <c r="AU407" s="236" t="s">
        <v>80</v>
      </c>
      <c r="AV407" s="13" t="s">
        <v>80</v>
      </c>
      <c r="AW407" s="13" t="s">
        <v>32</v>
      </c>
      <c r="AX407" s="13" t="s">
        <v>70</v>
      </c>
      <c r="AY407" s="236" t="s">
        <v>123</v>
      </c>
    </row>
    <row r="408" s="13" customFormat="1">
      <c r="A408" s="13"/>
      <c r="B408" s="225"/>
      <c r="C408" s="226"/>
      <c r="D408" s="227" t="s">
        <v>134</v>
      </c>
      <c r="E408" s="228" t="s">
        <v>19</v>
      </c>
      <c r="F408" s="229" t="s">
        <v>403</v>
      </c>
      <c r="G408" s="226"/>
      <c r="H408" s="230">
        <v>0.80000000000000004</v>
      </c>
      <c r="I408" s="231"/>
      <c r="J408" s="226"/>
      <c r="K408" s="226"/>
      <c r="L408" s="232"/>
      <c r="M408" s="233"/>
      <c r="N408" s="234"/>
      <c r="O408" s="234"/>
      <c r="P408" s="234"/>
      <c r="Q408" s="234"/>
      <c r="R408" s="234"/>
      <c r="S408" s="234"/>
      <c r="T408" s="235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36" t="s">
        <v>134</v>
      </c>
      <c r="AU408" s="236" t="s">
        <v>80</v>
      </c>
      <c r="AV408" s="13" t="s">
        <v>80</v>
      </c>
      <c r="AW408" s="13" t="s">
        <v>32</v>
      </c>
      <c r="AX408" s="13" t="s">
        <v>70</v>
      </c>
      <c r="AY408" s="236" t="s">
        <v>123</v>
      </c>
    </row>
    <row r="409" s="16" customFormat="1">
      <c r="A409" s="16"/>
      <c r="B409" s="258"/>
      <c r="C409" s="259"/>
      <c r="D409" s="227" t="s">
        <v>134</v>
      </c>
      <c r="E409" s="260" t="s">
        <v>19</v>
      </c>
      <c r="F409" s="261" t="s">
        <v>202</v>
      </c>
      <c r="G409" s="259"/>
      <c r="H409" s="262">
        <v>6.0500000000000007</v>
      </c>
      <c r="I409" s="263"/>
      <c r="J409" s="259"/>
      <c r="K409" s="259"/>
      <c r="L409" s="264"/>
      <c r="M409" s="265"/>
      <c r="N409" s="266"/>
      <c r="O409" s="266"/>
      <c r="P409" s="266"/>
      <c r="Q409" s="266"/>
      <c r="R409" s="266"/>
      <c r="S409" s="266"/>
      <c r="T409" s="267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T409" s="268" t="s">
        <v>134</v>
      </c>
      <c r="AU409" s="268" t="s">
        <v>80</v>
      </c>
      <c r="AV409" s="16" t="s">
        <v>142</v>
      </c>
      <c r="AW409" s="16" t="s">
        <v>32</v>
      </c>
      <c r="AX409" s="16" t="s">
        <v>70</v>
      </c>
      <c r="AY409" s="268" t="s">
        <v>123</v>
      </c>
    </row>
    <row r="410" s="14" customFormat="1">
      <c r="A410" s="14"/>
      <c r="B410" s="237"/>
      <c r="C410" s="238"/>
      <c r="D410" s="227" t="s">
        <v>134</v>
      </c>
      <c r="E410" s="239" t="s">
        <v>19</v>
      </c>
      <c r="F410" s="240" t="s">
        <v>136</v>
      </c>
      <c r="G410" s="238"/>
      <c r="H410" s="241">
        <v>18.149999999999999</v>
      </c>
      <c r="I410" s="242"/>
      <c r="J410" s="238"/>
      <c r="K410" s="238"/>
      <c r="L410" s="243"/>
      <c r="M410" s="244"/>
      <c r="N410" s="245"/>
      <c r="O410" s="245"/>
      <c r="P410" s="245"/>
      <c r="Q410" s="245"/>
      <c r="R410" s="245"/>
      <c r="S410" s="245"/>
      <c r="T410" s="246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47" t="s">
        <v>134</v>
      </c>
      <c r="AU410" s="247" t="s">
        <v>80</v>
      </c>
      <c r="AV410" s="14" t="s">
        <v>130</v>
      </c>
      <c r="AW410" s="14" t="s">
        <v>32</v>
      </c>
      <c r="AX410" s="14" t="s">
        <v>78</v>
      </c>
      <c r="AY410" s="247" t="s">
        <v>123</v>
      </c>
    </row>
    <row r="411" s="12" customFormat="1" ht="22.8" customHeight="1">
      <c r="A411" s="12"/>
      <c r="B411" s="191"/>
      <c r="C411" s="192"/>
      <c r="D411" s="193" t="s">
        <v>69</v>
      </c>
      <c r="E411" s="205" t="s">
        <v>153</v>
      </c>
      <c r="F411" s="205" t="s">
        <v>404</v>
      </c>
      <c r="G411" s="192"/>
      <c r="H411" s="192"/>
      <c r="I411" s="195"/>
      <c r="J411" s="206">
        <f>BK411</f>
        <v>0</v>
      </c>
      <c r="K411" s="192"/>
      <c r="L411" s="197"/>
      <c r="M411" s="198"/>
      <c r="N411" s="199"/>
      <c r="O411" s="199"/>
      <c r="P411" s="200">
        <f>SUM(P412:P424)</f>
        <v>0</v>
      </c>
      <c r="Q411" s="199"/>
      <c r="R411" s="200">
        <f>SUM(R412:R424)</f>
        <v>2.8386500000000003</v>
      </c>
      <c r="S411" s="199"/>
      <c r="T411" s="201">
        <f>SUM(T412:T424)</f>
        <v>0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202" t="s">
        <v>78</v>
      </c>
      <c r="AT411" s="203" t="s">
        <v>69</v>
      </c>
      <c r="AU411" s="203" t="s">
        <v>78</v>
      </c>
      <c r="AY411" s="202" t="s">
        <v>123</v>
      </c>
      <c r="BK411" s="204">
        <f>SUM(BK412:BK424)</f>
        <v>0</v>
      </c>
    </row>
    <row r="412" s="2" customFormat="1" ht="21.75" customHeight="1">
      <c r="A412" s="41"/>
      <c r="B412" s="42"/>
      <c r="C412" s="207" t="s">
        <v>405</v>
      </c>
      <c r="D412" s="207" t="s">
        <v>125</v>
      </c>
      <c r="E412" s="208" t="s">
        <v>406</v>
      </c>
      <c r="F412" s="209" t="s">
        <v>407</v>
      </c>
      <c r="G412" s="210" t="s">
        <v>128</v>
      </c>
      <c r="H412" s="211">
        <v>10.6</v>
      </c>
      <c r="I412" s="212"/>
      <c r="J412" s="213">
        <f>ROUND(I412*H412,2)</f>
        <v>0</v>
      </c>
      <c r="K412" s="209" t="s">
        <v>129</v>
      </c>
      <c r="L412" s="47"/>
      <c r="M412" s="214" t="s">
        <v>19</v>
      </c>
      <c r="N412" s="215" t="s">
        <v>41</v>
      </c>
      <c r="O412" s="87"/>
      <c r="P412" s="216">
        <f>O412*H412</f>
        <v>0</v>
      </c>
      <c r="Q412" s="216">
        <v>0</v>
      </c>
      <c r="R412" s="216">
        <f>Q412*H412</f>
        <v>0</v>
      </c>
      <c r="S412" s="216">
        <v>0</v>
      </c>
      <c r="T412" s="217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18" t="s">
        <v>130</v>
      </c>
      <c r="AT412" s="218" t="s">
        <v>125</v>
      </c>
      <c r="AU412" s="218" t="s">
        <v>80</v>
      </c>
      <c r="AY412" s="20" t="s">
        <v>123</v>
      </c>
      <c r="BE412" s="219">
        <f>IF(N412="základní",J412,0)</f>
        <v>0</v>
      </c>
      <c r="BF412" s="219">
        <f>IF(N412="snížená",J412,0)</f>
        <v>0</v>
      </c>
      <c r="BG412" s="219">
        <f>IF(N412="zákl. přenesená",J412,0)</f>
        <v>0</v>
      </c>
      <c r="BH412" s="219">
        <f>IF(N412="sníž. přenesená",J412,0)</f>
        <v>0</v>
      </c>
      <c r="BI412" s="219">
        <f>IF(N412="nulová",J412,0)</f>
        <v>0</v>
      </c>
      <c r="BJ412" s="20" t="s">
        <v>78</v>
      </c>
      <c r="BK412" s="219">
        <f>ROUND(I412*H412,2)</f>
        <v>0</v>
      </c>
      <c r="BL412" s="20" t="s">
        <v>130</v>
      </c>
      <c r="BM412" s="218" t="s">
        <v>408</v>
      </c>
    </row>
    <row r="413" s="2" customFormat="1">
      <c r="A413" s="41"/>
      <c r="B413" s="42"/>
      <c r="C413" s="43"/>
      <c r="D413" s="220" t="s">
        <v>132</v>
      </c>
      <c r="E413" s="43"/>
      <c r="F413" s="221" t="s">
        <v>409</v>
      </c>
      <c r="G413" s="43"/>
      <c r="H413" s="43"/>
      <c r="I413" s="222"/>
      <c r="J413" s="43"/>
      <c r="K413" s="43"/>
      <c r="L413" s="47"/>
      <c r="M413" s="223"/>
      <c r="N413" s="224"/>
      <c r="O413" s="87"/>
      <c r="P413" s="87"/>
      <c r="Q413" s="87"/>
      <c r="R413" s="87"/>
      <c r="S413" s="87"/>
      <c r="T413" s="88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T413" s="20" t="s">
        <v>132</v>
      </c>
      <c r="AU413" s="20" t="s">
        <v>80</v>
      </c>
    </row>
    <row r="414" s="15" customFormat="1">
      <c r="A414" s="15"/>
      <c r="B414" s="248"/>
      <c r="C414" s="249"/>
      <c r="D414" s="227" t="s">
        <v>134</v>
      </c>
      <c r="E414" s="250" t="s">
        <v>19</v>
      </c>
      <c r="F414" s="251" t="s">
        <v>410</v>
      </c>
      <c r="G414" s="249"/>
      <c r="H414" s="250" t="s">
        <v>19</v>
      </c>
      <c r="I414" s="252"/>
      <c r="J414" s="249"/>
      <c r="K414" s="249"/>
      <c r="L414" s="253"/>
      <c r="M414" s="254"/>
      <c r="N414" s="255"/>
      <c r="O414" s="255"/>
      <c r="P414" s="255"/>
      <c r="Q414" s="255"/>
      <c r="R414" s="255"/>
      <c r="S414" s="255"/>
      <c r="T414" s="256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T414" s="257" t="s">
        <v>134</v>
      </c>
      <c r="AU414" s="257" t="s">
        <v>80</v>
      </c>
      <c r="AV414" s="15" t="s">
        <v>78</v>
      </c>
      <c r="AW414" s="15" t="s">
        <v>32</v>
      </c>
      <c r="AX414" s="15" t="s">
        <v>70</v>
      </c>
      <c r="AY414" s="257" t="s">
        <v>123</v>
      </c>
    </row>
    <row r="415" s="13" customFormat="1">
      <c r="A415" s="13"/>
      <c r="B415" s="225"/>
      <c r="C415" s="226"/>
      <c r="D415" s="227" t="s">
        <v>134</v>
      </c>
      <c r="E415" s="228" t="s">
        <v>19</v>
      </c>
      <c r="F415" s="229" t="s">
        <v>152</v>
      </c>
      <c r="G415" s="226"/>
      <c r="H415" s="230">
        <v>10.6</v>
      </c>
      <c r="I415" s="231"/>
      <c r="J415" s="226"/>
      <c r="K415" s="226"/>
      <c r="L415" s="232"/>
      <c r="M415" s="233"/>
      <c r="N415" s="234"/>
      <c r="O415" s="234"/>
      <c r="P415" s="234"/>
      <c r="Q415" s="234"/>
      <c r="R415" s="234"/>
      <c r="S415" s="234"/>
      <c r="T415" s="235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36" t="s">
        <v>134</v>
      </c>
      <c r="AU415" s="236" t="s">
        <v>80</v>
      </c>
      <c r="AV415" s="13" t="s">
        <v>80</v>
      </c>
      <c r="AW415" s="13" t="s">
        <v>32</v>
      </c>
      <c r="AX415" s="13" t="s">
        <v>70</v>
      </c>
      <c r="AY415" s="236" t="s">
        <v>123</v>
      </c>
    </row>
    <row r="416" s="14" customFormat="1">
      <c r="A416" s="14"/>
      <c r="B416" s="237"/>
      <c r="C416" s="238"/>
      <c r="D416" s="227" t="s">
        <v>134</v>
      </c>
      <c r="E416" s="239" t="s">
        <v>19</v>
      </c>
      <c r="F416" s="240" t="s">
        <v>136</v>
      </c>
      <c r="G416" s="238"/>
      <c r="H416" s="241">
        <v>10.6</v>
      </c>
      <c r="I416" s="242"/>
      <c r="J416" s="238"/>
      <c r="K416" s="238"/>
      <c r="L416" s="243"/>
      <c r="M416" s="244"/>
      <c r="N416" s="245"/>
      <c r="O416" s="245"/>
      <c r="P416" s="245"/>
      <c r="Q416" s="245"/>
      <c r="R416" s="245"/>
      <c r="S416" s="245"/>
      <c r="T416" s="246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47" t="s">
        <v>134</v>
      </c>
      <c r="AU416" s="247" t="s">
        <v>80</v>
      </c>
      <c r="AV416" s="14" t="s">
        <v>130</v>
      </c>
      <c r="AW416" s="14" t="s">
        <v>32</v>
      </c>
      <c r="AX416" s="14" t="s">
        <v>78</v>
      </c>
      <c r="AY416" s="247" t="s">
        <v>123</v>
      </c>
    </row>
    <row r="417" s="2" customFormat="1" ht="37.8" customHeight="1">
      <c r="A417" s="41"/>
      <c r="B417" s="42"/>
      <c r="C417" s="207" t="s">
        <v>411</v>
      </c>
      <c r="D417" s="207" t="s">
        <v>125</v>
      </c>
      <c r="E417" s="208" t="s">
        <v>412</v>
      </c>
      <c r="F417" s="209" t="s">
        <v>413</v>
      </c>
      <c r="G417" s="210" t="s">
        <v>128</v>
      </c>
      <c r="H417" s="211">
        <v>25</v>
      </c>
      <c r="I417" s="212"/>
      <c r="J417" s="213">
        <f>ROUND(I417*H417,2)</f>
        <v>0</v>
      </c>
      <c r="K417" s="209" t="s">
        <v>129</v>
      </c>
      <c r="L417" s="47"/>
      <c r="M417" s="214" t="s">
        <v>19</v>
      </c>
      <c r="N417" s="215" t="s">
        <v>41</v>
      </c>
      <c r="O417" s="87"/>
      <c r="P417" s="216">
        <f>O417*H417</f>
        <v>0</v>
      </c>
      <c r="Q417" s="216">
        <v>0.10100000000000001</v>
      </c>
      <c r="R417" s="216">
        <f>Q417*H417</f>
        <v>2.5250000000000004</v>
      </c>
      <c r="S417" s="216">
        <v>0</v>
      </c>
      <c r="T417" s="217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8" t="s">
        <v>130</v>
      </c>
      <c r="AT417" s="218" t="s">
        <v>125</v>
      </c>
      <c r="AU417" s="218" t="s">
        <v>80</v>
      </c>
      <c r="AY417" s="20" t="s">
        <v>123</v>
      </c>
      <c r="BE417" s="219">
        <f>IF(N417="základní",J417,0)</f>
        <v>0</v>
      </c>
      <c r="BF417" s="219">
        <f>IF(N417="snížená",J417,0)</f>
        <v>0</v>
      </c>
      <c r="BG417" s="219">
        <f>IF(N417="zákl. přenesená",J417,0)</f>
        <v>0</v>
      </c>
      <c r="BH417" s="219">
        <f>IF(N417="sníž. přenesená",J417,0)</f>
        <v>0</v>
      </c>
      <c r="BI417" s="219">
        <f>IF(N417="nulová",J417,0)</f>
        <v>0</v>
      </c>
      <c r="BJ417" s="20" t="s">
        <v>78</v>
      </c>
      <c r="BK417" s="219">
        <f>ROUND(I417*H417,2)</f>
        <v>0</v>
      </c>
      <c r="BL417" s="20" t="s">
        <v>130</v>
      </c>
      <c r="BM417" s="218" t="s">
        <v>414</v>
      </c>
    </row>
    <row r="418" s="2" customFormat="1">
      <c r="A418" s="41"/>
      <c r="B418" s="42"/>
      <c r="C418" s="43"/>
      <c r="D418" s="220" t="s">
        <v>132</v>
      </c>
      <c r="E418" s="43"/>
      <c r="F418" s="221" t="s">
        <v>415</v>
      </c>
      <c r="G418" s="43"/>
      <c r="H418" s="43"/>
      <c r="I418" s="222"/>
      <c r="J418" s="43"/>
      <c r="K418" s="43"/>
      <c r="L418" s="47"/>
      <c r="M418" s="223"/>
      <c r="N418" s="224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20" t="s">
        <v>132</v>
      </c>
      <c r="AU418" s="20" t="s">
        <v>80</v>
      </c>
    </row>
    <row r="419" s="13" customFormat="1">
      <c r="A419" s="13"/>
      <c r="B419" s="225"/>
      <c r="C419" s="226"/>
      <c r="D419" s="227" t="s">
        <v>134</v>
      </c>
      <c r="E419" s="228" t="s">
        <v>19</v>
      </c>
      <c r="F419" s="229" t="s">
        <v>135</v>
      </c>
      <c r="G419" s="226"/>
      <c r="H419" s="230">
        <v>25</v>
      </c>
      <c r="I419" s="231"/>
      <c r="J419" s="226"/>
      <c r="K419" s="226"/>
      <c r="L419" s="232"/>
      <c r="M419" s="233"/>
      <c r="N419" s="234"/>
      <c r="O419" s="234"/>
      <c r="P419" s="234"/>
      <c r="Q419" s="234"/>
      <c r="R419" s="234"/>
      <c r="S419" s="234"/>
      <c r="T419" s="235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6" t="s">
        <v>134</v>
      </c>
      <c r="AU419" s="236" t="s">
        <v>80</v>
      </c>
      <c r="AV419" s="13" t="s">
        <v>80</v>
      </c>
      <c r="AW419" s="13" t="s">
        <v>32</v>
      </c>
      <c r="AX419" s="13" t="s">
        <v>70</v>
      </c>
      <c r="AY419" s="236" t="s">
        <v>123</v>
      </c>
    </row>
    <row r="420" s="14" customFormat="1">
      <c r="A420" s="14"/>
      <c r="B420" s="237"/>
      <c r="C420" s="238"/>
      <c r="D420" s="227" t="s">
        <v>134</v>
      </c>
      <c r="E420" s="239" t="s">
        <v>19</v>
      </c>
      <c r="F420" s="240" t="s">
        <v>136</v>
      </c>
      <c r="G420" s="238"/>
      <c r="H420" s="241">
        <v>25</v>
      </c>
      <c r="I420" s="242"/>
      <c r="J420" s="238"/>
      <c r="K420" s="238"/>
      <c r="L420" s="243"/>
      <c r="M420" s="244"/>
      <c r="N420" s="245"/>
      <c r="O420" s="245"/>
      <c r="P420" s="245"/>
      <c r="Q420" s="245"/>
      <c r="R420" s="245"/>
      <c r="S420" s="245"/>
      <c r="T420" s="246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47" t="s">
        <v>134</v>
      </c>
      <c r="AU420" s="247" t="s">
        <v>80</v>
      </c>
      <c r="AV420" s="14" t="s">
        <v>130</v>
      </c>
      <c r="AW420" s="14" t="s">
        <v>32</v>
      </c>
      <c r="AX420" s="14" t="s">
        <v>78</v>
      </c>
      <c r="AY420" s="247" t="s">
        <v>123</v>
      </c>
    </row>
    <row r="421" s="2" customFormat="1" ht="16.5" customHeight="1">
      <c r="A421" s="41"/>
      <c r="B421" s="42"/>
      <c r="C421" s="269" t="s">
        <v>416</v>
      </c>
      <c r="D421" s="269" t="s">
        <v>322</v>
      </c>
      <c r="E421" s="270" t="s">
        <v>417</v>
      </c>
      <c r="F421" s="271" t="s">
        <v>418</v>
      </c>
      <c r="G421" s="272" t="s">
        <v>128</v>
      </c>
      <c r="H421" s="273">
        <v>2.5499999999999998</v>
      </c>
      <c r="I421" s="274"/>
      <c r="J421" s="275">
        <f>ROUND(I421*H421,2)</f>
        <v>0</v>
      </c>
      <c r="K421" s="271" t="s">
        <v>129</v>
      </c>
      <c r="L421" s="276"/>
      <c r="M421" s="277" t="s">
        <v>19</v>
      </c>
      <c r="N421" s="278" t="s">
        <v>41</v>
      </c>
      <c r="O421" s="87"/>
      <c r="P421" s="216">
        <f>O421*H421</f>
        <v>0</v>
      </c>
      <c r="Q421" s="216">
        <v>0.123</v>
      </c>
      <c r="R421" s="216">
        <f>Q421*H421</f>
        <v>0.31364999999999998</v>
      </c>
      <c r="S421" s="216">
        <v>0</v>
      </c>
      <c r="T421" s="217">
        <f>S421*H421</f>
        <v>0</v>
      </c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R421" s="218" t="s">
        <v>173</v>
      </c>
      <c r="AT421" s="218" t="s">
        <v>322</v>
      </c>
      <c r="AU421" s="218" t="s">
        <v>80</v>
      </c>
      <c r="AY421" s="20" t="s">
        <v>123</v>
      </c>
      <c r="BE421" s="219">
        <f>IF(N421="základní",J421,0)</f>
        <v>0</v>
      </c>
      <c r="BF421" s="219">
        <f>IF(N421="snížená",J421,0)</f>
        <v>0</v>
      </c>
      <c r="BG421" s="219">
        <f>IF(N421="zákl. přenesená",J421,0)</f>
        <v>0</v>
      </c>
      <c r="BH421" s="219">
        <f>IF(N421="sníž. přenesená",J421,0)</f>
        <v>0</v>
      </c>
      <c r="BI421" s="219">
        <f>IF(N421="nulová",J421,0)</f>
        <v>0</v>
      </c>
      <c r="BJ421" s="20" t="s">
        <v>78</v>
      </c>
      <c r="BK421" s="219">
        <f>ROUND(I421*H421,2)</f>
        <v>0</v>
      </c>
      <c r="BL421" s="20" t="s">
        <v>130</v>
      </c>
      <c r="BM421" s="218" t="s">
        <v>419</v>
      </c>
    </row>
    <row r="422" s="13" customFormat="1">
      <c r="A422" s="13"/>
      <c r="B422" s="225"/>
      <c r="C422" s="226"/>
      <c r="D422" s="227" t="s">
        <v>134</v>
      </c>
      <c r="E422" s="228" t="s">
        <v>19</v>
      </c>
      <c r="F422" s="229" t="s">
        <v>420</v>
      </c>
      <c r="G422" s="226"/>
      <c r="H422" s="230">
        <v>2.5</v>
      </c>
      <c r="I422" s="231"/>
      <c r="J422" s="226"/>
      <c r="K422" s="226"/>
      <c r="L422" s="232"/>
      <c r="M422" s="233"/>
      <c r="N422" s="234"/>
      <c r="O422" s="234"/>
      <c r="P422" s="234"/>
      <c r="Q422" s="234"/>
      <c r="R422" s="234"/>
      <c r="S422" s="234"/>
      <c r="T422" s="235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36" t="s">
        <v>134</v>
      </c>
      <c r="AU422" s="236" t="s">
        <v>80</v>
      </c>
      <c r="AV422" s="13" t="s">
        <v>80</v>
      </c>
      <c r="AW422" s="13" t="s">
        <v>32</v>
      </c>
      <c r="AX422" s="13" t="s">
        <v>70</v>
      </c>
      <c r="AY422" s="236" t="s">
        <v>123</v>
      </c>
    </row>
    <row r="423" s="14" customFormat="1">
      <c r="A423" s="14"/>
      <c r="B423" s="237"/>
      <c r="C423" s="238"/>
      <c r="D423" s="227" t="s">
        <v>134</v>
      </c>
      <c r="E423" s="239" t="s">
        <v>19</v>
      </c>
      <c r="F423" s="240" t="s">
        <v>136</v>
      </c>
      <c r="G423" s="238"/>
      <c r="H423" s="241">
        <v>2.5</v>
      </c>
      <c r="I423" s="242"/>
      <c r="J423" s="238"/>
      <c r="K423" s="238"/>
      <c r="L423" s="243"/>
      <c r="M423" s="244"/>
      <c r="N423" s="245"/>
      <c r="O423" s="245"/>
      <c r="P423" s="245"/>
      <c r="Q423" s="245"/>
      <c r="R423" s="245"/>
      <c r="S423" s="245"/>
      <c r="T423" s="246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T423" s="247" t="s">
        <v>134</v>
      </c>
      <c r="AU423" s="247" t="s">
        <v>80</v>
      </c>
      <c r="AV423" s="14" t="s">
        <v>130</v>
      </c>
      <c r="AW423" s="14" t="s">
        <v>32</v>
      </c>
      <c r="AX423" s="14" t="s">
        <v>78</v>
      </c>
      <c r="AY423" s="247" t="s">
        <v>123</v>
      </c>
    </row>
    <row r="424" s="13" customFormat="1">
      <c r="A424" s="13"/>
      <c r="B424" s="225"/>
      <c r="C424" s="226"/>
      <c r="D424" s="227" t="s">
        <v>134</v>
      </c>
      <c r="E424" s="226"/>
      <c r="F424" s="229" t="s">
        <v>421</v>
      </c>
      <c r="G424" s="226"/>
      <c r="H424" s="230">
        <v>2.5499999999999998</v>
      </c>
      <c r="I424" s="231"/>
      <c r="J424" s="226"/>
      <c r="K424" s="226"/>
      <c r="L424" s="232"/>
      <c r="M424" s="233"/>
      <c r="N424" s="234"/>
      <c r="O424" s="234"/>
      <c r="P424" s="234"/>
      <c r="Q424" s="234"/>
      <c r="R424" s="234"/>
      <c r="S424" s="234"/>
      <c r="T424" s="235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36" t="s">
        <v>134</v>
      </c>
      <c r="AU424" s="236" t="s">
        <v>80</v>
      </c>
      <c r="AV424" s="13" t="s">
        <v>80</v>
      </c>
      <c r="AW424" s="13" t="s">
        <v>4</v>
      </c>
      <c r="AX424" s="13" t="s">
        <v>78</v>
      </c>
      <c r="AY424" s="236" t="s">
        <v>123</v>
      </c>
    </row>
    <row r="425" s="12" customFormat="1" ht="22.8" customHeight="1">
      <c r="A425" s="12"/>
      <c r="B425" s="191"/>
      <c r="C425" s="192"/>
      <c r="D425" s="193" t="s">
        <v>69</v>
      </c>
      <c r="E425" s="205" t="s">
        <v>173</v>
      </c>
      <c r="F425" s="205" t="s">
        <v>422</v>
      </c>
      <c r="G425" s="192"/>
      <c r="H425" s="192"/>
      <c r="I425" s="195"/>
      <c r="J425" s="206">
        <f>BK425</f>
        <v>0</v>
      </c>
      <c r="K425" s="192"/>
      <c r="L425" s="197"/>
      <c r="M425" s="198"/>
      <c r="N425" s="199"/>
      <c r="O425" s="199"/>
      <c r="P425" s="200">
        <f>SUM(P426:P429)</f>
        <v>0</v>
      </c>
      <c r="Q425" s="199"/>
      <c r="R425" s="200">
        <f>SUM(R426:R429)</f>
        <v>0</v>
      </c>
      <c r="S425" s="199"/>
      <c r="T425" s="201">
        <f>SUM(T426:T429)</f>
        <v>1.3199999999999998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202" t="s">
        <v>78</v>
      </c>
      <c r="AT425" s="203" t="s">
        <v>69</v>
      </c>
      <c r="AU425" s="203" t="s">
        <v>78</v>
      </c>
      <c r="AY425" s="202" t="s">
        <v>123</v>
      </c>
      <c r="BK425" s="204">
        <f>SUM(BK426:BK429)</f>
        <v>0</v>
      </c>
    </row>
    <row r="426" s="2" customFormat="1" ht="21.75" customHeight="1">
      <c r="A426" s="41"/>
      <c r="B426" s="42"/>
      <c r="C426" s="207" t="s">
        <v>423</v>
      </c>
      <c r="D426" s="207" t="s">
        <v>125</v>
      </c>
      <c r="E426" s="208" t="s">
        <v>424</v>
      </c>
      <c r="F426" s="209" t="s">
        <v>425</v>
      </c>
      <c r="G426" s="210" t="s">
        <v>156</v>
      </c>
      <c r="H426" s="211">
        <v>30</v>
      </c>
      <c r="I426" s="212"/>
      <c r="J426" s="213">
        <f>ROUND(I426*H426,2)</f>
        <v>0</v>
      </c>
      <c r="K426" s="209" t="s">
        <v>129</v>
      </c>
      <c r="L426" s="47"/>
      <c r="M426" s="214" t="s">
        <v>19</v>
      </c>
      <c r="N426" s="215" t="s">
        <v>41</v>
      </c>
      <c r="O426" s="87"/>
      <c r="P426" s="216">
        <f>O426*H426</f>
        <v>0</v>
      </c>
      <c r="Q426" s="216">
        <v>0</v>
      </c>
      <c r="R426" s="216">
        <f>Q426*H426</f>
        <v>0</v>
      </c>
      <c r="S426" s="216">
        <v>0.043999999999999997</v>
      </c>
      <c r="T426" s="217">
        <f>S426*H426</f>
        <v>1.3199999999999998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18" t="s">
        <v>130</v>
      </c>
      <c r="AT426" s="218" t="s">
        <v>125</v>
      </c>
      <c r="AU426" s="218" t="s">
        <v>80</v>
      </c>
      <c r="AY426" s="20" t="s">
        <v>123</v>
      </c>
      <c r="BE426" s="219">
        <f>IF(N426="základní",J426,0)</f>
        <v>0</v>
      </c>
      <c r="BF426" s="219">
        <f>IF(N426="snížená",J426,0)</f>
        <v>0</v>
      </c>
      <c r="BG426" s="219">
        <f>IF(N426="zákl. přenesená",J426,0)</f>
        <v>0</v>
      </c>
      <c r="BH426" s="219">
        <f>IF(N426="sníž. přenesená",J426,0)</f>
        <v>0</v>
      </c>
      <c r="BI426" s="219">
        <f>IF(N426="nulová",J426,0)</f>
        <v>0</v>
      </c>
      <c r="BJ426" s="20" t="s">
        <v>78</v>
      </c>
      <c r="BK426" s="219">
        <f>ROUND(I426*H426,2)</f>
        <v>0</v>
      </c>
      <c r="BL426" s="20" t="s">
        <v>130</v>
      </c>
      <c r="BM426" s="218" t="s">
        <v>426</v>
      </c>
    </row>
    <row r="427" s="2" customFormat="1">
      <c r="A427" s="41"/>
      <c r="B427" s="42"/>
      <c r="C427" s="43"/>
      <c r="D427" s="220" t="s">
        <v>132</v>
      </c>
      <c r="E427" s="43"/>
      <c r="F427" s="221" t="s">
        <v>427</v>
      </c>
      <c r="G427" s="43"/>
      <c r="H427" s="43"/>
      <c r="I427" s="222"/>
      <c r="J427" s="43"/>
      <c r="K427" s="43"/>
      <c r="L427" s="47"/>
      <c r="M427" s="223"/>
      <c r="N427" s="224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20" t="s">
        <v>132</v>
      </c>
      <c r="AU427" s="20" t="s">
        <v>80</v>
      </c>
    </row>
    <row r="428" s="13" customFormat="1">
      <c r="A428" s="13"/>
      <c r="B428" s="225"/>
      <c r="C428" s="226"/>
      <c r="D428" s="227" t="s">
        <v>134</v>
      </c>
      <c r="E428" s="228" t="s">
        <v>19</v>
      </c>
      <c r="F428" s="229" t="s">
        <v>428</v>
      </c>
      <c r="G428" s="226"/>
      <c r="H428" s="230">
        <v>30</v>
      </c>
      <c r="I428" s="231"/>
      <c r="J428" s="226"/>
      <c r="K428" s="226"/>
      <c r="L428" s="232"/>
      <c r="M428" s="233"/>
      <c r="N428" s="234"/>
      <c r="O428" s="234"/>
      <c r="P428" s="234"/>
      <c r="Q428" s="234"/>
      <c r="R428" s="234"/>
      <c r="S428" s="234"/>
      <c r="T428" s="235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6" t="s">
        <v>134</v>
      </c>
      <c r="AU428" s="236" t="s">
        <v>80</v>
      </c>
      <c r="AV428" s="13" t="s">
        <v>80</v>
      </c>
      <c r="AW428" s="13" t="s">
        <v>32</v>
      </c>
      <c r="AX428" s="13" t="s">
        <v>70</v>
      </c>
      <c r="AY428" s="236" t="s">
        <v>123</v>
      </c>
    </row>
    <row r="429" s="14" customFormat="1">
      <c r="A429" s="14"/>
      <c r="B429" s="237"/>
      <c r="C429" s="238"/>
      <c r="D429" s="227" t="s">
        <v>134</v>
      </c>
      <c r="E429" s="239" t="s">
        <v>19</v>
      </c>
      <c r="F429" s="240" t="s">
        <v>136</v>
      </c>
      <c r="G429" s="238"/>
      <c r="H429" s="241">
        <v>30</v>
      </c>
      <c r="I429" s="242"/>
      <c r="J429" s="238"/>
      <c r="K429" s="238"/>
      <c r="L429" s="243"/>
      <c r="M429" s="244"/>
      <c r="N429" s="245"/>
      <c r="O429" s="245"/>
      <c r="P429" s="245"/>
      <c r="Q429" s="245"/>
      <c r="R429" s="245"/>
      <c r="S429" s="245"/>
      <c r="T429" s="246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47" t="s">
        <v>134</v>
      </c>
      <c r="AU429" s="247" t="s">
        <v>80</v>
      </c>
      <c r="AV429" s="14" t="s">
        <v>130</v>
      </c>
      <c r="AW429" s="14" t="s">
        <v>32</v>
      </c>
      <c r="AX429" s="14" t="s">
        <v>78</v>
      </c>
      <c r="AY429" s="247" t="s">
        <v>123</v>
      </c>
    </row>
    <row r="430" s="12" customFormat="1" ht="22.8" customHeight="1">
      <c r="A430" s="12"/>
      <c r="B430" s="191"/>
      <c r="C430" s="192"/>
      <c r="D430" s="193" t="s">
        <v>69</v>
      </c>
      <c r="E430" s="205" t="s">
        <v>184</v>
      </c>
      <c r="F430" s="205" t="s">
        <v>429</v>
      </c>
      <c r="G430" s="192"/>
      <c r="H430" s="192"/>
      <c r="I430" s="195"/>
      <c r="J430" s="206">
        <f>BK430</f>
        <v>0</v>
      </c>
      <c r="K430" s="192"/>
      <c r="L430" s="197"/>
      <c r="M430" s="198"/>
      <c r="N430" s="199"/>
      <c r="O430" s="199"/>
      <c r="P430" s="200">
        <f>SUM(P431:P451)</f>
        <v>0</v>
      </c>
      <c r="Q430" s="199"/>
      <c r="R430" s="200">
        <f>SUM(R431:R451)</f>
        <v>4.1562799999999998</v>
      </c>
      <c r="S430" s="199"/>
      <c r="T430" s="201">
        <f>SUM(T431:T451)</f>
        <v>0</v>
      </c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R430" s="202" t="s">
        <v>78</v>
      </c>
      <c r="AT430" s="203" t="s">
        <v>69</v>
      </c>
      <c r="AU430" s="203" t="s">
        <v>78</v>
      </c>
      <c r="AY430" s="202" t="s">
        <v>123</v>
      </c>
      <c r="BK430" s="204">
        <f>SUM(BK431:BK451)</f>
        <v>0</v>
      </c>
    </row>
    <row r="431" s="2" customFormat="1" ht="24.15" customHeight="1">
      <c r="A431" s="41"/>
      <c r="B431" s="42"/>
      <c r="C431" s="207" t="s">
        <v>430</v>
      </c>
      <c r="D431" s="207" t="s">
        <v>125</v>
      </c>
      <c r="E431" s="208" t="s">
        <v>431</v>
      </c>
      <c r="F431" s="209" t="s">
        <v>432</v>
      </c>
      <c r="G431" s="210" t="s">
        <v>156</v>
      </c>
      <c r="H431" s="211">
        <v>14</v>
      </c>
      <c r="I431" s="212"/>
      <c r="J431" s="213">
        <f>ROUND(I431*H431,2)</f>
        <v>0</v>
      </c>
      <c r="K431" s="209" t="s">
        <v>129</v>
      </c>
      <c r="L431" s="47"/>
      <c r="M431" s="214" t="s">
        <v>19</v>
      </c>
      <c r="N431" s="215" t="s">
        <v>41</v>
      </c>
      <c r="O431" s="87"/>
      <c r="P431" s="216">
        <f>O431*H431</f>
        <v>0</v>
      </c>
      <c r="Q431" s="216">
        <v>0.16850000000000001</v>
      </c>
      <c r="R431" s="216">
        <f>Q431*H431</f>
        <v>2.359</v>
      </c>
      <c r="S431" s="216">
        <v>0</v>
      </c>
      <c r="T431" s="217">
        <f>S431*H431</f>
        <v>0</v>
      </c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R431" s="218" t="s">
        <v>130</v>
      </c>
      <c r="AT431" s="218" t="s">
        <v>125</v>
      </c>
      <c r="AU431" s="218" t="s">
        <v>80</v>
      </c>
      <c r="AY431" s="20" t="s">
        <v>123</v>
      </c>
      <c r="BE431" s="219">
        <f>IF(N431="základní",J431,0)</f>
        <v>0</v>
      </c>
      <c r="BF431" s="219">
        <f>IF(N431="snížená",J431,0)</f>
        <v>0</v>
      </c>
      <c r="BG431" s="219">
        <f>IF(N431="zákl. přenesená",J431,0)</f>
        <v>0</v>
      </c>
      <c r="BH431" s="219">
        <f>IF(N431="sníž. přenesená",J431,0)</f>
        <v>0</v>
      </c>
      <c r="BI431" s="219">
        <f>IF(N431="nulová",J431,0)</f>
        <v>0</v>
      </c>
      <c r="BJ431" s="20" t="s">
        <v>78</v>
      </c>
      <c r="BK431" s="219">
        <f>ROUND(I431*H431,2)</f>
        <v>0</v>
      </c>
      <c r="BL431" s="20" t="s">
        <v>130</v>
      </c>
      <c r="BM431" s="218" t="s">
        <v>433</v>
      </c>
    </row>
    <row r="432" s="2" customFormat="1">
      <c r="A432" s="41"/>
      <c r="B432" s="42"/>
      <c r="C432" s="43"/>
      <c r="D432" s="220" t="s">
        <v>132</v>
      </c>
      <c r="E432" s="43"/>
      <c r="F432" s="221" t="s">
        <v>434</v>
      </c>
      <c r="G432" s="43"/>
      <c r="H432" s="43"/>
      <c r="I432" s="222"/>
      <c r="J432" s="43"/>
      <c r="K432" s="43"/>
      <c r="L432" s="47"/>
      <c r="M432" s="223"/>
      <c r="N432" s="224"/>
      <c r="O432" s="87"/>
      <c r="P432" s="87"/>
      <c r="Q432" s="87"/>
      <c r="R432" s="87"/>
      <c r="S432" s="87"/>
      <c r="T432" s="88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T432" s="20" t="s">
        <v>132</v>
      </c>
      <c r="AU432" s="20" t="s">
        <v>80</v>
      </c>
    </row>
    <row r="433" s="13" customFormat="1">
      <c r="A433" s="13"/>
      <c r="B433" s="225"/>
      <c r="C433" s="226"/>
      <c r="D433" s="227" t="s">
        <v>134</v>
      </c>
      <c r="E433" s="228" t="s">
        <v>19</v>
      </c>
      <c r="F433" s="229" t="s">
        <v>435</v>
      </c>
      <c r="G433" s="226"/>
      <c r="H433" s="230">
        <v>14</v>
      </c>
      <c r="I433" s="231"/>
      <c r="J433" s="226"/>
      <c r="K433" s="226"/>
      <c r="L433" s="232"/>
      <c r="M433" s="233"/>
      <c r="N433" s="234"/>
      <c r="O433" s="234"/>
      <c r="P433" s="234"/>
      <c r="Q433" s="234"/>
      <c r="R433" s="234"/>
      <c r="S433" s="234"/>
      <c r="T433" s="235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6" t="s">
        <v>134</v>
      </c>
      <c r="AU433" s="236" t="s">
        <v>80</v>
      </c>
      <c r="AV433" s="13" t="s">
        <v>80</v>
      </c>
      <c r="AW433" s="13" t="s">
        <v>32</v>
      </c>
      <c r="AX433" s="13" t="s">
        <v>70</v>
      </c>
      <c r="AY433" s="236" t="s">
        <v>123</v>
      </c>
    </row>
    <row r="434" s="14" customFormat="1">
      <c r="A434" s="14"/>
      <c r="B434" s="237"/>
      <c r="C434" s="238"/>
      <c r="D434" s="227" t="s">
        <v>134</v>
      </c>
      <c r="E434" s="239" t="s">
        <v>19</v>
      </c>
      <c r="F434" s="240" t="s">
        <v>136</v>
      </c>
      <c r="G434" s="238"/>
      <c r="H434" s="241">
        <v>14</v>
      </c>
      <c r="I434" s="242"/>
      <c r="J434" s="238"/>
      <c r="K434" s="238"/>
      <c r="L434" s="243"/>
      <c r="M434" s="244"/>
      <c r="N434" s="245"/>
      <c r="O434" s="245"/>
      <c r="P434" s="245"/>
      <c r="Q434" s="245"/>
      <c r="R434" s="245"/>
      <c r="S434" s="245"/>
      <c r="T434" s="246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47" t="s">
        <v>134</v>
      </c>
      <c r="AU434" s="247" t="s">
        <v>80</v>
      </c>
      <c r="AV434" s="14" t="s">
        <v>130</v>
      </c>
      <c r="AW434" s="14" t="s">
        <v>32</v>
      </c>
      <c r="AX434" s="14" t="s">
        <v>78</v>
      </c>
      <c r="AY434" s="247" t="s">
        <v>123</v>
      </c>
    </row>
    <row r="435" s="2" customFormat="1" ht="24.15" customHeight="1">
      <c r="A435" s="41"/>
      <c r="B435" s="42"/>
      <c r="C435" s="207" t="s">
        <v>436</v>
      </c>
      <c r="D435" s="207" t="s">
        <v>125</v>
      </c>
      <c r="E435" s="208" t="s">
        <v>437</v>
      </c>
      <c r="F435" s="209" t="s">
        <v>438</v>
      </c>
      <c r="G435" s="210" t="s">
        <v>156</v>
      </c>
      <c r="H435" s="211">
        <v>12</v>
      </c>
      <c r="I435" s="212"/>
      <c r="J435" s="213">
        <f>ROUND(I435*H435,2)</f>
        <v>0</v>
      </c>
      <c r="K435" s="209" t="s">
        <v>129</v>
      </c>
      <c r="L435" s="47"/>
      <c r="M435" s="214" t="s">
        <v>19</v>
      </c>
      <c r="N435" s="215" t="s">
        <v>41</v>
      </c>
      <c r="O435" s="87"/>
      <c r="P435" s="216">
        <f>O435*H435</f>
        <v>0</v>
      </c>
      <c r="Q435" s="216">
        <v>0.14041999999999999</v>
      </c>
      <c r="R435" s="216">
        <f>Q435*H435</f>
        <v>1.6850399999999999</v>
      </c>
      <c r="S435" s="216">
        <v>0</v>
      </c>
      <c r="T435" s="217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18" t="s">
        <v>130</v>
      </c>
      <c r="AT435" s="218" t="s">
        <v>125</v>
      </c>
      <c r="AU435" s="218" t="s">
        <v>80</v>
      </c>
      <c r="AY435" s="20" t="s">
        <v>123</v>
      </c>
      <c r="BE435" s="219">
        <f>IF(N435="základní",J435,0)</f>
        <v>0</v>
      </c>
      <c r="BF435" s="219">
        <f>IF(N435="snížená",J435,0)</f>
        <v>0</v>
      </c>
      <c r="BG435" s="219">
        <f>IF(N435="zákl. přenesená",J435,0)</f>
        <v>0</v>
      </c>
      <c r="BH435" s="219">
        <f>IF(N435="sníž. přenesená",J435,0)</f>
        <v>0</v>
      </c>
      <c r="BI435" s="219">
        <f>IF(N435="nulová",J435,0)</f>
        <v>0</v>
      </c>
      <c r="BJ435" s="20" t="s">
        <v>78</v>
      </c>
      <c r="BK435" s="219">
        <f>ROUND(I435*H435,2)</f>
        <v>0</v>
      </c>
      <c r="BL435" s="20" t="s">
        <v>130</v>
      </c>
      <c r="BM435" s="218" t="s">
        <v>439</v>
      </c>
    </row>
    <row r="436" s="2" customFormat="1">
      <c r="A436" s="41"/>
      <c r="B436" s="42"/>
      <c r="C436" s="43"/>
      <c r="D436" s="220" t="s">
        <v>132</v>
      </c>
      <c r="E436" s="43"/>
      <c r="F436" s="221" t="s">
        <v>440</v>
      </c>
      <c r="G436" s="43"/>
      <c r="H436" s="43"/>
      <c r="I436" s="222"/>
      <c r="J436" s="43"/>
      <c r="K436" s="43"/>
      <c r="L436" s="47"/>
      <c r="M436" s="223"/>
      <c r="N436" s="224"/>
      <c r="O436" s="87"/>
      <c r="P436" s="87"/>
      <c r="Q436" s="87"/>
      <c r="R436" s="87"/>
      <c r="S436" s="87"/>
      <c r="T436" s="88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T436" s="20" t="s">
        <v>132</v>
      </c>
      <c r="AU436" s="20" t="s">
        <v>80</v>
      </c>
    </row>
    <row r="437" s="13" customFormat="1">
      <c r="A437" s="13"/>
      <c r="B437" s="225"/>
      <c r="C437" s="226"/>
      <c r="D437" s="227" t="s">
        <v>134</v>
      </c>
      <c r="E437" s="228" t="s">
        <v>19</v>
      </c>
      <c r="F437" s="229" t="s">
        <v>441</v>
      </c>
      <c r="G437" s="226"/>
      <c r="H437" s="230">
        <v>12</v>
      </c>
      <c r="I437" s="231"/>
      <c r="J437" s="226"/>
      <c r="K437" s="226"/>
      <c r="L437" s="232"/>
      <c r="M437" s="233"/>
      <c r="N437" s="234"/>
      <c r="O437" s="234"/>
      <c r="P437" s="234"/>
      <c r="Q437" s="234"/>
      <c r="R437" s="234"/>
      <c r="S437" s="234"/>
      <c r="T437" s="235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36" t="s">
        <v>134</v>
      </c>
      <c r="AU437" s="236" t="s">
        <v>80</v>
      </c>
      <c r="AV437" s="13" t="s">
        <v>80</v>
      </c>
      <c r="AW437" s="13" t="s">
        <v>32</v>
      </c>
      <c r="AX437" s="13" t="s">
        <v>70</v>
      </c>
      <c r="AY437" s="236" t="s">
        <v>123</v>
      </c>
    </row>
    <row r="438" s="14" customFormat="1">
      <c r="A438" s="14"/>
      <c r="B438" s="237"/>
      <c r="C438" s="238"/>
      <c r="D438" s="227" t="s">
        <v>134</v>
      </c>
      <c r="E438" s="239" t="s">
        <v>19</v>
      </c>
      <c r="F438" s="240" t="s">
        <v>136</v>
      </c>
      <c r="G438" s="238"/>
      <c r="H438" s="241">
        <v>12</v>
      </c>
      <c r="I438" s="242"/>
      <c r="J438" s="238"/>
      <c r="K438" s="238"/>
      <c r="L438" s="243"/>
      <c r="M438" s="244"/>
      <c r="N438" s="245"/>
      <c r="O438" s="245"/>
      <c r="P438" s="245"/>
      <c r="Q438" s="245"/>
      <c r="R438" s="245"/>
      <c r="S438" s="245"/>
      <c r="T438" s="246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47" t="s">
        <v>134</v>
      </c>
      <c r="AU438" s="247" t="s">
        <v>80</v>
      </c>
      <c r="AV438" s="14" t="s">
        <v>130</v>
      </c>
      <c r="AW438" s="14" t="s">
        <v>32</v>
      </c>
      <c r="AX438" s="14" t="s">
        <v>78</v>
      </c>
      <c r="AY438" s="247" t="s">
        <v>123</v>
      </c>
    </row>
    <row r="439" s="2" customFormat="1" ht="16.5" customHeight="1">
      <c r="A439" s="41"/>
      <c r="B439" s="42"/>
      <c r="C439" s="269" t="s">
        <v>442</v>
      </c>
      <c r="D439" s="269" t="s">
        <v>322</v>
      </c>
      <c r="E439" s="270" t="s">
        <v>443</v>
      </c>
      <c r="F439" s="271" t="s">
        <v>444</v>
      </c>
      <c r="G439" s="272" t="s">
        <v>156</v>
      </c>
      <c r="H439" s="273">
        <v>2</v>
      </c>
      <c r="I439" s="274"/>
      <c r="J439" s="275">
        <f>ROUND(I439*H439,2)</f>
        <v>0</v>
      </c>
      <c r="K439" s="271" t="s">
        <v>129</v>
      </c>
      <c r="L439" s="276"/>
      <c r="M439" s="277" t="s">
        <v>19</v>
      </c>
      <c r="N439" s="278" t="s">
        <v>41</v>
      </c>
      <c r="O439" s="87"/>
      <c r="P439" s="216">
        <f>O439*H439</f>
        <v>0</v>
      </c>
      <c r="Q439" s="216">
        <v>0.056120000000000003</v>
      </c>
      <c r="R439" s="216">
        <f>Q439*H439</f>
        <v>0.11224000000000001</v>
      </c>
      <c r="S439" s="216">
        <v>0</v>
      </c>
      <c r="T439" s="217">
        <f>S439*H439</f>
        <v>0</v>
      </c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R439" s="218" t="s">
        <v>173</v>
      </c>
      <c r="AT439" s="218" t="s">
        <v>322</v>
      </c>
      <c r="AU439" s="218" t="s">
        <v>80</v>
      </c>
      <c r="AY439" s="20" t="s">
        <v>123</v>
      </c>
      <c r="BE439" s="219">
        <f>IF(N439="základní",J439,0)</f>
        <v>0</v>
      </c>
      <c r="BF439" s="219">
        <f>IF(N439="snížená",J439,0)</f>
        <v>0</v>
      </c>
      <c r="BG439" s="219">
        <f>IF(N439="zákl. přenesená",J439,0)</f>
        <v>0</v>
      </c>
      <c r="BH439" s="219">
        <f>IF(N439="sníž. přenesená",J439,0)</f>
        <v>0</v>
      </c>
      <c r="BI439" s="219">
        <f>IF(N439="nulová",J439,0)</f>
        <v>0</v>
      </c>
      <c r="BJ439" s="20" t="s">
        <v>78</v>
      </c>
      <c r="BK439" s="219">
        <f>ROUND(I439*H439,2)</f>
        <v>0</v>
      </c>
      <c r="BL439" s="20" t="s">
        <v>130</v>
      </c>
      <c r="BM439" s="218" t="s">
        <v>445</v>
      </c>
    </row>
    <row r="440" s="2" customFormat="1" ht="44.25" customHeight="1">
      <c r="A440" s="41"/>
      <c r="B440" s="42"/>
      <c r="C440" s="207" t="s">
        <v>446</v>
      </c>
      <c r="D440" s="207" t="s">
        <v>125</v>
      </c>
      <c r="E440" s="208" t="s">
        <v>447</v>
      </c>
      <c r="F440" s="209" t="s">
        <v>448</v>
      </c>
      <c r="G440" s="210" t="s">
        <v>156</v>
      </c>
      <c r="H440" s="211">
        <v>26</v>
      </c>
      <c r="I440" s="212"/>
      <c r="J440" s="213">
        <f>ROUND(I440*H440,2)</f>
        <v>0</v>
      </c>
      <c r="K440" s="209" t="s">
        <v>129</v>
      </c>
      <c r="L440" s="47"/>
      <c r="M440" s="214" t="s">
        <v>19</v>
      </c>
      <c r="N440" s="215" t="s">
        <v>41</v>
      </c>
      <c r="O440" s="87"/>
      <c r="P440" s="216">
        <f>O440*H440</f>
        <v>0</v>
      </c>
      <c r="Q440" s="216">
        <v>0</v>
      </c>
      <c r="R440" s="216">
        <f>Q440*H440</f>
        <v>0</v>
      </c>
      <c r="S440" s="216">
        <v>0</v>
      </c>
      <c r="T440" s="217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18" t="s">
        <v>130</v>
      </c>
      <c r="AT440" s="218" t="s">
        <v>125</v>
      </c>
      <c r="AU440" s="218" t="s">
        <v>80</v>
      </c>
      <c r="AY440" s="20" t="s">
        <v>123</v>
      </c>
      <c r="BE440" s="219">
        <f>IF(N440="základní",J440,0)</f>
        <v>0</v>
      </c>
      <c r="BF440" s="219">
        <f>IF(N440="snížená",J440,0)</f>
        <v>0</v>
      </c>
      <c r="BG440" s="219">
        <f>IF(N440="zákl. přenesená",J440,0)</f>
        <v>0</v>
      </c>
      <c r="BH440" s="219">
        <f>IF(N440="sníž. přenesená",J440,0)</f>
        <v>0</v>
      </c>
      <c r="BI440" s="219">
        <f>IF(N440="nulová",J440,0)</f>
        <v>0</v>
      </c>
      <c r="BJ440" s="20" t="s">
        <v>78</v>
      </c>
      <c r="BK440" s="219">
        <f>ROUND(I440*H440,2)</f>
        <v>0</v>
      </c>
      <c r="BL440" s="20" t="s">
        <v>130</v>
      </c>
      <c r="BM440" s="218" t="s">
        <v>449</v>
      </c>
    </row>
    <row r="441" s="2" customFormat="1">
      <c r="A441" s="41"/>
      <c r="B441" s="42"/>
      <c r="C441" s="43"/>
      <c r="D441" s="220" t="s">
        <v>132</v>
      </c>
      <c r="E441" s="43"/>
      <c r="F441" s="221" t="s">
        <v>450</v>
      </c>
      <c r="G441" s="43"/>
      <c r="H441" s="43"/>
      <c r="I441" s="222"/>
      <c r="J441" s="43"/>
      <c r="K441" s="43"/>
      <c r="L441" s="47"/>
      <c r="M441" s="223"/>
      <c r="N441" s="224"/>
      <c r="O441" s="87"/>
      <c r="P441" s="87"/>
      <c r="Q441" s="87"/>
      <c r="R441" s="87"/>
      <c r="S441" s="87"/>
      <c r="T441" s="88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T441" s="20" t="s">
        <v>132</v>
      </c>
      <c r="AU441" s="20" t="s">
        <v>80</v>
      </c>
    </row>
    <row r="442" s="13" customFormat="1">
      <c r="A442" s="13"/>
      <c r="B442" s="225"/>
      <c r="C442" s="226"/>
      <c r="D442" s="227" t="s">
        <v>134</v>
      </c>
      <c r="E442" s="228" t="s">
        <v>19</v>
      </c>
      <c r="F442" s="229" t="s">
        <v>159</v>
      </c>
      <c r="G442" s="226"/>
      <c r="H442" s="230">
        <v>26</v>
      </c>
      <c r="I442" s="231"/>
      <c r="J442" s="226"/>
      <c r="K442" s="226"/>
      <c r="L442" s="232"/>
      <c r="M442" s="233"/>
      <c r="N442" s="234"/>
      <c r="O442" s="234"/>
      <c r="P442" s="234"/>
      <c r="Q442" s="234"/>
      <c r="R442" s="234"/>
      <c r="S442" s="234"/>
      <c r="T442" s="235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36" t="s">
        <v>134</v>
      </c>
      <c r="AU442" s="236" t="s">
        <v>80</v>
      </c>
      <c r="AV442" s="13" t="s">
        <v>80</v>
      </c>
      <c r="AW442" s="13" t="s">
        <v>32</v>
      </c>
      <c r="AX442" s="13" t="s">
        <v>70</v>
      </c>
      <c r="AY442" s="236" t="s">
        <v>123</v>
      </c>
    </row>
    <row r="443" s="14" customFormat="1">
      <c r="A443" s="14"/>
      <c r="B443" s="237"/>
      <c r="C443" s="238"/>
      <c r="D443" s="227" t="s">
        <v>134</v>
      </c>
      <c r="E443" s="239" t="s">
        <v>19</v>
      </c>
      <c r="F443" s="240" t="s">
        <v>136</v>
      </c>
      <c r="G443" s="238"/>
      <c r="H443" s="241">
        <v>26</v>
      </c>
      <c r="I443" s="242"/>
      <c r="J443" s="238"/>
      <c r="K443" s="238"/>
      <c r="L443" s="243"/>
      <c r="M443" s="244"/>
      <c r="N443" s="245"/>
      <c r="O443" s="245"/>
      <c r="P443" s="245"/>
      <c r="Q443" s="245"/>
      <c r="R443" s="245"/>
      <c r="S443" s="245"/>
      <c r="T443" s="246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47" t="s">
        <v>134</v>
      </c>
      <c r="AU443" s="247" t="s">
        <v>80</v>
      </c>
      <c r="AV443" s="14" t="s">
        <v>130</v>
      </c>
      <c r="AW443" s="14" t="s">
        <v>32</v>
      </c>
      <c r="AX443" s="14" t="s">
        <v>78</v>
      </c>
      <c r="AY443" s="247" t="s">
        <v>123</v>
      </c>
    </row>
    <row r="444" s="2" customFormat="1" ht="37.8" customHeight="1">
      <c r="A444" s="41"/>
      <c r="B444" s="42"/>
      <c r="C444" s="207" t="s">
        <v>451</v>
      </c>
      <c r="D444" s="207" t="s">
        <v>125</v>
      </c>
      <c r="E444" s="208" t="s">
        <v>452</v>
      </c>
      <c r="F444" s="209" t="s">
        <v>453</v>
      </c>
      <c r="G444" s="210" t="s">
        <v>128</v>
      </c>
      <c r="H444" s="211">
        <v>25</v>
      </c>
      <c r="I444" s="212"/>
      <c r="J444" s="213">
        <f>ROUND(I444*H444,2)</f>
        <v>0</v>
      </c>
      <c r="K444" s="209" t="s">
        <v>129</v>
      </c>
      <c r="L444" s="47"/>
      <c r="M444" s="214" t="s">
        <v>19</v>
      </c>
      <c r="N444" s="215" t="s">
        <v>41</v>
      </c>
      <c r="O444" s="87"/>
      <c r="P444" s="216">
        <f>O444*H444</f>
        <v>0</v>
      </c>
      <c r="Q444" s="216">
        <v>0</v>
      </c>
      <c r="R444" s="216">
        <f>Q444*H444</f>
        <v>0</v>
      </c>
      <c r="S444" s="216">
        <v>0</v>
      </c>
      <c r="T444" s="217">
        <f>S444*H444</f>
        <v>0</v>
      </c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R444" s="218" t="s">
        <v>130</v>
      </c>
      <c r="AT444" s="218" t="s">
        <v>125</v>
      </c>
      <c r="AU444" s="218" t="s">
        <v>80</v>
      </c>
      <c r="AY444" s="20" t="s">
        <v>123</v>
      </c>
      <c r="BE444" s="219">
        <f>IF(N444="základní",J444,0)</f>
        <v>0</v>
      </c>
      <c r="BF444" s="219">
        <f>IF(N444="snížená",J444,0)</f>
        <v>0</v>
      </c>
      <c r="BG444" s="219">
        <f>IF(N444="zákl. přenesená",J444,0)</f>
        <v>0</v>
      </c>
      <c r="BH444" s="219">
        <f>IF(N444="sníž. přenesená",J444,0)</f>
        <v>0</v>
      </c>
      <c r="BI444" s="219">
        <f>IF(N444="nulová",J444,0)</f>
        <v>0</v>
      </c>
      <c r="BJ444" s="20" t="s">
        <v>78</v>
      </c>
      <c r="BK444" s="219">
        <f>ROUND(I444*H444,2)</f>
        <v>0</v>
      </c>
      <c r="BL444" s="20" t="s">
        <v>130</v>
      </c>
      <c r="BM444" s="218" t="s">
        <v>454</v>
      </c>
    </row>
    <row r="445" s="2" customFormat="1">
      <c r="A445" s="41"/>
      <c r="B445" s="42"/>
      <c r="C445" s="43"/>
      <c r="D445" s="220" t="s">
        <v>132</v>
      </c>
      <c r="E445" s="43"/>
      <c r="F445" s="221" t="s">
        <v>455</v>
      </c>
      <c r="G445" s="43"/>
      <c r="H445" s="43"/>
      <c r="I445" s="222"/>
      <c r="J445" s="43"/>
      <c r="K445" s="43"/>
      <c r="L445" s="47"/>
      <c r="M445" s="223"/>
      <c r="N445" s="224"/>
      <c r="O445" s="87"/>
      <c r="P445" s="87"/>
      <c r="Q445" s="87"/>
      <c r="R445" s="87"/>
      <c r="S445" s="87"/>
      <c r="T445" s="88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T445" s="20" t="s">
        <v>132</v>
      </c>
      <c r="AU445" s="20" t="s">
        <v>80</v>
      </c>
    </row>
    <row r="446" s="13" customFormat="1">
      <c r="A446" s="13"/>
      <c r="B446" s="225"/>
      <c r="C446" s="226"/>
      <c r="D446" s="227" t="s">
        <v>134</v>
      </c>
      <c r="E446" s="228" t="s">
        <v>19</v>
      </c>
      <c r="F446" s="229" t="s">
        <v>456</v>
      </c>
      <c r="G446" s="226"/>
      <c r="H446" s="230">
        <v>25</v>
      </c>
      <c r="I446" s="231"/>
      <c r="J446" s="226"/>
      <c r="K446" s="226"/>
      <c r="L446" s="232"/>
      <c r="M446" s="233"/>
      <c r="N446" s="234"/>
      <c r="O446" s="234"/>
      <c r="P446" s="234"/>
      <c r="Q446" s="234"/>
      <c r="R446" s="234"/>
      <c r="S446" s="234"/>
      <c r="T446" s="235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36" t="s">
        <v>134</v>
      </c>
      <c r="AU446" s="236" t="s">
        <v>80</v>
      </c>
      <c r="AV446" s="13" t="s">
        <v>80</v>
      </c>
      <c r="AW446" s="13" t="s">
        <v>32</v>
      </c>
      <c r="AX446" s="13" t="s">
        <v>70</v>
      </c>
      <c r="AY446" s="236" t="s">
        <v>123</v>
      </c>
    </row>
    <row r="447" s="14" customFormat="1">
      <c r="A447" s="14"/>
      <c r="B447" s="237"/>
      <c r="C447" s="238"/>
      <c r="D447" s="227" t="s">
        <v>134</v>
      </c>
      <c r="E447" s="239" t="s">
        <v>19</v>
      </c>
      <c r="F447" s="240" t="s">
        <v>136</v>
      </c>
      <c r="G447" s="238"/>
      <c r="H447" s="241">
        <v>25</v>
      </c>
      <c r="I447" s="242"/>
      <c r="J447" s="238"/>
      <c r="K447" s="238"/>
      <c r="L447" s="243"/>
      <c r="M447" s="244"/>
      <c r="N447" s="245"/>
      <c r="O447" s="245"/>
      <c r="P447" s="245"/>
      <c r="Q447" s="245"/>
      <c r="R447" s="245"/>
      <c r="S447" s="245"/>
      <c r="T447" s="246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47" t="s">
        <v>134</v>
      </c>
      <c r="AU447" s="247" t="s">
        <v>80</v>
      </c>
      <c r="AV447" s="14" t="s">
        <v>130</v>
      </c>
      <c r="AW447" s="14" t="s">
        <v>32</v>
      </c>
      <c r="AX447" s="14" t="s">
        <v>78</v>
      </c>
      <c r="AY447" s="247" t="s">
        <v>123</v>
      </c>
    </row>
    <row r="448" s="2" customFormat="1" ht="37.8" customHeight="1">
      <c r="A448" s="41"/>
      <c r="B448" s="42"/>
      <c r="C448" s="207" t="s">
        <v>457</v>
      </c>
      <c r="D448" s="207" t="s">
        <v>125</v>
      </c>
      <c r="E448" s="208" t="s">
        <v>458</v>
      </c>
      <c r="F448" s="209" t="s">
        <v>459</v>
      </c>
      <c r="G448" s="210" t="s">
        <v>128</v>
      </c>
      <c r="H448" s="211">
        <v>47</v>
      </c>
      <c r="I448" s="212"/>
      <c r="J448" s="213">
        <f>ROUND(I448*H448,2)</f>
        <v>0</v>
      </c>
      <c r="K448" s="209" t="s">
        <v>129</v>
      </c>
      <c r="L448" s="47"/>
      <c r="M448" s="214" t="s">
        <v>19</v>
      </c>
      <c r="N448" s="215" t="s">
        <v>41</v>
      </c>
      <c r="O448" s="87"/>
      <c r="P448" s="216">
        <f>O448*H448</f>
        <v>0</v>
      </c>
      <c r="Q448" s="216">
        <v>0</v>
      </c>
      <c r="R448" s="216">
        <f>Q448*H448</f>
        <v>0</v>
      </c>
      <c r="S448" s="216">
        <v>0</v>
      </c>
      <c r="T448" s="217">
        <f>S448*H448</f>
        <v>0</v>
      </c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R448" s="218" t="s">
        <v>130</v>
      </c>
      <c r="AT448" s="218" t="s">
        <v>125</v>
      </c>
      <c r="AU448" s="218" t="s">
        <v>80</v>
      </c>
      <c r="AY448" s="20" t="s">
        <v>123</v>
      </c>
      <c r="BE448" s="219">
        <f>IF(N448="základní",J448,0)</f>
        <v>0</v>
      </c>
      <c r="BF448" s="219">
        <f>IF(N448="snížená",J448,0)</f>
        <v>0</v>
      </c>
      <c r="BG448" s="219">
        <f>IF(N448="zákl. přenesená",J448,0)</f>
        <v>0</v>
      </c>
      <c r="BH448" s="219">
        <f>IF(N448="sníž. přenesená",J448,0)</f>
        <v>0</v>
      </c>
      <c r="BI448" s="219">
        <f>IF(N448="nulová",J448,0)</f>
        <v>0</v>
      </c>
      <c r="BJ448" s="20" t="s">
        <v>78</v>
      </c>
      <c r="BK448" s="219">
        <f>ROUND(I448*H448,2)</f>
        <v>0</v>
      </c>
      <c r="BL448" s="20" t="s">
        <v>130</v>
      </c>
      <c r="BM448" s="218" t="s">
        <v>460</v>
      </c>
    </row>
    <row r="449" s="2" customFormat="1">
      <c r="A449" s="41"/>
      <c r="B449" s="42"/>
      <c r="C449" s="43"/>
      <c r="D449" s="220" t="s">
        <v>132</v>
      </c>
      <c r="E449" s="43"/>
      <c r="F449" s="221" t="s">
        <v>461</v>
      </c>
      <c r="G449" s="43"/>
      <c r="H449" s="43"/>
      <c r="I449" s="222"/>
      <c r="J449" s="43"/>
      <c r="K449" s="43"/>
      <c r="L449" s="47"/>
      <c r="M449" s="223"/>
      <c r="N449" s="224"/>
      <c r="O449" s="87"/>
      <c r="P449" s="87"/>
      <c r="Q449" s="87"/>
      <c r="R449" s="87"/>
      <c r="S449" s="87"/>
      <c r="T449" s="88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T449" s="20" t="s">
        <v>132</v>
      </c>
      <c r="AU449" s="20" t="s">
        <v>80</v>
      </c>
    </row>
    <row r="450" s="13" customFormat="1">
      <c r="A450" s="13"/>
      <c r="B450" s="225"/>
      <c r="C450" s="226"/>
      <c r="D450" s="227" t="s">
        <v>134</v>
      </c>
      <c r="E450" s="228" t="s">
        <v>19</v>
      </c>
      <c r="F450" s="229" t="s">
        <v>462</v>
      </c>
      <c r="G450" s="226"/>
      <c r="H450" s="230">
        <v>47</v>
      </c>
      <c r="I450" s="231"/>
      <c r="J450" s="226"/>
      <c r="K450" s="226"/>
      <c r="L450" s="232"/>
      <c r="M450" s="233"/>
      <c r="N450" s="234"/>
      <c r="O450" s="234"/>
      <c r="P450" s="234"/>
      <c r="Q450" s="234"/>
      <c r="R450" s="234"/>
      <c r="S450" s="234"/>
      <c r="T450" s="235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36" t="s">
        <v>134</v>
      </c>
      <c r="AU450" s="236" t="s">
        <v>80</v>
      </c>
      <c r="AV450" s="13" t="s">
        <v>80</v>
      </c>
      <c r="AW450" s="13" t="s">
        <v>32</v>
      </c>
      <c r="AX450" s="13" t="s">
        <v>70</v>
      </c>
      <c r="AY450" s="236" t="s">
        <v>123</v>
      </c>
    </row>
    <row r="451" s="14" customFormat="1">
      <c r="A451" s="14"/>
      <c r="B451" s="237"/>
      <c r="C451" s="238"/>
      <c r="D451" s="227" t="s">
        <v>134</v>
      </c>
      <c r="E451" s="239" t="s">
        <v>19</v>
      </c>
      <c r="F451" s="240" t="s">
        <v>136</v>
      </c>
      <c r="G451" s="238"/>
      <c r="H451" s="241">
        <v>47</v>
      </c>
      <c r="I451" s="242"/>
      <c r="J451" s="238"/>
      <c r="K451" s="238"/>
      <c r="L451" s="243"/>
      <c r="M451" s="244"/>
      <c r="N451" s="245"/>
      <c r="O451" s="245"/>
      <c r="P451" s="245"/>
      <c r="Q451" s="245"/>
      <c r="R451" s="245"/>
      <c r="S451" s="245"/>
      <c r="T451" s="246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47" t="s">
        <v>134</v>
      </c>
      <c r="AU451" s="247" t="s">
        <v>80</v>
      </c>
      <c r="AV451" s="14" t="s">
        <v>130</v>
      </c>
      <c r="AW451" s="14" t="s">
        <v>32</v>
      </c>
      <c r="AX451" s="14" t="s">
        <v>78</v>
      </c>
      <c r="AY451" s="247" t="s">
        <v>123</v>
      </c>
    </row>
    <row r="452" s="12" customFormat="1" ht="22.8" customHeight="1">
      <c r="A452" s="12"/>
      <c r="B452" s="191"/>
      <c r="C452" s="192"/>
      <c r="D452" s="193" t="s">
        <v>69</v>
      </c>
      <c r="E452" s="205" t="s">
        <v>463</v>
      </c>
      <c r="F452" s="205" t="s">
        <v>464</v>
      </c>
      <c r="G452" s="192"/>
      <c r="H452" s="192"/>
      <c r="I452" s="195"/>
      <c r="J452" s="206">
        <f>BK452</f>
        <v>0</v>
      </c>
      <c r="K452" s="192"/>
      <c r="L452" s="197"/>
      <c r="M452" s="198"/>
      <c r="N452" s="199"/>
      <c r="O452" s="199"/>
      <c r="P452" s="200">
        <f>SUM(P453:P498)</f>
        <v>0</v>
      </c>
      <c r="Q452" s="199"/>
      <c r="R452" s="200">
        <f>SUM(R453:R498)</f>
        <v>0</v>
      </c>
      <c r="S452" s="199"/>
      <c r="T452" s="201">
        <f>SUM(T453:T498)</f>
        <v>0</v>
      </c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R452" s="202" t="s">
        <v>78</v>
      </c>
      <c r="AT452" s="203" t="s">
        <v>69</v>
      </c>
      <c r="AU452" s="203" t="s">
        <v>78</v>
      </c>
      <c r="AY452" s="202" t="s">
        <v>123</v>
      </c>
      <c r="BK452" s="204">
        <f>SUM(BK453:BK498)</f>
        <v>0</v>
      </c>
    </row>
    <row r="453" s="2" customFormat="1" ht="24.15" customHeight="1">
      <c r="A453" s="41"/>
      <c r="B453" s="42"/>
      <c r="C453" s="207" t="s">
        <v>465</v>
      </c>
      <c r="D453" s="207" t="s">
        <v>125</v>
      </c>
      <c r="E453" s="208" t="s">
        <v>466</v>
      </c>
      <c r="F453" s="209" t="s">
        <v>467</v>
      </c>
      <c r="G453" s="210" t="s">
        <v>293</v>
      </c>
      <c r="H453" s="211">
        <v>1.3200000000000001</v>
      </c>
      <c r="I453" s="212"/>
      <c r="J453" s="213">
        <f>ROUND(I453*H453,2)</f>
        <v>0</v>
      </c>
      <c r="K453" s="209" t="s">
        <v>129</v>
      </c>
      <c r="L453" s="47"/>
      <c r="M453" s="214" t="s">
        <v>19</v>
      </c>
      <c r="N453" s="215" t="s">
        <v>41</v>
      </c>
      <c r="O453" s="87"/>
      <c r="P453" s="216">
        <f>O453*H453</f>
        <v>0</v>
      </c>
      <c r="Q453" s="216">
        <v>0</v>
      </c>
      <c r="R453" s="216">
        <f>Q453*H453</f>
        <v>0</v>
      </c>
      <c r="S453" s="216">
        <v>0</v>
      </c>
      <c r="T453" s="217">
        <f>S453*H453</f>
        <v>0</v>
      </c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R453" s="218" t="s">
        <v>130</v>
      </c>
      <c r="AT453" s="218" t="s">
        <v>125</v>
      </c>
      <c r="AU453" s="218" t="s">
        <v>80</v>
      </c>
      <c r="AY453" s="20" t="s">
        <v>123</v>
      </c>
      <c r="BE453" s="219">
        <f>IF(N453="základní",J453,0)</f>
        <v>0</v>
      </c>
      <c r="BF453" s="219">
        <f>IF(N453="snížená",J453,0)</f>
        <v>0</v>
      </c>
      <c r="BG453" s="219">
        <f>IF(N453="zákl. přenesená",J453,0)</f>
        <v>0</v>
      </c>
      <c r="BH453" s="219">
        <f>IF(N453="sníž. přenesená",J453,0)</f>
        <v>0</v>
      </c>
      <c r="BI453" s="219">
        <f>IF(N453="nulová",J453,0)</f>
        <v>0</v>
      </c>
      <c r="BJ453" s="20" t="s">
        <v>78</v>
      </c>
      <c r="BK453" s="219">
        <f>ROUND(I453*H453,2)</f>
        <v>0</v>
      </c>
      <c r="BL453" s="20" t="s">
        <v>130</v>
      </c>
      <c r="BM453" s="218" t="s">
        <v>468</v>
      </c>
    </row>
    <row r="454" s="2" customFormat="1">
      <c r="A454" s="41"/>
      <c r="B454" s="42"/>
      <c r="C454" s="43"/>
      <c r="D454" s="220" t="s">
        <v>132</v>
      </c>
      <c r="E454" s="43"/>
      <c r="F454" s="221" t="s">
        <v>469</v>
      </c>
      <c r="G454" s="43"/>
      <c r="H454" s="43"/>
      <c r="I454" s="222"/>
      <c r="J454" s="43"/>
      <c r="K454" s="43"/>
      <c r="L454" s="47"/>
      <c r="M454" s="223"/>
      <c r="N454" s="224"/>
      <c r="O454" s="87"/>
      <c r="P454" s="87"/>
      <c r="Q454" s="87"/>
      <c r="R454" s="87"/>
      <c r="S454" s="87"/>
      <c r="T454" s="88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T454" s="20" t="s">
        <v>132</v>
      </c>
      <c r="AU454" s="20" t="s">
        <v>80</v>
      </c>
    </row>
    <row r="455" s="13" customFormat="1">
      <c r="A455" s="13"/>
      <c r="B455" s="225"/>
      <c r="C455" s="226"/>
      <c r="D455" s="227" t="s">
        <v>134</v>
      </c>
      <c r="E455" s="228" t="s">
        <v>19</v>
      </c>
      <c r="F455" s="229" t="s">
        <v>470</v>
      </c>
      <c r="G455" s="226"/>
      <c r="H455" s="230">
        <v>1.3200000000000001</v>
      </c>
      <c r="I455" s="231"/>
      <c r="J455" s="226"/>
      <c r="K455" s="226"/>
      <c r="L455" s="232"/>
      <c r="M455" s="233"/>
      <c r="N455" s="234"/>
      <c r="O455" s="234"/>
      <c r="P455" s="234"/>
      <c r="Q455" s="234"/>
      <c r="R455" s="234"/>
      <c r="S455" s="234"/>
      <c r="T455" s="235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T455" s="236" t="s">
        <v>134</v>
      </c>
      <c r="AU455" s="236" t="s">
        <v>80</v>
      </c>
      <c r="AV455" s="13" t="s">
        <v>80</v>
      </c>
      <c r="AW455" s="13" t="s">
        <v>32</v>
      </c>
      <c r="AX455" s="13" t="s">
        <v>78</v>
      </c>
      <c r="AY455" s="236" t="s">
        <v>123</v>
      </c>
    </row>
    <row r="456" s="14" customFormat="1">
      <c r="A456" s="14"/>
      <c r="B456" s="237"/>
      <c r="C456" s="238"/>
      <c r="D456" s="227" t="s">
        <v>134</v>
      </c>
      <c r="E456" s="239" t="s">
        <v>19</v>
      </c>
      <c r="F456" s="240" t="s">
        <v>136</v>
      </c>
      <c r="G456" s="238"/>
      <c r="H456" s="241">
        <v>1.3200000000000001</v>
      </c>
      <c r="I456" s="242"/>
      <c r="J456" s="238"/>
      <c r="K456" s="238"/>
      <c r="L456" s="243"/>
      <c r="M456" s="244"/>
      <c r="N456" s="245"/>
      <c r="O456" s="245"/>
      <c r="P456" s="245"/>
      <c r="Q456" s="245"/>
      <c r="R456" s="245"/>
      <c r="S456" s="245"/>
      <c r="T456" s="246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T456" s="247" t="s">
        <v>134</v>
      </c>
      <c r="AU456" s="247" t="s">
        <v>80</v>
      </c>
      <c r="AV456" s="14" t="s">
        <v>130</v>
      </c>
      <c r="AW456" s="14" t="s">
        <v>32</v>
      </c>
      <c r="AX456" s="14" t="s">
        <v>70</v>
      </c>
      <c r="AY456" s="247" t="s">
        <v>123</v>
      </c>
    </row>
    <row r="457" s="2" customFormat="1" ht="21.75" customHeight="1">
      <c r="A457" s="41"/>
      <c r="B457" s="42"/>
      <c r="C457" s="207" t="s">
        <v>471</v>
      </c>
      <c r="D457" s="207" t="s">
        <v>125</v>
      </c>
      <c r="E457" s="208" t="s">
        <v>472</v>
      </c>
      <c r="F457" s="209" t="s">
        <v>473</v>
      </c>
      <c r="G457" s="210" t="s">
        <v>293</v>
      </c>
      <c r="H457" s="211">
        <v>1.3200000000000001</v>
      </c>
      <c r="I457" s="212"/>
      <c r="J457" s="213">
        <f>ROUND(I457*H457,2)</f>
        <v>0</v>
      </c>
      <c r="K457" s="209" t="s">
        <v>129</v>
      </c>
      <c r="L457" s="47"/>
      <c r="M457" s="214" t="s">
        <v>19</v>
      </c>
      <c r="N457" s="215" t="s">
        <v>41</v>
      </c>
      <c r="O457" s="87"/>
      <c r="P457" s="216">
        <f>O457*H457</f>
        <v>0</v>
      </c>
      <c r="Q457" s="216">
        <v>0</v>
      </c>
      <c r="R457" s="216">
        <f>Q457*H457</f>
        <v>0</v>
      </c>
      <c r="S457" s="216">
        <v>0</v>
      </c>
      <c r="T457" s="217">
        <f>S457*H457</f>
        <v>0</v>
      </c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R457" s="218" t="s">
        <v>130</v>
      </c>
      <c r="AT457" s="218" t="s">
        <v>125</v>
      </c>
      <c r="AU457" s="218" t="s">
        <v>80</v>
      </c>
      <c r="AY457" s="20" t="s">
        <v>123</v>
      </c>
      <c r="BE457" s="219">
        <f>IF(N457="základní",J457,0)</f>
        <v>0</v>
      </c>
      <c r="BF457" s="219">
        <f>IF(N457="snížená",J457,0)</f>
        <v>0</v>
      </c>
      <c r="BG457" s="219">
        <f>IF(N457="zákl. přenesená",J457,0)</f>
        <v>0</v>
      </c>
      <c r="BH457" s="219">
        <f>IF(N457="sníž. přenesená",J457,0)</f>
        <v>0</v>
      </c>
      <c r="BI457" s="219">
        <f>IF(N457="nulová",J457,0)</f>
        <v>0</v>
      </c>
      <c r="BJ457" s="20" t="s">
        <v>78</v>
      </c>
      <c r="BK457" s="219">
        <f>ROUND(I457*H457,2)</f>
        <v>0</v>
      </c>
      <c r="BL457" s="20" t="s">
        <v>130</v>
      </c>
      <c r="BM457" s="218" t="s">
        <v>474</v>
      </c>
    </row>
    <row r="458" s="2" customFormat="1">
      <c r="A458" s="41"/>
      <c r="B458" s="42"/>
      <c r="C458" s="43"/>
      <c r="D458" s="220" t="s">
        <v>132</v>
      </c>
      <c r="E458" s="43"/>
      <c r="F458" s="221" t="s">
        <v>475</v>
      </c>
      <c r="G458" s="43"/>
      <c r="H458" s="43"/>
      <c r="I458" s="222"/>
      <c r="J458" s="43"/>
      <c r="K458" s="43"/>
      <c r="L458" s="47"/>
      <c r="M458" s="223"/>
      <c r="N458" s="224"/>
      <c r="O458" s="87"/>
      <c r="P458" s="87"/>
      <c r="Q458" s="87"/>
      <c r="R458" s="87"/>
      <c r="S458" s="87"/>
      <c r="T458" s="88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T458" s="20" t="s">
        <v>132</v>
      </c>
      <c r="AU458" s="20" t="s">
        <v>80</v>
      </c>
    </row>
    <row r="459" s="13" customFormat="1">
      <c r="A459" s="13"/>
      <c r="B459" s="225"/>
      <c r="C459" s="226"/>
      <c r="D459" s="227" t="s">
        <v>134</v>
      </c>
      <c r="E459" s="228" t="s">
        <v>19</v>
      </c>
      <c r="F459" s="229" t="s">
        <v>470</v>
      </c>
      <c r="G459" s="226"/>
      <c r="H459" s="230">
        <v>1.3200000000000001</v>
      </c>
      <c r="I459" s="231"/>
      <c r="J459" s="226"/>
      <c r="K459" s="226"/>
      <c r="L459" s="232"/>
      <c r="M459" s="233"/>
      <c r="N459" s="234"/>
      <c r="O459" s="234"/>
      <c r="P459" s="234"/>
      <c r="Q459" s="234"/>
      <c r="R459" s="234"/>
      <c r="S459" s="234"/>
      <c r="T459" s="235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36" t="s">
        <v>134</v>
      </c>
      <c r="AU459" s="236" t="s">
        <v>80</v>
      </c>
      <c r="AV459" s="13" t="s">
        <v>80</v>
      </c>
      <c r="AW459" s="13" t="s">
        <v>32</v>
      </c>
      <c r="AX459" s="13" t="s">
        <v>70</v>
      </c>
      <c r="AY459" s="236" t="s">
        <v>123</v>
      </c>
    </row>
    <row r="460" s="14" customFormat="1">
      <c r="A460" s="14"/>
      <c r="B460" s="237"/>
      <c r="C460" s="238"/>
      <c r="D460" s="227" t="s">
        <v>134</v>
      </c>
      <c r="E460" s="239" t="s">
        <v>19</v>
      </c>
      <c r="F460" s="240" t="s">
        <v>136</v>
      </c>
      <c r="G460" s="238"/>
      <c r="H460" s="241">
        <v>1.3200000000000001</v>
      </c>
      <c r="I460" s="242"/>
      <c r="J460" s="238"/>
      <c r="K460" s="238"/>
      <c r="L460" s="243"/>
      <c r="M460" s="244"/>
      <c r="N460" s="245"/>
      <c r="O460" s="245"/>
      <c r="P460" s="245"/>
      <c r="Q460" s="245"/>
      <c r="R460" s="245"/>
      <c r="S460" s="245"/>
      <c r="T460" s="246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47" t="s">
        <v>134</v>
      </c>
      <c r="AU460" s="247" t="s">
        <v>80</v>
      </c>
      <c r="AV460" s="14" t="s">
        <v>130</v>
      </c>
      <c r="AW460" s="14" t="s">
        <v>32</v>
      </c>
      <c r="AX460" s="14" t="s">
        <v>78</v>
      </c>
      <c r="AY460" s="247" t="s">
        <v>123</v>
      </c>
    </row>
    <row r="461" s="2" customFormat="1" ht="24.15" customHeight="1">
      <c r="A461" s="41"/>
      <c r="B461" s="42"/>
      <c r="C461" s="207" t="s">
        <v>476</v>
      </c>
      <c r="D461" s="207" t="s">
        <v>125</v>
      </c>
      <c r="E461" s="208" t="s">
        <v>477</v>
      </c>
      <c r="F461" s="209" t="s">
        <v>478</v>
      </c>
      <c r="G461" s="210" t="s">
        <v>293</v>
      </c>
      <c r="H461" s="211">
        <v>14.52</v>
      </c>
      <c r="I461" s="212"/>
      <c r="J461" s="213">
        <f>ROUND(I461*H461,2)</f>
        <v>0</v>
      </c>
      <c r="K461" s="209" t="s">
        <v>129</v>
      </c>
      <c r="L461" s="47"/>
      <c r="M461" s="214" t="s">
        <v>19</v>
      </c>
      <c r="N461" s="215" t="s">
        <v>41</v>
      </c>
      <c r="O461" s="87"/>
      <c r="P461" s="216">
        <f>O461*H461</f>
        <v>0</v>
      </c>
      <c r="Q461" s="216">
        <v>0</v>
      </c>
      <c r="R461" s="216">
        <f>Q461*H461</f>
        <v>0</v>
      </c>
      <c r="S461" s="216">
        <v>0</v>
      </c>
      <c r="T461" s="217">
        <f>S461*H461</f>
        <v>0</v>
      </c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R461" s="218" t="s">
        <v>130</v>
      </c>
      <c r="AT461" s="218" t="s">
        <v>125</v>
      </c>
      <c r="AU461" s="218" t="s">
        <v>80</v>
      </c>
      <c r="AY461" s="20" t="s">
        <v>123</v>
      </c>
      <c r="BE461" s="219">
        <f>IF(N461="základní",J461,0)</f>
        <v>0</v>
      </c>
      <c r="BF461" s="219">
        <f>IF(N461="snížená",J461,0)</f>
        <v>0</v>
      </c>
      <c r="BG461" s="219">
        <f>IF(N461="zákl. přenesená",J461,0)</f>
        <v>0</v>
      </c>
      <c r="BH461" s="219">
        <f>IF(N461="sníž. přenesená",J461,0)</f>
        <v>0</v>
      </c>
      <c r="BI461" s="219">
        <f>IF(N461="nulová",J461,0)</f>
        <v>0</v>
      </c>
      <c r="BJ461" s="20" t="s">
        <v>78</v>
      </c>
      <c r="BK461" s="219">
        <f>ROUND(I461*H461,2)</f>
        <v>0</v>
      </c>
      <c r="BL461" s="20" t="s">
        <v>130</v>
      </c>
      <c r="BM461" s="218" t="s">
        <v>479</v>
      </c>
    </row>
    <row r="462" s="2" customFormat="1">
      <c r="A462" s="41"/>
      <c r="B462" s="42"/>
      <c r="C462" s="43"/>
      <c r="D462" s="220" t="s">
        <v>132</v>
      </c>
      <c r="E462" s="43"/>
      <c r="F462" s="221" t="s">
        <v>480</v>
      </c>
      <c r="G462" s="43"/>
      <c r="H462" s="43"/>
      <c r="I462" s="222"/>
      <c r="J462" s="43"/>
      <c r="K462" s="43"/>
      <c r="L462" s="47"/>
      <c r="M462" s="223"/>
      <c r="N462" s="224"/>
      <c r="O462" s="87"/>
      <c r="P462" s="87"/>
      <c r="Q462" s="87"/>
      <c r="R462" s="87"/>
      <c r="S462" s="87"/>
      <c r="T462" s="88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T462" s="20" t="s">
        <v>132</v>
      </c>
      <c r="AU462" s="20" t="s">
        <v>80</v>
      </c>
    </row>
    <row r="463" s="13" customFormat="1">
      <c r="A463" s="13"/>
      <c r="B463" s="225"/>
      <c r="C463" s="226"/>
      <c r="D463" s="227" t="s">
        <v>134</v>
      </c>
      <c r="E463" s="226"/>
      <c r="F463" s="229" t="s">
        <v>481</v>
      </c>
      <c r="G463" s="226"/>
      <c r="H463" s="230">
        <v>14.52</v>
      </c>
      <c r="I463" s="231"/>
      <c r="J463" s="226"/>
      <c r="K463" s="226"/>
      <c r="L463" s="232"/>
      <c r="M463" s="233"/>
      <c r="N463" s="234"/>
      <c r="O463" s="234"/>
      <c r="P463" s="234"/>
      <c r="Q463" s="234"/>
      <c r="R463" s="234"/>
      <c r="S463" s="234"/>
      <c r="T463" s="235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6" t="s">
        <v>134</v>
      </c>
      <c r="AU463" s="236" t="s">
        <v>80</v>
      </c>
      <c r="AV463" s="13" t="s">
        <v>80</v>
      </c>
      <c r="AW463" s="13" t="s">
        <v>4</v>
      </c>
      <c r="AX463" s="13" t="s">
        <v>78</v>
      </c>
      <c r="AY463" s="236" t="s">
        <v>123</v>
      </c>
    </row>
    <row r="464" s="2" customFormat="1" ht="24.15" customHeight="1">
      <c r="A464" s="41"/>
      <c r="B464" s="42"/>
      <c r="C464" s="207" t="s">
        <v>482</v>
      </c>
      <c r="D464" s="207" t="s">
        <v>125</v>
      </c>
      <c r="E464" s="208" t="s">
        <v>483</v>
      </c>
      <c r="F464" s="209" t="s">
        <v>484</v>
      </c>
      <c r="G464" s="210" t="s">
        <v>293</v>
      </c>
      <c r="H464" s="211">
        <v>20.68</v>
      </c>
      <c r="I464" s="212"/>
      <c r="J464" s="213">
        <f>ROUND(I464*H464,2)</f>
        <v>0</v>
      </c>
      <c r="K464" s="209" t="s">
        <v>129</v>
      </c>
      <c r="L464" s="47"/>
      <c r="M464" s="214" t="s">
        <v>19</v>
      </c>
      <c r="N464" s="215" t="s">
        <v>41</v>
      </c>
      <c r="O464" s="87"/>
      <c r="P464" s="216">
        <f>O464*H464</f>
        <v>0</v>
      </c>
      <c r="Q464" s="216">
        <v>0</v>
      </c>
      <c r="R464" s="216">
        <f>Q464*H464</f>
        <v>0</v>
      </c>
      <c r="S464" s="216">
        <v>0</v>
      </c>
      <c r="T464" s="217">
        <f>S464*H464</f>
        <v>0</v>
      </c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R464" s="218" t="s">
        <v>130</v>
      </c>
      <c r="AT464" s="218" t="s">
        <v>125</v>
      </c>
      <c r="AU464" s="218" t="s">
        <v>80</v>
      </c>
      <c r="AY464" s="20" t="s">
        <v>123</v>
      </c>
      <c r="BE464" s="219">
        <f>IF(N464="základní",J464,0)</f>
        <v>0</v>
      </c>
      <c r="BF464" s="219">
        <f>IF(N464="snížená",J464,0)</f>
        <v>0</v>
      </c>
      <c r="BG464" s="219">
        <f>IF(N464="zákl. přenesená",J464,0)</f>
        <v>0</v>
      </c>
      <c r="BH464" s="219">
        <f>IF(N464="sníž. přenesená",J464,0)</f>
        <v>0</v>
      </c>
      <c r="BI464" s="219">
        <f>IF(N464="nulová",J464,0)</f>
        <v>0</v>
      </c>
      <c r="BJ464" s="20" t="s">
        <v>78</v>
      </c>
      <c r="BK464" s="219">
        <f>ROUND(I464*H464,2)</f>
        <v>0</v>
      </c>
      <c r="BL464" s="20" t="s">
        <v>130</v>
      </c>
      <c r="BM464" s="218" t="s">
        <v>485</v>
      </c>
    </row>
    <row r="465" s="2" customFormat="1">
      <c r="A465" s="41"/>
      <c r="B465" s="42"/>
      <c r="C465" s="43"/>
      <c r="D465" s="220" t="s">
        <v>132</v>
      </c>
      <c r="E465" s="43"/>
      <c r="F465" s="221" t="s">
        <v>486</v>
      </c>
      <c r="G465" s="43"/>
      <c r="H465" s="43"/>
      <c r="I465" s="222"/>
      <c r="J465" s="43"/>
      <c r="K465" s="43"/>
      <c r="L465" s="47"/>
      <c r="M465" s="223"/>
      <c r="N465" s="224"/>
      <c r="O465" s="87"/>
      <c r="P465" s="87"/>
      <c r="Q465" s="87"/>
      <c r="R465" s="87"/>
      <c r="S465" s="87"/>
      <c r="T465" s="88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T465" s="20" t="s">
        <v>132</v>
      </c>
      <c r="AU465" s="20" t="s">
        <v>80</v>
      </c>
    </row>
    <row r="466" s="15" customFormat="1">
      <c r="A466" s="15"/>
      <c r="B466" s="248"/>
      <c r="C466" s="249"/>
      <c r="D466" s="227" t="s">
        <v>134</v>
      </c>
      <c r="E466" s="250" t="s">
        <v>19</v>
      </c>
      <c r="F466" s="251" t="s">
        <v>487</v>
      </c>
      <c r="G466" s="249"/>
      <c r="H466" s="250" t="s">
        <v>19</v>
      </c>
      <c r="I466" s="252"/>
      <c r="J466" s="249"/>
      <c r="K466" s="249"/>
      <c r="L466" s="253"/>
      <c r="M466" s="254"/>
      <c r="N466" s="255"/>
      <c r="O466" s="255"/>
      <c r="P466" s="255"/>
      <c r="Q466" s="255"/>
      <c r="R466" s="255"/>
      <c r="S466" s="255"/>
      <c r="T466" s="256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57" t="s">
        <v>134</v>
      </c>
      <c r="AU466" s="257" t="s">
        <v>80</v>
      </c>
      <c r="AV466" s="15" t="s">
        <v>78</v>
      </c>
      <c r="AW466" s="15" t="s">
        <v>32</v>
      </c>
      <c r="AX466" s="15" t="s">
        <v>70</v>
      </c>
      <c r="AY466" s="257" t="s">
        <v>123</v>
      </c>
    </row>
    <row r="467" s="13" customFormat="1">
      <c r="A467" s="13"/>
      <c r="B467" s="225"/>
      <c r="C467" s="226"/>
      <c r="D467" s="227" t="s">
        <v>134</v>
      </c>
      <c r="E467" s="228" t="s">
        <v>19</v>
      </c>
      <c r="F467" s="229" t="s">
        <v>488</v>
      </c>
      <c r="G467" s="226"/>
      <c r="H467" s="230">
        <v>20.68</v>
      </c>
      <c r="I467" s="231"/>
      <c r="J467" s="226"/>
      <c r="K467" s="226"/>
      <c r="L467" s="232"/>
      <c r="M467" s="233"/>
      <c r="N467" s="234"/>
      <c r="O467" s="234"/>
      <c r="P467" s="234"/>
      <c r="Q467" s="234"/>
      <c r="R467" s="234"/>
      <c r="S467" s="234"/>
      <c r="T467" s="235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36" t="s">
        <v>134</v>
      </c>
      <c r="AU467" s="236" t="s">
        <v>80</v>
      </c>
      <c r="AV467" s="13" t="s">
        <v>80</v>
      </c>
      <c r="AW467" s="13" t="s">
        <v>32</v>
      </c>
      <c r="AX467" s="13" t="s">
        <v>70</v>
      </c>
      <c r="AY467" s="236" t="s">
        <v>123</v>
      </c>
    </row>
    <row r="468" s="14" customFormat="1">
      <c r="A468" s="14"/>
      <c r="B468" s="237"/>
      <c r="C468" s="238"/>
      <c r="D468" s="227" t="s">
        <v>134</v>
      </c>
      <c r="E468" s="239" t="s">
        <v>19</v>
      </c>
      <c r="F468" s="240" t="s">
        <v>136</v>
      </c>
      <c r="G468" s="238"/>
      <c r="H468" s="241">
        <v>20.68</v>
      </c>
      <c r="I468" s="242"/>
      <c r="J468" s="238"/>
      <c r="K468" s="238"/>
      <c r="L468" s="243"/>
      <c r="M468" s="244"/>
      <c r="N468" s="245"/>
      <c r="O468" s="245"/>
      <c r="P468" s="245"/>
      <c r="Q468" s="245"/>
      <c r="R468" s="245"/>
      <c r="S468" s="245"/>
      <c r="T468" s="246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247" t="s">
        <v>134</v>
      </c>
      <c r="AU468" s="247" t="s">
        <v>80</v>
      </c>
      <c r="AV468" s="14" t="s">
        <v>130</v>
      </c>
      <c r="AW468" s="14" t="s">
        <v>32</v>
      </c>
      <c r="AX468" s="14" t="s">
        <v>78</v>
      </c>
      <c r="AY468" s="247" t="s">
        <v>123</v>
      </c>
    </row>
    <row r="469" s="2" customFormat="1" ht="24.15" customHeight="1">
      <c r="A469" s="41"/>
      <c r="B469" s="42"/>
      <c r="C469" s="207" t="s">
        <v>489</v>
      </c>
      <c r="D469" s="207" t="s">
        <v>125</v>
      </c>
      <c r="E469" s="208" t="s">
        <v>490</v>
      </c>
      <c r="F469" s="209" t="s">
        <v>491</v>
      </c>
      <c r="G469" s="210" t="s">
        <v>293</v>
      </c>
      <c r="H469" s="211">
        <v>227.47999999999999</v>
      </c>
      <c r="I469" s="212"/>
      <c r="J469" s="213">
        <f>ROUND(I469*H469,2)</f>
        <v>0</v>
      </c>
      <c r="K469" s="209" t="s">
        <v>129</v>
      </c>
      <c r="L469" s="47"/>
      <c r="M469" s="214" t="s">
        <v>19</v>
      </c>
      <c r="N469" s="215" t="s">
        <v>41</v>
      </c>
      <c r="O469" s="87"/>
      <c r="P469" s="216">
        <f>O469*H469</f>
        <v>0</v>
      </c>
      <c r="Q469" s="216">
        <v>0</v>
      </c>
      <c r="R469" s="216">
        <f>Q469*H469</f>
        <v>0</v>
      </c>
      <c r="S469" s="216">
        <v>0</v>
      </c>
      <c r="T469" s="217">
        <f>S469*H469</f>
        <v>0</v>
      </c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R469" s="218" t="s">
        <v>130</v>
      </c>
      <c r="AT469" s="218" t="s">
        <v>125</v>
      </c>
      <c r="AU469" s="218" t="s">
        <v>80</v>
      </c>
      <c r="AY469" s="20" t="s">
        <v>123</v>
      </c>
      <c r="BE469" s="219">
        <f>IF(N469="základní",J469,0)</f>
        <v>0</v>
      </c>
      <c r="BF469" s="219">
        <f>IF(N469="snížená",J469,0)</f>
        <v>0</v>
      </c>
      <c r="BG469" s="219">
        <f>IF(N469="zákl. přenesená",J469,0)</f>
        <v>0</v>
      </c>
      <c r="BH469" s="219">
        <f>IF(N469="sníž. přenesená",J469,0)</f>
        <v>0</v>
      </c>
      <c r="BI469" s="219">
        <f>IF(N469="nulová",J469,0)</f>
        <v>0</v>
      </c>
      <c r="BJ469" s="20" t="s">
        <v>78</v>
      </c>
      <c r="BK469" s="219">
        <f>ROUND(I469*H469,2)</f>
        <v>0</v>
      </c>
      <c r="BL469" s="20" t="s">
        <v>130</v>
      </c>
      <c r="BM469" s="218" t="s">
        <v>492</v>
      </c>
    </row>
    <row r="470" s="2" customFormat="1">
      <c r="A470" s="41"/>
      <c r="B470" s="42"/>
      <c r="C470" s="43"/>
      <c r="D470" s="220" t="s">
        <v>132</v>
      </c>
      <c r="E470" s="43"/>
      <c r="F470" s="221" t="s">
        <v>493</v>
      </c>
      <c r="G470" s="43"/>
      <c r="H470" s="43"/>
      <c r="I470" s="222"/>
      <c r="J470" s="43"/>
      <c r="K470" s="43"/>
      <c r="L470" s="47"/>
      <c r="M470" s="223"/>
      <c r="N470" s="224"/>
      <c r="O470" s="87"/>
      <c r="P470" s="87"/>
      <c r="Q470" s="87"/>
      <c r="R470" s="87"/>
      <c r="S470" s="87"/>
      <c r="T470" s="88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T470" s="20" t="s">
        <v>132</v>
      </c>
      <c r="AU470" s="20" t="s">
        <v>80</v>
      </c>
    </row>
    <row r="471" s="15" customFormat="1">
      <c r="A471" s="15"/>
      <c r="B471" s="248"/>
      <c r="C471" s="249"/>
      <c r="D471" s="227" t="s">
        <v>134</v>
      </c>
      <c r="E471" s="250" t="s">
        <v>19</v>
      </c>
      <c r="F471" s="251" t="s">
        <v>487</v>
      </c>
      <c r="G471" s="249"/>
      <c r="H471" s="250" t="s">
        <v>19</v>
      </c>
      <c r="I471" s="252"/>
      <c r="J471" s="249"/>
      <c r="K471" s="249"/>
      <c r="L471" s="253"/>
      <c r="M471" s="254"/>
      <c r="N471" s="255"/>
      <c r="O471" s="255"/>
      <c r="P471" s="255"/>
      <c r="Q471" s="255"/>
      <c r="R471" s="255"/>
      <c r="S471" s="255"/>
      <c r="T471" s="256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57" t="s">
        <v>134</v>
      </c>
      <c r="AU471" s="257" t="s">
        <v>80</v>
      </c>
      <c r="AV471" s="15" t="s">
        <v>78</v>
      </c>
      <c r="AW471" s="15" t="s">
        <v>32</v>
      </c>
      <c r="AX471" s="15" t="s">
        <v>70</v>
      </c>
      <c r="AY471" s="257" t="s">
        <v>123</v>
      </c>
    </row>
    <row r="472" s="13" customFormat="1">
      <c r="A472" s="13"/>
      <c r="B472" s="225"/>
      <c r="C472" s="226"/>
      <c r="D472" s="227" t="s">
        <v>134</v>
      </c>
      <c r="E472" s="228" t="s">
        <v>19</v>
      </c>
      <c r="F472" s="229" t="s">
        <v>488</v>
      </c>
      <c r="G472" s="226"/>
      <c r="H472" s="230">
        <v>20.68</v>
      </c>
      <c r="I472" s="231"/>
      <c r="J472" s="226"/>
      <c r="K472" s="226"/>
      <c r="L472" s="232"/>
      <c r="M472" s="233"/>
      <c r="N472" s="234"/>
      <c r="O472" s="234"/>
      <c r="P472" s="234"/>
      <c r="Q472" s="234"/>
      <c r="R472" s="234"/>
      <c r="S472" s="234"/>
      <c r="T472" s="235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36" t="s">
        <v>134</v>
      </c>
      <c r="AU472" s="236" t="s">
        <v>80</v>
      </c>
      <c r="AV472" s="13" t="s">
        <v>80</v>
      </c>
      <c r="AW472" s="13" t="s">
        <v>32</v>
      </c>
      <c r="AX472" s="13" t="s">
        <v>70</v>
      </c>
      <c r="AY472" s="236" t="s">
        <v>123</v>
      </c>
    </row>
    <row r="473" s="14" customFormat="1">
      <c r="A473" s="14"/>
      <c r="B473" s="237"/>
      <c r="C473" s="238"/>
      <c r="D473" s="227" t="s">
        <v>134</v>
      </c>
      <c r="E473" s="239" t="s">
        <v>19</v>
      </c>
      <c r="F473" s="240" t="s">
        <v>136</v>
      </c>
      <c r="G473" s="238"/>
      <c r="H473" s="241">
        <v>20.68</v>
      </c>
      <c r="I473" s="242"/>
      <c r="J473" s="238"/>
      <c r="K473" s="238"/>
      <c r="L473" s="243"/>
      <c r="M473" s="244"/>
      <c r="N473" s="245"/>
      <c r="O473" s="245"/>
      <c r="P473" s="245"/>
      <c r="Q473" s="245"/>
      <c r="R473" s="245"/>
      <c r="S473" s="245"/>
      <c r="T473" s="246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47" t="s">
        <v>134</v>
      </c>
      <c r="AU473" s="247" t="s">
        <v>80</v>
      </c>
      <c r="AV473" s="14" t="s">
        <v>130</v>
      </c>
      <c r="AW473" s="14" t="s">
        <v>32</v>
      </c>
      <c r="AX473" s="14" t="s">
        <v>78</v>
      </c>
      <c r="AY473" s="247" t="s">
        <v>123</v>
      </c>
    </row>
    <row r="474" s="13" customFormat="1">
      <c r="A474" s="13"/>
      <c r="B474" s="225"/>
      <c r="C474" s="226"/>
      <c r="D474" s="227" t="s">
        <v>134</v>
      </c>
      <c r="E474" s="226"/>
      <c r="F474" s="229" t="s">
        <v>494</v>
      </c>
      <c r="G474" s="226"/>
      <c r="H474" s="230">
        <v>227.47999999999999</v>
      </c>
      <c r="I474" s="231"/>
      <c r="J474" s="226"/>
      <c r="K474" s="226"/>
      <c r="L474" s="232"/>
      <c r="M474" s="233"/>
      <c r="N474" s="234"/>
      <c r="O474" s="234"/>
      <c r="P474" s="234"/>
      <c r="Q474" s="234"/>
      <c r="R474" s="234"/>
      <c r="S474" s="234"/>
      <c r="T474" s="235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36" t="s">
        <v>134</v>
      </c>
      <c r="AU474" s="236" t="s">
        <v>80</v>
      </c>
      <c r="AV474" s="13" t="s">
        <v>80</v>
      </c>
      <c r="AW474" s="13" t="s">
        <v>4</v>
      </c>
      <c r="AX474" s="13" t="s">
        <v>78</v>
      </c>
      <c r="AY474" s="236" t="s">
        <v>123</v>
      </c>
    </row>
    <row r="475" s="2" customFormat="1" ht="24.15" customHeight="1">
      <c r="A475" s="41"/>
      <c r="B475" s="42"/>
      <c r="C475" s="207" t="s">
        <v>495</v>
      </c>
      <c r="D475" s="207" t="s">
        <v>125</v>
      </c>
      <c r="E475" s="208" t="s">
        <v>496</v>
      </c>
      <c r="F475" s="209" t="s">
        <v>497</v>
      </c>
      <c r="G475" s="210" t="s">
        <v>293</v>
      </c>
      <c r="H475" s="211">
        <v>1.1830000000000001</v>
      </c>
      <c r="I475" s="212"/>
      <c r="J475" s="213">
        <f>ROUND(I475*H475,2)</f>
        <v>0</v>
      </c>
      <c r="K475" s="209" t="s">
        <v>129</v>
      </c>
      <c r="L475" s="47"/>
      <c r="M475" s="214" t="s">
        <v>19</v>
      </c>
      <c r="N475" s="215" t="s">
        <v>41</v>
      </c>
      <c r="O475" s="87"/>
      <c r="P475" s="216">
        <f>O475*H475</f>
        <v>0</v>
      </c>
      <c r="Q475" s="216">
        <v>0</v>
      </c>
      <c r="R475" s="216">
        <f>Q475*H475</f>
        <v>0</v>
      </c>
      <c r="S475" s="216">
        <v>0</v>
      </c>
      <c r="T475" s="217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18" t="s">
        <v>130</v>
      </c>
      <c r="AT475" s="218" t="s">
        <v>125</v>
      </c>
      <c r="AU475" s="218" t="s">
        <v>80</v>
      </c>
      <c r="AY475" s="20" t="s">
        <v>123</v>
      </c>
      <c r="BE475" s="219">
        <f>IF(N475="základní",J475,0)</f>
        <v>0</v>
      </c>
      <c r="BF475" s="219">
        <f>IF(N475="snížená",J475,0)</f>
        <v>0</v>
      </c>
      <c r="BG475" s="219">
        <f>IF(N475="zákl. přenesená",J475,0)</f>
        <v>0</v>
      </c>
      <c r="BH475" s="219">
        <f>IF(N475="sníž. přenesená",J475,0)</f>
        <v>0</v>
      </c>
      <c r="BI475" s="219">
        <f>IF(N475="nulová",J475,0)</f>
        <v>0</v>
      </c>
      <c r="BJ475" s="20" t="s">
        <v>78</v>
      </c>
      <c r="BK475" s="219">
        <f>ROUND(I475*H475,2)</f>
        <v>0</v>
      </c>
      <c r="BL475" s="20" t="s">
        <v>130</v>
      </c>
      <c r="BM475" s="218" t="s">
        <v>498</v>
      </c>
    </row>
    <row r="476" s="2" customFormat="1">
      <c r="A476" s="41"/>
      <c r="B476" s="42"/>
      <c r="C476" s="43"/>
      <c r="D476" s="220" t="s">
        <v>132</v>
      </c>
      <c r="E476" s="43"/>
      <c r="F476" s="221" t="s">
        <v>499</v>
      </c>
      <c r="G476" s="43"/>
      <c r="H476" s="43"/>
      <c r="I476" s="222"/>
      <c r="J476" s="43"/>
      <c r="K476" s="43"/>
      <c r="L476" s="47"/>
      <c r="M476" s="223"/>
      <c r="N476" s="224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20" t="s">
        <v>132</v>
      </c>
      <c r="AU476" s="20" t="s">
        <v>80</v>
      </c>
    </row>
    <row r="477" s="15" customFormat="1">
      <c r="A477" s="15"/>
      <c r="B477" s="248"/>
      <c r="C477" s="249"/>
      <c r="D477" s="227" t="s">
        <v>134</v>
      </c>
      <c r="E477" s="250" t="s">
        <v>19</v>
      </c>
      <c r="F477" s="251" t="s">
        <v>487</v>
      </c>
      <c r="G477" s="249"/>
      <c r="H477" s="250" t="s">
        <v>19</v>
      </c>
      <c r="I477" s="252"/>
      <c r="J477" s="249"/>
      <c r="K477" s="249"/>
      <c r="L477" s="253"/>
      <c r="M477" s="254"/>
      <c r="N477" s="255"/>
      <c r="O477" s="255"/>
      <c r="P477" s="255"/>
      <c r="Q477" s="255"/>
      <c r="R477" s="255"/>
      <c r="S477" s="255"/>
      <c r="T477" s="256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57" t="s">
        <v>134</v>
      </c>
      <c r="AU477" s="257" t="s">
        <v>80</v>
      </c>
      <c r="AV477" s="15" t="s">
        <v>78</v>
      </c>
      <c r="AW477" s="15" t="s">
        <v>32</v>
      </c>
      <c r="AX477" s="15" t="s">
        <v>70</v>
      </c>
      <c r="AY477" s="257" t="s">
        <v>123</v>
      </c>
    </row>
    <row r="478" s="13" customFormat="1">
      <c r="A478" s="13"/>
      <c r="B478" s="225"/>
      <c r="C478" s="226"/>
      <c r="D478" s="227" t="s">
        <v>134</v>
      </c>
      <c r="E478" s="228" t="s">
        <v>19</v>
      </c>
      <c r="F478" s="229" t="s">
        <v>500</v>
      </c>
      <c r="G478" s="226"/>
      <c r="H478" s="230">
        <v>0.65000000000000002</v>
      </c>
      <c r="I478" s="231"/>
      <c r="J478" s="226"/>
      <c r="K478" s="226"/>
      <c r="L478" s="232"/>
      <c r="M478" s="233"/>
      <c r="N478" s="234"/>
      <c r="O478" s="234"/>
      <c r="P478" s="234"/>
      <c r="Q478" s="234"/>
      <c r="R478" s="234"/>
      <c r="S478" s="234"/>
      <c r="T478" s="235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36" t="s">
        <v>134</v>
      </c>
      <c r="AU478" s="236" t="s">
        <v>80</v>
      </c>
      <c r="AV478" s="13" t="s">
        <v>80</v>
      </c>
      <c r="AW478" s="13" t="s">
        <v>32</v>
      </c>
      <c r="AX478" s="13" t="s">
        <v>70</v>
      </c>
      <c r="AY478" s="236" t="s">
        <v>123</v>
      </c>
    </row>
    <row r="479" s="13" customFormat="1">
      <c r="A479" s="13"/>
      <c r="B479" s="225"/>
      <c r="C479" s="226"/>
      <c r="D479" s="227" t="s">
        <v>134</v>
      </c>
      <c r="E479" s="228" t="s">
        <v>19</v>
      </c>
      <c r="F479" s="229" t="s">
        <v>501</v>
      </c>
      <c r="G479" s="226"/>
      <c r="H479" s="230">
        <v>0.53300000000000003</v>
      </c>
      <c r="I479" s="231"/>
      <c r="J479" s="226"/>
      <c r="K479" s="226"/>
      <c r="L479" s="232"/>
      <c r="M479" s="233"/>
      <c r="N479" s="234"/>
      <c r="O479" s="234"/>
      <c r="P479" s="234"/>
      <c r="Q479" s="234"/>
      <c r="R479" s="234"/>
      <c r="S479" s="234"/>
      <c r="T479" s="235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6" t="s">
        <v>134</v>
      </c>
      <c r="AU479" s="236" t="s">
        <v>80</v>
      </c>
      <c r="AV479" s="13" t="s">
        <v>80</v>
      </c>
      <c r="AW479" s="13" t="s">
        <v>32</v>
      </c>
      <c r="AX479" s="13" t="s">
        <v>70</v>
      </c>
      <c r="AY479" s="236" t="s">
        <v>123</v>
      </c>
    </row>
    <row r="480" s="14" customFormat="1">
      <c r="A480" s="14"/>
      <c r="B480" s="237"/>
      <c r="C480" s="238"/>
      <c r="D480" s="227" t="s">
        <v>134</v>
      </c>
      <c r="E480" s="239" t="s">
        <v>19</v>
      </c>
      <c r="F480" s="240" t="s">
        <v>136</v>
      </c>
      <c r="G480" s="238"/>
      <c r="H480" s="241">
        <v>1.1830000000000001</v>
      </c>
      <c r="I480" s="242"/>
      <c r="J480" s="238"/>
      <c r="K480" s="238"/>
      <c r="L480" s="243"/>
      <c r="M480" s="244"/>
      <c r="N480" s="245"/>
      <c r="O480" s="245"/>
      <c r="P480" s="245"/>
      <c r="Q480" s="245"/>
      <c r="R480" s="245"/>
      <c r="S480" s="245"/>
      <c r="T480" s="246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47" t="s">
        <v>134</v>
      </c>
      <c r="AU480" s="247" t="s">
        <v>80</v>
      </c>
      <c r="AV480" s="14" t="s">
        <v>130</v>
      </c>
      <c r="AW480" s="14" t="s">
        <v>32</v>
      </c>
      <c r="AX480" s="14" t="s">
        <v>78</v>
      </c>
      <c r="AY480" s="247" t="s">
        <v>123</v>
      </c>
    </row>
    <row r="481" s="2" customFormat="1" ht="24.15" customHeight="1">
      <c r="A481" s="41"/>
      <c r="B481" s="42"/>
      <c r="C481" s="207" t="s">
        <v>502</v>
      </c>
      <c r="D481" s="207" t="s">
        <v>125</v>
      </c>
      <c r="E481" s="208" t="s">
        <v>503</v>
      </c>
      <c r="F481" s="209" t="s">
        <v>504</v>
      </c>
      <c r="G481" s="210" t="s">
        <v>293</v>
      </c>
      <c r="H481" s="211">
        <v>13.013</v>
      </c>
      <c r="I481" s="212"/>
      <c r="J481" s="213">
        <f>ROUND(I481*H481,2)</f>
        <v>0</v>
      </c>
      <c r="K481" s="209" t="s">
        <v>129</v>
      </c>
      <c r="L481" s="47"/>
      <c r="M481" s="214" t="s">
        <v>19</v>
      </c>
      <c r="N481" s="215" t="s">
        <v>41</v>
      </c>
      <c r="O481" s="87"/>
      <c r="P481" s="216">
        <f>O481*H481</f>
        <v>0</v>
      </c>
      <c r="Q481" s="216">
        <v>0</v>
      </c>
      <c r="R481" s="216">
        <f>Q481*H481</f>
        <v>0</v>
      </c>
      <c r="S481" s="216">
        <v>0</v>
      </c>
      <c r="T481" s="217">
        <f>S481*H481</f>
        <v>0</v>
      </c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R481" s="218" t="s">
        <v>130</v>
      </c>
      <c r="AT481" s="218" t="s">
        <v>125</v>
      </c>
      <c r="AU481" s="218" t="s">
        <v>80</v>
      </c>
      <c r="AY481" s="20" t="s">
        <v>123</v>
      </c>
      <c r="BE481" s="219">
        <f>IF(N481="základní",J481,0)</f>
        <v>0</v>
      </c>
      <c r="BF481" s="219">
        <f>IF(N481="snížená",J481,0)</f>
        <v>0</v>
      </c>
      <c r="BG481" s="219">
        <f>IF(N481="zákl. přenesená",J481,0)</f>
        <v>0</v>
      </c>
      <c r="BH481" s="219">
        <f>IF(N481="sníž. přenesená",J481,0)</f>
        <v>0</v>
      </c>
      <c r="BI481" s="219">
        <f>IF(N481="nulová",J481,0)</f>
        <v>0</v>
      </c>
      <c r="BJ481" s="20" t="s">
        <v>78</v>
      </c>
      <c r="BK481" s="219">
        <f>ROUND(I481*H481,2)</f>
        <v>0</v>
      </c>
      <c r="BL481" s="20" t="s">
        <v>130</v>
      </c>
      <c r="BM481" s="218" t="s">
        <v>505</v>
      </c>
    </row>
    <row r="482" s="2" customFormat="1">
      <c r="A482" s="41"/>
      <c r="B482" s="42"/>
      <c r="C482" s="43"/>
      <c r="D482" s="220" t="s">
        <v>132</v>
      </c>
      <c r="E482" s="43"/>
      <c r="F482" s="221" t="s">
        <v>506</v>
      </c>
      <c r="G482" s="43"/>
      <c r="H482" s="43"/>
      <c r="I482" s="222"/>
      <c r="J482" s="43"/>
      <c r="K482" s="43"/>
      <c r="L482" s="47"/>
      <c r="M482" s="223"/>
      <c r="N482" s="224"/>
      <c r="O482" s="87"/>
      <c r="P482" s="87"/>
      <c r="Q482" s="87"/>
      <c r="R482" s="87"/>
      <c r="S482" s="87"/>
      <c r="T482" s="88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T482" s="20" t="s">
        <v>132</v>
      </c>
      <c r="AU482" s="20" t="s">
        <v>80</v>
      </c>
    </row>
    <row r="483" s="15" customFormat="1">
      <c r="A483" s="15"/>
      <c r="B483" s="248"/>
      <c r="C483" s="249"/>
      <c r="D483" s="227" t="s">
        <v>134</v>
      </c>
      <c r="E483" s="250" t="s">
        <v>19</v>
      </c>
      <c r="F483" s="251" t="s">
        <v>487</v>
      </c>
      <c r="G483" s="249"/>
      <c r="H483" s="250" t="s">
        <v>19</v>
      </c>
      <c r="I483" s="252"/>
      <c r="J483" s="249"/>
      <c r="K483" s="249"/>
      <c r="L483" s="253"/>
      <c r="M483" s="254"/>
      <c r="N483" s="255"/>
      <c r="O483" s="255"/>
      <c r="P483" s="255"/>
      <c r="Q483" s="255"/>
      <c r="R483" s="255"/>
      <c r="S483" s="255"/>
      <c r="T483" s="256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T483" s="257" t="s">
        <v>134</v>
      </c>
      <c r="AU483" s="257" t="s">
        <v>80</v>
      </c>
      <c r="AV483" s="15" t="s">
        <v>78</v>
      </c>
      <c r="AW483" s="15" t="s">
        <v>32</v>
      </c>
      <c r="AX483" s="15" t="s">
        <v>70</v>
      </c>
      <c r="AY483" s="257" t="s">
        <v>123</v>
      </c>
    </row>
    <row r="484" s="13" customFormat="1">
      <c r="A484" s="13"/>
      <c r="B484" s="225"/>
      <c r="C484" s="226"/>
      <c r="D484" s="227" t="s">
        <v>134</v>
      </c>
      <c r="E484" s="228" t="s">
        <v>19</v>
      </c>
      <c r="F484" s="229" t="s">
        <v>500</v>
      </c>
      <c r="G484" s="226"/>
      <c r="H484" s="230">
        <v>0.65000000000000002</v>
      </c>
      <c r="I484" s="231"/>
      <c r="J484" s="226"/>
      <c r="K484" s="226"/>
      <c r="L484" s="232"/>
      <c r="M484" s="233"/>
      <c r="N484" s="234"/>
      <c r="O484" s="234"/>
      <c r="P484" s="234"/>
      <c r="Q484" s="234"/>
      <c r="R484" s="234"/>
      <c r="S484" s="234"/>
      <c r="T484" s="235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36" t="s">
        <v>134</v>
      </c>
      <c r="AU484" s="236" t="s">
        <v>80</v>
      </c>
      <c r="AV484" s="13" t="s">
        <v>80</v>
      </c>
      <c r="AW484" s="13" t="s">
        <v>32</v>
      </c>
      <c r="AX484" s="13" t="s">
        <v>70</v>
      </c>
      <c r="AY484" s="236" t="s">
        <v>123</v>
      </c>
    </row>
    <row r="485" s="13" customFormat="1">
      <c r="A485" s="13"/>
      <c r="B485" s="225"/>
      <c r="C485" s="226"/>
      <c r="D485" s="227" t="s">
        <v>134</v>
      </c>
      <c r="E485" s="228" t="s">
        <v>19</v>
      </c>
      <c r="F485" s="229" t="s">
        <v>501</v>
      </c>
      <c r="G485" s="226"/>
      <c r="H485" s="230">
        <v>0.53300000000000003</v>
      </c>
      <c r="I485" s="231"/>
      <c r="J485" s="226"/>
      <c r="K485" s="226"/>
      <c r="L485" s="232"/>
      <c r="M485" s="233"/>
      <c r="N485" s="234"/>
      <c r="O485" s="234"/>
      <c r="P485" s="234"/>
      <c r="Q485" s="234"/>
      <c r="R485" s="234"/>
      <c r="S485" s="234"/>
      <c r="T485" s="235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36" t="s">
        <v>134</v>
      </c>
      <c r="AU485" s="236" t="s">
        <v>80</v>
      </c>
      <c r="AV485" s="13" t="s">
        <v>80</v>
      </c>
      <c r="AW485" s="13" t="s">
        <v>32</v>
      </c>
      <c r="AX485" s="13" t="s">
        <v>70</v>
      </c>
      <c r="AY485" s="236" t="s">
        <v>123</v>
      </c>
    </row>
    <row r="486" s="14" customFormat="1">
      <c r="A486" s="14"/>
      <c r="B486" s="237"/>
      <c r="C486" s="238"/>
      <c r="D486" s="227" t="s">
        <v>134</v>
      </c>
      <c r="E486" s="239" t="s">
        <v>19</v>
      </c>
      <c r="F486" s="240" t="s">
        <v>136</v>
      </c>
      <c r="G486" s="238"/>
      <c r="H486" s="241">
        <v>1.1830000000000001</v>
      </c>
      <c r="I486" s="242"/>
      <c r="J486" s="238"/>
      <c r="K486" s="238"/>
      <c r="L486" s="243"/>
      <c r="M486" s="244"/>
      <c r="N486" s="245"/>
      <c r="O486" s="245"/>
      <c r="P486" s="245"/>
      <c r="Q486" s="245"/>
      <c r="R486" s="245"/>
      <c r="S486" s="245"/>
      <c r="T486" s="246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47" t="s">
        <v>134</v>
      </c>
      <c r="AU486" s="247" t="s">
        <v>80</v>
      </c>
      <c r="AV486" s="14" t="s">
        <v>130</v>
      </c>
      <c r="AW486" s="14" t="s">
        <v>32</v>
      </c>
      <c r="AX486" s="14" t="s">
        <v>78</v>
      </c>
      <c r="AY486" s="247" t="s">
        <v>123</v>
      </c>
    </row>
    <row r="487" s="13" customFormat="1">
      <c r="A487" s="13"/>
      <c r="B487" s="225"/>
      <c r="C487" s="226"/>
      <c r="D487" s="227" t="s">
        <v>134</v>
      </c>
      <c r="E487" s="226"/>
      <c r="F487" s="229" t="s">
        <v>507</v>
      </c>
      <c r="G487" s="226"/>
      <c r="H487" s="230">
        <v>13.013</v>
      </c>
      <c r="I487" s="231"/>
      <c r="J487" s="226"/>
      <c r="K487" s="226"/>
      <c r="L487" s="232"/>
      <c r="M487" s="233"/>
      <c r="N487" s="234"/>
      <c r="O487" s="234"/>
      <c r="P487" s="234"/>
      <c r="Q487" s="234"/>
      <c r="R487" s="234"/>
      <c r="S487" s="234"/>
      <c r="T487" s="235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T487" s="236" t="s">
        <v>134</v>
      </c>
      <c r="AU487" s="236" t="s">
        <v>80</v>
      </c>
      <c r="AV487" s="13" t="s">
        <v>80</v>
      </c>
      <c r="AW487" s="13" t="s">
        <v>4</v>
      </c>
      <c r="AX487" s="13" t="s">
        <v>78</v>
      </c>
      <c r="AY487" s="236" t="s">
        <v>123</v>
      </c>
    </row>
    <row r="488" s="2" customFormat="1" ht="24.15" customHeight="1">
      <c r="A488" s="41"/>
      <c r="B488" s="42"/>
      <c r="C488" s="207" t="s">
        <v>508</v>
      </c>
      <c r="D488" s="207" t="s">
        <v>125</v>
      </c>
      <c r="E488" s="208" t="s">
        <v>509</v>
      </c>
      <c r="F488" s="209" t="s">
        <v>510</v>
      </c>
      <c r="G488" s="210" t="s">
        <v>293</v>
      </c>
      <c r="H488" s="211">
        <v>1.1830000000000001</v>
      </c>
      <c r="I488" s="212"/>
      <c r="J488" s="213">
        <f>ROUND(I488*H488,2)</f>
        <v>0</v>
      </c>
      <c r="K488" s="209" t="s">
        <v>129</v>
      </c>
      <c r="L488" s="47"/>
      <c r="M488" s="214" t="s">
        <v>19</v>
      </c>
      <c r="N488" s="215" t="s">
        <v>41</v>
      </c>
      <c r="O488" s="87"/>
      <c r="P488" s="216">
        <f>O488*H488</f>
        <v>0</v>
      </c>
      <c r="Q488" s="216">
        <v>0</v>
      </c>
      <c r="R488" s="216">
        <f>Q488*H488</f>
        <v>0</v>
      </c>
      <c r="S488" s="216">
        <v>0</v>
      </c>
      <c r="T488" s="217">
        <f>S488*H488</f>
        <v>0</v>
      </c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R488" s="218" t="s">
        <v>130</v>
      </c>
      <c r="AT488" s="218" t="s">
        <v>125</v>
      </c>
      <c r="AU488" s="218" t="s">
        <v>80</v>
      </c>
      <c r="AY488" s="20" t="s">
        <v>123</v>
      </c>
      <c r="BE488" s="219">
        <f>IF(N488="základní",J488,0)</f>
        <v>0</v>
      </c>
      <c r="BF488" s="219">
        <f>IF(N488="snížená",J488,0)</f>
        <v>0</v>
      </c>
      <c r="BG488" s="219">
        <f>IF(N488="zákl. přenesená",J488,0)</f>
        <v>0</v>
      </c>
      <c r="BH488" s="219">
        <f>IF(N488="sníž. přenesená",J488,0)</f>
        <v>0</v>
      </c>
      <c r="BI488" s="219">
        <f>IF(N488="nulová",J488,0)</f>
        <v>0</v>
      </c>
      <c r="BJ488" s="20" t="s">
        <v>78</v>
      </c>
      <c r="BK488" s="219">
        <f>ROUND(I488*H488,2)</f>
        <v>0</v>
      </c>
      <c r="BL488" s="20" t="s">
        <v>130</v>
      </c>
      <c r="BM488" s="218" t="s">
        <v>511</v>
      </c>
    </row>
    <row r="489" s="2" customFormat="1">
      <c r="A489" s="41"/>
      <c r="B489" s="42"/>
      <c r="C489" s="43"/>
      <c r="D489" s="220" t="s">
        <v>132</v>
      </c>
      <c r="E489" s="43"/>
      <c r="F489" s="221" t="s">
        <v>512</v>
      </c>
      <c r="G489" s="43"/>
      <c r="H489" s="43"/>
      <c r="I489" s="222"/>
      <c r="J489" s="43"/>
      <c r="K489" s="43"/>
      <c r="L489" s="47"/>
      <c r="M489" s="223"/>
      <c r="N489" s="224"/>
      <c r="O489" s="87"/>
      <c r="P489" s="87"/>
      <c r="Q489" s="87"/>
      <c r="R489" s="87"/>
      <c r="S489" s="87"/>
      <c r="T489" s="88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T489" s="20" t="s">
        <v>132</v>
      </c>
      <c r="AU489" s="20" t="s">
        <v>80</v>
      </c>
    </row>
    <row r="490" s="15" customFormat="1">
      <c r="A490" s="15"/>
      <c r="B490" s="248"/>
      <c r="C490" s="249"/>
      <c r="D490" s="227" t="s">
        <v>134</v>
      </c>
      <c r="E490" s="250" t="s">
        <v>19</v>
      </c>
      <c r="F490" s="251" t="s">
        <v>487</v>
      </c>
      <c r="G490" s="249"/>
      <c r="H490" s="250" t="s">
        <v>19</v>
      </c>
      <c r="I490" s="252"/>
      <c r="J490" s="249"/>
      <c r="K490" s="249"/>
      <c r="L490" s="253"/>
      <c r="M490" s="254"/>
      <c r="N490" s="255"/>
      <c r="O490" s="255"/>
      <c r="P490" s="255"/>
      <c r="Q490" s="255"/>
      <c r="R490" s="255"/>
      <c r="S490" s="255"/>
      <c r="T490" s="256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T490" s="257" t="s">
        <v>134</v>
      </c>
      <c r="AU490" s="257" t="s">
        <v>80</v>
      </c>
      <c r="AV490" s="15" t="s">
        <v>78</v>
      </c>
      <c r="AW490" s="15" t="s">
        <v>32</v>
      </c>
      <c r="AX490" s="15" t="s">
        <v>70</v>
      </c>
      <c r="AY490" s="257" t="s">
        <v>123</v>
      </c>
    </row>
    <row r="491" s="13" customFormat="1">
      <c r="A491" s="13"/>
      <c r="B491" s="225"/>
      <c r="C491" s="226"/>
      <c r="D491" s="227" t="s">
        <v>134</v>
      </c>
      <c r="E491" s="228" t="s">
        <v>19</v>
      </c>
      <c r="F491" s="229" t="s">
        <v>500</v>
      </c>
      <c r="G491" s="226"/>
      <c r="H491" s="230">
        <v>0.65000000000000002</v>
      </c>
      <c r="I491" s="231"/>
      <c r="J491" s="226"/>
      <c r="K491" s="226"/>
      <c r="L491" s="232"/>
      <c r="M491" s="233"/>
      <c r="N491" s="234"/>
      <c r="O491" s="234"/>
      <c r="P491" s="234"/>
      <c r="Q491" s="234"/>
      <c r="R491" s="234"/>
      <c r="S491" s="234"/>
      <c r="T491" s="235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36" t="s">
        <v>134</v>
      </c>
      <c r="AU491" s="236" t="s">
        <v>80</v>
      </c>
      <c r="AV491" s="13" t="s">
        <v>80</v>
      </c>
      <c r="AW491" s="13" t="s">
        <v>32</v>
      </c>
      <c r="AX491" s="13" t="s">
        <v>70</v>
      </c>
      <c r="AY491" s="236" t="s">
        <v>123</v>
      </c>
    </row>
    <row r="492" s="13" customFormat="1">
      <c r="A492" s="13"/>
      <c r="B492" s="225"/>
      <c r="C492" s="226"/>
      <c r="D492" s="227" t="s">
        <v>134</v>
      </c>
      <c r="E492" s="228" t="s">
        <v>19</v>
      </c>
      <c r="F492" s="229" t="s">
        <v>501</v>
      </c>
      <c r="G492" s="226"/>
      <c r="H492" s="230">
        <v>0.53300000000000003</v>
      </c>
      <c r="I492" s="231"/>
      <c r="J492" s="226"/>
      <c r="K492" s="226"/>
      <c r="L492" s="232"/>
      <c r="M492" s="233"/>
      <c r="N492" s="234"/>
      <c r="O492" s="234"/>
      <c r="P492" s="234"/>
      <c r="Q492" s="234"/>
      <c r="R492" s="234"/>
      <c r="S492" s="234"/>
      <c r="T492" s="235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36" t="s">
        <v>134</v>
      </c>
      <c r="AU492" s="236" t="s">
        <v>80</v>
      </c>
      <c r="AV492" s="13" t="s">
        <v>80</v>
      </c>
      <c r="AW492" s="13" t="s">
        <v>32</v>
      </c>
      <c r="AX492" s="13" t="s">
        <v>70</v>
      </c>
      <c r="AY492" s="236" t="s">
        <v>123</v>
      </c>
    </row>
    <row r="493" s="14" customFormat="1">
      <c r="A493" s="14"/>
      <c r="B493" s="237"/>
      <c r="C493" s="238"/>
      <c r="D493" s="227" t="s">
        <v>134</v>
      </c>
      <c r="E493" s="239" t="s">
        <v>19</v>
      </c>
      <c r="F493" s="240" t="s">
        <v>136</v>
      </c>
      <c r="G493" s="238"/>
      <c r="H493" s="241">
        <v>1.1830000000000001</v>
      </c>
      <c r="I493" s="242"/>
      <c r="J493" s="238"/>
      <c r="K493" s="238"/>
      <c r="L493" s="243"/>
      <c r="M493" s="244"/>
      <c r="N493" s="245"/>
      <c r="O493" s="245"/>
      <c r="P493" s="245"/>
      <c r="Q493" s="245"/>
      <c r="R493" s="245"/>
      <c r="S493" s="245"/>
      <c r="T493" s="246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47" t="s">
        <v>134</v>
      </c>
      <c r="AU493" s="247" t="s">
        <v>80</v>
      </c>
      <c r="AV493" s="14" t="s">
        <v>130</v>
      </c>
      <c r="AW493" s="14" t="s">
        <v>32</v>
      </c>
      <c r="AX493" s="14" t="s">
        <v>78</v>
      </c>
      <c r="AY493" s="247" t="s">
        <v>123</v>
      </c>
    </row>
    <row r="494" s="2" customFormat="1" ht="24.15" customHeight="1">
      <c r="A494" s="41"/>
      <c r="B494" s="42"/>
      <c r="C494" s="207" t="s">
        <v>513</v>
      </c>
      <c r="D494" s="207" t="s">
        <v>125</v>
      </c>
      <c r="E494" s="208" t="s">
        <v>514</v>
      </c>
      <c r="F494" s="209" t="s">
        <v>515</v>
      </c>
      <c r="G494" s="210" t="s">
        <v>293</v>
      </c>
      <c r="H494" s="211">
        <v>20.68</v>
      </c>
      <c r="I494" s="212"/>
      <c r="J494" s="213">
        <f>ROUND(I494*H494,2)</f>
        <v>0</v>
      </c>
      <c r="K494" s="209" t="s">
        <v>129</v>
      </c>
      <c r="L494" s="47"/>
      <c r="M494" s="214" t="s">
        <v>19</v>
      </c>
      <c r="N494" s="215" t="s">
        <v>41</v>
      </c>
      <c r="O494" s="87"/>
      <c r="P494" s="216">
        <f>O494*H494</f>
        <v>0</v>
      </c>
      <c r="Q494" s="216">
        <v>0</v>
      </c>
      <c r="R494" s="216">
        <f>Q494*H494</f>
        <v>0</v>
      </c>
      <c r="S494" s="216">
        <v>0</v>
      </c>
      <c r="T494" s="217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18" t="s">
        <v>130</v>
      </c>
      <c r="AT494" s="218" t="s">
        <v>125</v>
      </c>
      <c r="AU494" s="218" t="s">
        <v>80</v>
      </c>
      <c r="AY494" s="20" t="s">
        <v>123</v>
      </c>
      <c r="BE494" s="219">
        <f>IF(N494="základní",J494,0)</f>
        <v>0</v>
      </c>
      <c r="BF494" s="219">
        <f>IF(N494="snížená",J494,0)</f>
        <v>0</v>
      </c>
      <c r="BG494" s="219">
        <f>IF(N494="zákl. přenesená",J494,0)</f>
        <v>0</v>
      </c>
      <c r="BH494" s="219">
        <f>IF(N494="sníž. přenesená",J494,0)</f>
        <v>0</v>
      </c>
      <c r="BI494" s="219">
        <f>IF(N494="nulová",J494,0)</f>
        <v>0</v>
      </c>
      <c r="BJ494" s="20" t="s">
        <v>78</v>
      </c>
      <c r="BK494" s="219">
        <f>ROUND(I494*H494,2)</f>
        <v>0</v>
      </c>
      <c r="BL494" s="20" t="s">
        <v>130</v>
      </c>
      <c r="BM494" s="218" t="s">
        <v>516</v>
      </c>
    </row>
    <row r="495" s="2" customFormat="1">
      <c r="A495" s="41"/>
      <c r="B495" s="42"/>
      <c r="C495" s="43"/>
      <c r="D495" s="220" t="s">
        <v>132</v>
      </c>
      <c r="E495" s="43"/>
      <c r="F495" s="221" t="s">
        <v>517</v>
      </c>
      <c r="G495" s="43"/>
      <c r="H495" s="43"/>
      <c r="I495" s="222"/>
      <c r="J495" s="43"/>
      <c r="K495" s="43"/>
      <c r="L495" s="47"/>
      <c r="M495" s="223"/>
      <c r="N495" s="224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20" t="s">
        <v>132</v>
      </c>
      <c r="AU495" s="20" t="s">
        <v>80</v>
      </c>
    </row>
    <row r="496" s="15" customFormat="1">
      <c r="A496" s="15"/>
      <c r="B496" s="248"/>
      <c r="C496" s="249"/>
      <c r="D496" s="227" t="s">
        <v>134</v>
      </c>
      <c r="E496" s="250" t="s">
        <v>19</v>
      </c>
      <c r="F496" s="251" t="s">
        <v>487</v>
      </c>
      <c r="G496" s="249"/>
      <c r="H496" s="250" t="s">
        <v>19</v>
      </c>
      <c r="I496" s="252"/>
      <c r="J496" s="249"/>
      <c r="K496" s="249"/>
      <c r="L496" s="253"/>
      <c r="M496" s="254"/>
      <c r="N496" s="255"/>
      <c r="O496" s="255"/>
      <c r="P496" s="255"/>
      <c r="Q496" s="255"/>
      <c r="R496" s="255"/>
      <c r="S496" s="255"/>
      <c r="T496" s="256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T496" s="257" t="s">
        <v>134</v>
      </c>
      <c r="AU496" s="257" t="s">
        <v>80</v>
      </c>
      <c r="AV496" s="15" t="s">
        <v>78</v>
      </c>
      <c r="AW496" s="15" t="s">
        <v>32</v>
      </c>
      <c r="AX496" s="15" t="s">
        <v>70</v>
      </c>
      <c r="AY496" s="257" t="s">
        <v>123</v>
      </c>
    </row>
    <row r="497" s="13" customFormat="1">
      <c r="A497" s="13"/>
      <c r="B497" s="225"/>
      <c r="C497" s="226"/>
      <c r="D497" s="227" t="s">
        <v>134</v>
      </c>
      <c r="E497" s="228" t="s">
        <v>19</v>
      </c>
      <c r="F497" s="229" t="s">
        <v>488</v>
      </c>
      <c r="G497" s="226"/>
      <c r="H497" s="230">
        <v>20.68</v>
      </c>
      <c r="I497" s="231"/>
      <c r="J497" s="226"/>
      <c r="K497" s="226"/>
      <c r="L497" s="232"/>
      <c r="M497" s="233"/>
      <c r="N497" s="234"/>
      <c r="O497" s="234"/>
      <c r="P497" s="234"/>
      <c r="Q497" s="234"/>
      <c r="R497" s="234"/>
      <c r="S497" s="234"/>
      <c r="T497" s="235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36" t="s">
        <v>134</v>
      </c>
      <c r="AU497" s="236" t="s">
        <v>80</v>
      </c>
      <c r="AV497" s="13" t="s">
        <v>80</v>
      </c>
      <c r="AW497" s="13" t="s">
        <v>32</v>
      </c>
      <c r="AX497" s="13" t="s">
        <v>70</v>
      </c>
      <c r="AY497" s="236" t="s">
        <v>123</v>
      </c>
    </row>
    <row r="498" s="14" customFormat="1">
      <c r="A498" s="14"/>
      <c r="B498" s="237"/>
      <c r="C498" s="238"/>
      <c r="D498" s="227" t="s">
        <v>134</v>
      </c>
      <c r="E498" s="239" t="s">
        <v>19</v>
      </c>
      <c r="F498" s="240" t="s">
        <v>136</v>
      </c>
      <c r="G498" s="238"/>
      <c r="H498" s="241">
        <v>20.68</v>
      </c>
      <c r="I498" s="242"/>
      <c r="J498" s="238"/>
      <c r="K498" s="238"/>
      <c r="L498" s="243"/>
      <c r="M498" s="244"/>
      <c r="N498" s="245"/>
      <c r="O498" s="245"/>
      <c r="P498" s="245"/>
      <c r="Q498" s="245"/>
      <c r="R498" s="245"/>
      <c r="S498" s="245"/>
      <c r="T498" s="246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47" t="s">
        <v>134</v>
      </c>
      <c r="AU498" s="247" t="s">
        <v>80</v>
      </c>
      <c r="AV498" s="14" t="s">
        <v>130</v>
      </c>
      <c r="AW498" s="14" t="s">
        <v>32</v>
      </c>
      <c r="AX498" s="14" t="s">
        <v>78</v>
      </c>
      <c r="AY498" s="247" t="s">
        <v>123</v>
      </c>
    </row>
    <row r="499" s="12" customFormat="1" ht="22.8" customHeight="1">
      <c r="A499" s="12"/>
      <c r="B499" s="191"/>
      <c r="C499" s="192"/>
      <c r="D499" s="193" t="s">
        <v>69</v>
      </c>
      <c r="E499" s="205" t="s">
        <v>518</v>
      </c>
      <c r="F499" s="205" t="s">
        <v>519</v>
      </c>
      <c r="G499" s="192"/>
      <c r="H499" s="192"/>
      <c r="I499" s="195"/>
      <c r="J499" s="206">
        <f>BK499</f>
        <v>0</v>
      </c>
      <c r="K499" s="192"/>
      <c r="L499" s="197"/>
      <c r="M499" s="198"/>
      <c r="N499" s="199"/>
      <c r="O499" s="199"/>
      <c r="P499" s="200">
        <f>SUM(P500:P501)</f>
        <v>0</v>
      </c>
      <c r="Q499" s="199"/>
      <c r="R499" s="200">
        <f>SUM(R500:R501)</f>
        <v>0</v>
      </c>
      <c r="S499" s="199"/>
      <c r="T499" s="201">
        <f>SUM(T500:T501)</f>
        <v>0</v>
      </c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R499" s="202" t="s">
        <v>78</v>
      </c>
      <c r="AT499" s="203" t="s">
        <v>69</v>
      </c>
      <c r="AU499" s="203" t="s">
        <v>78</v>
      </c>
      <c r="AY499" s="202" t="s">
        <v>123</v>
      </c>
      <c r="BK499" s="204">
        <f>SUM(BK500:BK501)</f>
        <v>0</v>
      </c>
    </row>
    <row r="500" s="2" customFormat="1" ht="24.15" customHeight="1">
      <c r="A500" s="41"/>
      <c r="B500" s="42"/>
      <c r="C500" s="207" t="s">
        <v>520</v>
      </c>
      <c r="D500" s="207" t="s">
        <v>125</v>
      </c>
      <c r="E500" s="208" t="s">
        <v>521</v>
      </c>
      <c r="F500" s="209" t="s">
        <v>522</v>
      </c>
      <c r="G500" s="210" t="s">
        <v>293</v>
      </c>
      <c r="H500" s="211">
        <v>8.5779999999999994</v>
      </c>
      <c r="I500" s="212"/>
      <c r="J500" s="213">
        <f>ROUND(I500*H500,2)</f>
        <v>0</v>
      </c>
      <c r="K500" s="209" t="s">
        <v>129</v>
      </c>
      <c r="L500" s="47"/>
      <c r="M500" s="214" t="s">
        <v>19</v>
      </c>
      <c r="N500" s="215" t="s">
        <v>41</v>
      </c>
      <c r="O500" s="87"/>
      <c r="P500" s="216">
        <f>O500*H500</f>
        <v>0</v>
      </c>
      <c r="Q500" s="216">
        <v>0</v>
      </c>
      <c r="R500" s="216">
        <f>Q500*H500</f>
        <v>0</v>
      </c>
      <c r="S500" s="216">
        <v>0</v>
      </c>
      <c r="T500" s="217">
        <f>S500*H500</f>
        <v>0</v>
      </c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R500" s="218" t="s">
        <v>130</v>
      </c>
      <c r="AT500" s="218" t="s">
        <v>125</v>
      </c>
      <c r="AU500" s="218" t="s">
        <v>80</v>
      </c>
      <c r="AY500" s="20" t="s">
        <v>123</v>
      </c>
      <c r="BE500" s="219">
        <f>IF(N500="základní",J500,0)</f>
        <v>0</v>
      </c>
      <c r="BF500" s="219">
        <f>IF(N500="snížená",J500,0)</f>
        <v>0</v>
      </c>
      <c r="BG500" s="219">
        <f>IF(N500="zákl. přenesená",J500,0)</f>
        <v>0</v>
      </c>
      <c r="BH500" s="219">
        <f>IF(N500="sníž. přenesená",J500,0)</f>
        <v>0</v>
      </c>
      <c r="BI500" s="219">
        <f>IF(N500="nulová",J500,0)</f>
        <v>0</v>
      </c>
      <c r="BJ500" s="20" t="s">
        <v>78</v>
      </c>
      <c r="BK500" s="219">
        <f>ROUND(I500*H500,2)</f>
        <v>0</v>
      </c>
      <c r="BL500" s="20" t="s">
        <v>130</v>
      </c>
      <c r="BM500" s="218" t="s">
        <v>523</v>
      </c>
    </row>
    <row r="501" s="2" customFormat="1">
      <c r="A501" s="41"/>
      <c r="B501" s="42"/>
      <c r="C501" s="43"/>
      <c r="D501" s="220" t="s">
        <v>132</v>
      </c>
      <c r="E501" s="43"/>
      <c r="F501" s="221" t="s">
        <v>524</v>
      </c>
      <c r="G501" s="43"/>
      <c r="H501" s="43"/>
      <c r="I501" s="222"/>
      <c r="J501" s="43"/>
      <c r="K501" s="43"/>
      <c r="L501" s="47"/>
      <c r="M501" s="279"/>
      <c r="N501" s="280"/>
      <c r="O501" s="281"/>
      <c r="P501" s="281"/>
      <c r="Q501" s="281"/>
      <c r="R501" s="281"/>
      <c r="S501" s="281"/>
      <c r="T501" s="282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T501" s="20" t="s">
        <v>132</v>
      </c>
      <c r="AU501" s="20" t="s">
        <v>80</v>
      </c>
    </row>
    <row r="502" s="2" customFormat="1" ht="6.96" customHeight="1">
      <c r="A502" s="41"/>
      <c r="B502" s="62"/>
      <c r="C502" s="63"/>
      <c r="D502" s="63"/>
      <c r="E502" s="63"/>
      <c r="F502" s="63"/>
      <c r="G502" s="63"/>
      <c r="H502" s="63"/>
      <c r="I502" s="63"/>
      <c r="J502" s="63"/>
      <c r="K502" s="63"/>
      <c r="L502" s="47"/>
      <c r="M502" s="41"/>
      <c r="O502" s="41"/>
      <c r="P502" s="41"/>
      <c r="Q502" s="41"/>
      <c r="R502" s="41"/>
      <c r="S502" s="41"/>
      <c r="T502" s="41"/>
      <c r="U502" s="41"/>
      <c r="V502" s="41"/>
      <c r="W502" s="41"/>
      <c r="X502" s="41"/>
      <c r="Y502" s="41"/>
      <c r="Z502" s="41"/>
      <c r="AA502" s="41"/>
      <c r="AB502" s="41"/>
      <c r="AC502" s="41"/>
      <c r="AD502" s="41"/>
      <c r="AE502" s="41"/>
    </row>
  </sheetData>
  <sheetProtection sheet="1" autoFilter="0" formatColumns="0" formatRows="0" objects="1" scenarios="1" spinCount="100000" saltValue="I5H2CHEz2VwTTswil2HA4OqH7aBWZHU3+zPo2wSga8q1xPKOxdmRaD46sQeDM+NcXgvzgjpSX7TaMITzbUFWTA==" hashValue="LYuLairS+ziyWzgCgptfqpERWr2vB/gmlF0H7bsQRjx32oRK4fzjXkAbt0fHPwBWhA396Gy7422fdldSU/aagw==" algorithmName="SHA-512" password="CC51"/>
  <autoFilter ref="C86:K501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6_01/113106023"/>
    <hyperlink ref="F95" r:id="rId2" display="https://podminky.urs.cz/item/CS_URS_2026_01/113106061"/>
    <hyperlink ref="F99" r:id="rId3" display="https://podminky.urs.cz/item/CS_URS_2026_01/113107423"/>
    <hyperlink ref="F103" r:id="rId4" display="https://podminky.urs.cz/item/CS_URS_2026_01/113107424"/>
    <hyperlink ref="F108" r:id="rId5" display="https://podminky.urs.cz/item/CS_URS_2026_01/113202111"/>
    <hyperlink ref="F112" r:id="rId6" display="https://podminky.urs.cz/item/CS_URS_2026_01/119001405"/>
    <hyperlink ref="F117" r:id="rId7" display="https://podminky.urs.cz/item/CS_URS_2026_01/121151103"/>
    <hyperlink ref="F121" r:id="rId8" display="https://podminky.urs.cz/item/CS_URS_2026_01/131213711"/>
    <hyperlink ref="F129" r:id="rId9" display="https://podminky.urs.cz/item/CS_URS_2026_01/131251203"/>
    <hyperlink ref="F151" r:id="rId10" display="https://podminky.urs.cz/item/CS_URS_2026_01/139001101"/>
    <hyperlink ref="F156" r:id="rId11" display="https://podminky.urs.cz/item/CS_URS_2026_01/141721212"/>
    <hyperlink ref="F160" r:id="rId12" display="https://podminky.urs.cz/item/CS_URS_2026_01/151102201"/>
    <hyperlink ref="F166" r:id="rId13" display="https://podminky.urs.cz/item/CS_URS_2026_01/151102211"/>
    <hyperlink ref="F168" r:id="rId14" display="https://podminky.urs.cz/item/CS_URS_2026_01/151102301"/>
    <hyperlink ref="F174" r:id="rId15" display="https://podminky.urs.cz/item/CS_URS_2026_01/151102311"/>
    <hyperlink ref="F176" r:id="rId16" display="https://podminky.urs.cz/item/CS_URS_2026_01/151811131"/>
    <hyperlink ref="F192" r:id="rId17" display="https://podminky.urs.cz/item/CS_URS_2026_01/151811231"/>
    <hyperlink ref="F194" r:id="rId18" display="https://podminky.urs.cz/item/CS_URS_2026_01/162251102"/>
    <hyperlink ref="F205" r:id="rId19" display="https://podminky.urs.cz/item/CS_URS_2026_01/162751117"/>
    <hyperlink ref="F231" r:id="rId20" display="https://podminky.urs.cz/item/CS_URS_2026_01/162751119"/>
    <hyperlink ref="F258" r:id="rId21" display="https://podminky.urs.cz/item/CS_URS_2026_01/167151101"/>
    <hyperlink ref="F264" r:id="rId22" display="https://podminky.urs.cz/item/CS_URS_2026_01/171201231"/>
    <hyperlink ref="F291" r:id="rId23" display="https://podminky.urs.cz/item/CS_URS_2026_01/171251201"/>
    <hyperlink ref="F297" r:id="rId24" display="https://podminky.urs.cz/item/CS_URS_2026_01/174151101"/>
    <hyperlink ref="F303" r:id="rId25" display="https://podminky.urs.cz/item/CS_URS_2026_01/174151101"/>
    <hyperlink ref="F308" r:id="rId26" display="https://podminky.urs.cz/item/CS_URS_2026_01/174151101"/>
    <hyperlink ref="F348" r:id="rId27" display="https://podminky.urs.cz/item/CS_URS_2026_01/175151101"/>
    <hyperlink ref="F366" r:id="rId28" display="https://podminky.urs.cz/item/CS_URS_2026_01/181111111"/>
    <hyperlink ref="F370" r:id="rId29" display="https://podminky.urs.cz/item/CS_URS_2026_01/181351003"/>
    <hyperlink ref="F374" r:id="rId30" display="https://podminky.urs.cz/item/CS_URS_2026_01/181411141"/>
    <hyperlink ref="F381" r:id="rId31" display="https://podminky.urs.cz/item/CS_URS_2026_01/451541111"/>
    <hyperlink ref="F413" r:id="rId32" display="https://podminky.urs.cz/item/CS_URS_2026_01/564871016"/>
    <hyperlink ref="F418" r:id="rId33" display="https://podminky.urs.cz/item/CS_URS_2026_01/596811120"/>
    <hyperlink ref="F427" r:id="rId34" display="https://podminky.urs.cz/item/CS_URS_2026_01/850311811"/>
    <hyperlink ref="F432" r:id="rId35" display="https://podminky.urs.cz/item/CS_URS_2026_01/916131213"/>
    <hyperlink ref="F436" r:id="rId36" display="https://podminky.urs.cz/item/CS_URS_2026_01/916231213"/>
    <hyperlink ref="F441" r:id="rId37" display="https://podminky.urs.cz/item/CS_URS_2026_01/979021113"/>
    <hyperlink ref="F445" r:id="rId38" display="https://podminky.urs.cz/item/CS_URS_2026_01/979051121"/>
    <hyperlink ref="F449" r:id="rId39" display="https://podminky.urs.cz/item/CS_URS_2026_01/979071021"/>
    <hyperlink ref="F454" r:id="rId40" display="https://podminky.urs.cz/item/CS_URS_2026_01/997013211"/>
    <hyperlink ref="F458" r:id="rId41" display="https://podminky.urs.cz/item/CS_URS_2026_01/997013501"/>
    <hyperlink ref="F462" r:id="rId42" display="https://podminky.urs.cz/item/CS_URS_2026_01/997013509"/>
    <hyperlink ref="F465" r:id="rId43" display="https://podminky.urs.cz/item/CS_URS_2026_01/997221551"/>
    <hyperlink ref="F470" r:id="rId44" display="https://podminky.urs.cz/item/CS_URS_2026_01/997221559"/>
    <hyperlink ref="F476" r:id="rId45" display="https://podminky.urs.cz/item/CS_URS_2026_01/997221561"/>
    <hyperlink ref="F482" r:id="rId46" display="https://podminky.urs.cz/item/CS_URS_2026_01/997221569"/>
    <hyperlink ref="F489" r:id="rId47" display="https://podminky.urs.cz/item/CS_URS_2026_01/997221861"/>
    <hyperlink ref="F495" r:id="rId48" display="https://podminky.urs.cz/item/CS_URS_2026_01/997221873"/>
    <hyperlink ref="F501" r:id="rId49" display="https://podminky.urs.cz/item/CS_URS_2026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5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83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Popovice – oprava části řadu A-2 od č.p. 299 po č.p. 284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525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24. 4. 2026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ROUND(J83,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ROUND((SUM(BE83:BE126)),  2)</f>
        <v>0</v>
      </c>
      <c r="G33" s="41"/>
      <c r="H33" s="41"/>
      <c r="I33" s="151">
        <v>0.20999999999999999</v>
      </c>
      <c r="J33" s="150">
        <f>ROUND(((SUM(BE83:BE126))*I33),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ROUND((SUM(BF83:BF126)),  2)</f>
        <v>0</v>
      </c>
      <c r="G34" s="41"/>
      <c r="H34" s="41"/>
      <c r="I34" s="151">
        <v>0.12</v>
      </c>
      <c r="J34" s="150">
        <f>ROUND(((SUM(BF83:BF126))*I34),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ROUND((SUM(BG83:BG126)),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ROUND((SUM(BH83:BH126)),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ROUND((SUM(BI83:BI126)),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Popovice – oprava části řadu A-2 od č.p. 299 po č.p. 284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002 - Výpis materiálu řad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Popovice u Uherského Hradiště</v>
      </c>
      <c r="G52" s="43"/>
      <c r="H52" s="43"/>
      <c r="I52" s="35" t="s">
        <v>23</v>
      </c>
      <c r="J52" s="75" t="str">
        <f>IF(J12="","",J12)</f>
        <v>24. 4. 2026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526</v>
      </c>
      <c r="E60" s="171"/>
      <c r="F60" s="171"/>
      <c r="G60" s="171"/>
      <c r="H60" s="171"/>
      <c r="I60" s="171"/>
      <c r="J60" s="172">
        <f>J84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527</v>
      </c>
      <c r="E61" s="177"/>
      <c r="F61" s="177"/>
      <c r="G61" s="177"/>
      <c r="H61" s="177"/>
      <c r="I61" s="177"/>
      <c r="J61" s="178">
        <f>J85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528</v>
      </c>
      <c r="E62" s="177"/>
      <c r="F62" s="177"/>
      <c r="G62" s="177"/>
      <c r="H62" s="177"/>
      <c r="I62" s="177"/>
      <c r="J62" s="178">
        <f>J120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107</v>
      </c>
      <c r="E63" s="177"/>
      <c r="F63" s="177"/>
      <c r="G63" s="177"/>
      <c r="H63" s="177"/>
      <c r="I63" s="177"/>
      <c r="J63" s="178">
        <f>J124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7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108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3" t="str">
        <f>E7</f>
        <v>Popovice – oprava části řadu A-2 od č.p. 299 po č.p. 284</v>
      </c>
      <c r="F73" s="35"/>
      <c r="G73" s="35"/>
      <c r="H73" s="35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94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002 - Výpis materiálu řad</v>
      </c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k.ú. Popovice u Uherského Hradiště</v>
      </c>
      <c r="G77" s="43"/>
      <c r="H77" s="43"/>
      <c r="I77" s="35" t="s">
        <v>23</v>
      </c>
      <c r="J77" s="75" t="str">
        <f>IF(J12="","",J12)</f>
        <v>24. 4. 2026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5.15" customHeight="1">
      <c r="A79" s="41"/>
      <c r="B79" s="42"/>
      <c r="C79" s="35" t="s">
        <v>25</v>
      </c>
      <c r="D79" s="43"/>
      <c r="E79" s="43"/>
      <c r="F79" s="30" t="str">
        <f>E15</f>
        <v xml:space="preserve"> </v>
      </c>
      <c r="G79" s="43"/>
      <c r="H79" s="43"/>
      <c r="I79" s="35" t="s">
        <v>31</v>
      </c>
      <c r="J79" s="39" t="str">
        <f>E21</f>
        <v xml:space="preserve"> 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33</v>
      </c>
      <c r="J80" s="39" t="str">
        <f>E24</f>
        <v xml:space="preserve"> 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0"/>
      <c r="B82" s="181"/>
      <c r="C82" s="182" t="s">
        <v>109</v>
      </c>
      <c r="D82" s="183" t="s">
        <v>55</v>
      </c>
      <c r="E82" s="183" t="s">
        <v>51</v>
      </c>
      <c r="F82" s="183" t="s">
        <v>52</v>
      </c>
      <c r="G82" s="183" t="s">
        <v>110</v>
      </c>
      <c r="H82" s="183" t="s">
        <v>111</v>
      </c>
      <c r="I82" s="183" t="s">
        <v>112</v>
      </c>
      <c r="J82" s="183" t="s">
        <v>98</v>
      </c>
      <c r="K82" s="184" t="s">
        <v>113</v>
      </c>
      <c r="L82" s="185"/>
      <c r="M82" s="95" t="s">
        <v>19</v>
      </c>
      <c r="N82" s="96" t="s">
        <v>40</v>
      </c>
      <c r="O82" s="96" t="s">
        <v>114</v>
      </c>
      <c r="P82" s="96" t="s">
        <v>115</v>
      </c>
      <c r="Q82" s="96" t="s">
        <v>116</v>
      </c>
      <c r="R82" s="96" t="s">
        <v>117</v>
      </c>
      <c r="S82" s="96" t="s">
        <v>118</v>
      </c>
      <c r="T82" s="97" t="s">
        <v>119</v>
      </c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</row>
    <row r="83" s="2" customFormat="1" ht="22.8" customHeight="1">
      <c r="A83" s="41"/>
      <c r="B83" s="42"/>
      <c r="C83" s="102" t="s">
        <v>120</v>
      </c>
      <c r="D83" s="43"/>
      <c r="E83" s="43"/>
      <c r="F83" s="43"/>
      <c r="G83" s="43"/>
      <c r="H83" s="43"/>
      <c r="I83" s="43"/>
      <c r="J83" s="186">
        <f>BK83</f>
        <v>0</v>
      </c>
      <c r="K83" s="43"/>
      <c r="L83" s="47"/>
      <c r="M83" s="98"/>
      <c r="N83" s="187"/>
      <c r="O83" s="99"/>
      <c r="P83" s="188">
        <f>P84</f>
        <v>0</v>
      </c>
      <c r="Q83" s="99"/>
      <c r="R83" s="188">
        <f>R84</f>
        <v>1.3058781319999999</v>
      </c>
      <c r="S83" s="99"/>
      <c r="T83" s="189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69</v>
      </c>
      <c r="AU83" s="20" t="s">
        <v>99</v>
      </c>
      <c r="BK83" s="190">
        <f>BK84</f>
        <v>0</v>
      </c>
    </row>
    <row r="84" s="12" customFormat="1" ht="25.92" customHeight="1">
      <c r="A84" s="12"/>
      <c r="B84" s="191"/>
      <c r="C84" s="192"/>
      <c r="D84" s="193" t="s">
        <v>69</v>
      </c>
      <c r="E84" s="194" t="s">
        <v>121</v>
      </c>
      <c r="F84" s="194" t="s">
        <v>529</v>
      </c>
      <c r="G84" s="192"/>
      <c r="H84" s="192"/>
      <c r="I84" s="195"/>
      <c r="J84" s="196">
        <f>BK84</f>
        <v>0</v>
      </c>
      <c r="K84" s="192"/>
      <c r="L84" s="197"/>
      <c r="M84" s="198"/>
      <c r="N84" s="199"/>
      <c r="O84" s="199"/>
      <c r="P84" s="200">
        <f>P85+P120+P124</f>
        <v>0</v>
      </c>
      <c r="Q84" s="199"/>
      <c r="R84" s="200">
        <f>R85+R120+R124</f>
        <v>1.3058781319999999</v>
      </c>
      <c r="S84" s="199"/>
      <c r="T84" s="201">
        <f>T85+T120+T124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2" t="s">
        <v>78</v>
      </c>
      <c r="AT84" s="203" t="s">
        <v>69</v>
      </c>
      <c r="AU84" s="203" t="s">
        <v>70</v>
      </c>
      <c r="AY84" s="202" t="s">
        <v>123</v>
      </c>
      <c r="BK84" s="204">
        <f>BK85+BK120+BK124</f>
        <v>0</v>
      </c>
    </row>
    <row r="85" s="12" customFormat="1" ht="22.8" customHeight="1">
      <c r="A85" s="12"/>
      <c r="B85" s="191"/>
      <c r="C85" s="192"/>
      <c r="D85" s="193" t="s">
        <v>69</v>
      </c>
      <c r="E85" s="205" t="s">
        <v>173</v>
      </c>
      <c r="F85" s="205" t="s">
        <v>530</v>
      </c>
      <c r="G85" s="192"/>
      <c r="H85" s="192"/>
      <c r="I85" s="195"/>
      <c r="J85" s="206">
        <f>BK85</f>
        <v>0</v>
      </c>
      <c r="K85" s="192"/>
      <c r="L85" s="197"/>
      <c r="M85" s="198"/>
      <c r="N85" s="199"/>
      <c r="O85" s="199"/>
      <c r="P85" s="200">
        <f>SUM(P86:P119)</f>
        <v>0</v>
      </c>
      <c r="Q85" s="199"/>
      <c r="R85" s="200">
        <f>SUM(R86:R119)</f>
        <v>1.3038781319999999</v>
      </c>
      <c r="S85" s="199"/>
      <c r="T85" s="201">
        <f>SUM(T86:T119)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78</v>
      </c>
      <c r="AT85" s="203" t="s">
        <v>69</v>
      </c>
      <c r="AU85" s="203" t="s">
        <v>78</v>
      </c>
      <c r="AY85" s="202" t="s">
        <v>123</v>
      </c>
      <c r="BK85" s="204">
        <f>SUM(BK86:BK119)</f>
        <v>0</v>
      </c>
    </row>
    <row r="86" s="2" customFormat="1" ht="24.15" customHeight="1">
      <c r="A86" s="41"/>
      <c r="B86" s="42"/>
      <c r="C86" s="207" t="s">
        <v>78</v>
      </c>
      <c r="D86" s="207" t="s">
        <v>125</v>
      </c>
      <c r="E86" s="208" t="s">
        <v>531</v>
      </c>
      <c r="F86" s="209" t="s">
        <v>532</v>
      </c>
      <c r="G86" s="210" t="s">
        <v>533</v>
      </c>
      <c r="H86" s="211">
        <v>2</v>
      </c>
      <c r="I86" s="212"/>
      <c r="J86" s="213">
        <f>ROUND(I86*H86,2)</f>
        <v>0</v>
      </c>
      <c r="K86" s="209" t="s">
        <v>129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130</v>
      </c>
      <c r="AT86" s="218" t="s">
        <v>125</v>
      </c>
      <c r="AU86" s="218" t="s">
        <v>80</v>
      </c>
      <c r="AY86" s="20" t="s">
        <v>123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130</v>
      </c>
      <c r="BM86" s="218" t="s">
        <v>534</v>
      </c>
    </row>
    <row r="87" s="2" customFormat="1">
      <c r="A87" s="41"/>
      <c r="B87" s="42"/>
      <c r="C87" s="43"/>
      <c r="D87" s="220" t="s">
        <v>132</v>
      </c>
      <c r="E87" s="43"/>
      <c r="F87" s="221" t="s">
        <v>535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132</v>
      </c>
      <c r="AU87" s="20" t="s">
        <v>80</v>
      </c>
    </row>
    <row r="88" s="2" customFormat="1" ht="16.5" customHeight="1">
      <c r="A88" s="41"/>
      <c r="B88" s="42"/>
      <c r="C88" s="269" t="s">
        <v>80</v>
      </c>
      <c r="D88" s="269" t="s">
        <v>322</v>
      </c>
      <c r="E88" s="270" t="s">
        <v>536</v>
      </c>
      <c r="F88" s="271" t="s">
        <v>537</v>
      </c>
      <c r="G88" s="272" t="s">
        <v>533</v>
      </c>
      <c r="H88" s="273">
        <v>1</v>
      </c>
      <c r="I88" s="274"/>
      <c r="J88" s="275">
        <f>ROUND(I88*H88,2)</f>
        <v>0</v>
      </c>
      <c r="K88" s="271" t="s">
        <v>129</v>
      </c>
      <c r="L88" s="276"/>
      <c r="M88" s="277" t="s">
        <v>19</v>
      </c>
      <c r="N88" s="278" t="s">
        <v>41</v>
      </c>
      <c r="O88" s="87"/>
      <c r="P88" s="216">
        <f>O88*H88</f>
        <v>0</v>
      </c>
      <c r="Q88" s="216">
        <v>0.0080000000000000002</v>
      </c>
      <c r="R88" s="216">
        <f>Q88*H88</f>
        <v>0.0080000000000000002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173</v>
      </c>
      <c r="AT88" s="218" t="s">
        <v>322</v>
      </c>
      <c r="AU88" s="218" t="s">
        <v>80</v>
      </c>
      <c r="AY88" s="20" t="s">
        <v>123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130</v>
      </c>
      <c r="BM88" s="218" t="s">
        <v>538</v>
      </c>
    </row>
    <row r="89" s="2" customFormat="1">
      <c r="A89" s="41"/>
      <c r="B89" s="42"/>
      <c r="C89" s="43"/>
      <c r="D89" s="227" t="s">
        <v>539</v>
      </c>
      <c r="E89" s="43"/>
      <c r="F89" s="283" t="s">
        <v>540</v>
      </c>
      <c r="G89" s="43"/>
      <c r="H89" s="43"/>
      <c r="I89" s="222"/>
      <c r="J89" s="43"/>
      <c r="K89" s="43"/>
      <c r="L89" s="47"/>
      <c r="M89" s="223"/>
      <c r="N89" s="224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539</v>
      </c>
      <c r="AU89" s="20" t="s">
        <v>80</v>
      </c>
    </row>
    <row r="90" s="13" customFormat="1">
      <c r="A90" s="13"/>
      <c r="B90" s="225"/>
      <c r="C90" s="226"/>
      <c r="D90" s="227" t="s">
        <v>134</v>
      </c>
      <c r="E90" s="228" t="s">
        <v>19</v>
      </c>
      <c r="F90" s="229" t="s">
        <v>541</v>
      </c>
      <c r="G90" s="226"/>
      <c r="H90" s="230">
        <v>1</v>
      </c>
      <c r="I90" s="231"/>
      <c r="J90" s="226"/>
      <c r="K90" s="226"/>
      <c r="L90" s="232"/>
      <c r="M90" s="233"/>
      <c r="N90" s="234"/>
      <c r="O90" s="234"/>
      <c r="P90" s="234"/>
      <c r="Q90" s="234"/>
      <c r="R90" s="234"/>
      <c r="S90" s="234"/>
      <c r="T90" s="235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6" t="s">
        <v>134</v>
      </c>
      <c r="AU90" s="236" t="s">
        <v>80</v>
      </c>
      <c r="AV90" s="13" t="s">
        <v>80</v>
      </c>
      <c r="AW90" s="13" t="s">
        <v>32</v>
      </c>
      <c r="AX90" s="13" t="s">
        <v>70</v>
      </c>
      <c r="AY90" s="236" t="s">
        <v>123</v>
      </c>
    </row>
    <row r="91" s="14" customFormat="1">
      <c r="A91" s="14"/>
      <c r="B91" s="237"/>
      <c r="C91" s="238"/>
      <c r="D91" s="227" t="s">
        <v>134</v>
      </c>
      <c r="E91" s="239" t="s">
        <v>19</v>
      </c>
      <c r="F91" s="240" t="s">
        <v>136</v>
      </c>
      <c r="G91" s="238"/>
      <c r="H91" s="241">
        <v>1</v>
      </c>
      <c r="I91" s="242"/>
      <c r="J91" s="238"/>
      <c r="K91" s="238"/>
      <c r="L91" s="243"/>
      <c r="M91" s="244"/>
      <c r="N91" s="245"/>
      <c r="O91" s="245"/>
      <c r="P91" s="245"/>
      <c r="Q91" s="245"/>
      <c r="R91" s="245"/>
      <c r="S91" s="245"/>
      <c r="T91" s="246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T91" s="247" t="s">
        <v>134</v>
      </c>
      <c r="AU91" s="247" t="s">
        <v>80</v>
      </c>
      <c r="AV91" s="14" t="s">
        <v>130</v>
      </c>
      <c r="AW91" s="14" t="s">
        <v>32</v>
      </c>
      <c r="AX91" s="14" t="s">
        <v>78</v>
      </c>
      <c r="AY91" s="247" t="s">
        <v>123</v>
      </c>
    </row>
    <row r="92" s="2" customFormat="1" ht="16.5" customHeight="1">
      <c r="A92" s="41"/>
      <c r="B92" s="42"/>
      <c r="C92" s="269" t="s">
        <v>142</v>
      </c>
      <c r="D92" s="269" t="s">
        <v>322</v>
      </c>
      <c r="E92" s="270" t="s">
        <v>542</v>
      </c>
      <c r="F92" s="271" t="s">
        <v>543</v>
      </c>
      <c r="G92" s="272" t="s">
        <v>533</v>
      </c>
      <c r="H92" s="273">
        <v>1</v>
      </c>
      <c r="I92" s="274"/>
      <c r="J92" s="275">
        <f>ROUND(I92*H92,2)</f>
        <v>0</v>
      </c>
      <c r="K92" s="271" t="s">
        <v>129</v>
      </c>
      <c r="L92" s="276"/>
      <c r="M92" s="277" t="s">
        <v>19</v>
      </c>
      <c r="N92" s="278" t="s">
        <v>41</v>
      </c>
      <c r="O92" s="87"/>
      <c r="P92" s="216">
        <f>O92*H92</f>
        <v>0</v>
      </c>
      <c r="Q92" s="216">
        <v>0.0035999999999999999</v>
      </c>
      <c r="R92" s="216">
        <f>Q92*H92</f>
        <v>0.0035999999999999999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173</v>
      </c>
      <c r="AT92" s="218" t="s">
        <v>322</v>
      </c>
      <c r="AU92" s="218" t="s">
        <v>80</v>
      </c>
      <c r="AY92" s="20" t="s">
        <v>123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130</v>
      </c>
      <c r="BM92" s="218" t="s">
        <v>544</v>
      </c>
    </row>
    <row r="93" s="13" customFormat="1">
      <c r="A93" s="13"/>
      <c r="B93" s="225"/>
      <c r="C93" s="226"/>
      <c r="D93" s="227" t="s">
        <v>134</v>
      </c>
      <c r="E93" s="228" t="s">
        <v>19</v>
      </c>
      <c r="F93" s="229" t="s">
        <v>545</v>
      </c>
      <c r="G93" s="226"/>
      <c r="H93" s="230">
        <v>1</v>
      </c>
      <c r="I93" s="231"/>
      <c r="J93" s="226"/>
      <c r="K93" s="226"/>
      <c r="L93" s="232"/>
      <c r="M93" s="233"/>
      <c r="N93" s="234"/>
      <c r="O93" s="234"/>
      <c r="P93" s="234"/>
      <c r="Q93" s="234"/>
      <c r="R93" s="234"/>
      <c r="S93" s="234"/>
      <c r="T93" s="235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6" t="s">
        <v>134</v>
      </c>
      <c r="AU93" s="236" t="s">
        <v>80</v>
      </c>
      <c r="AV93" s="13" t="s">
        <v>80</v>
      </c>
      <c r="AW93" s="13" t="s">
        <v>32</v>
      </c>
      <c r="AX93" s="13" t="s">
        <v>70</v>
      </c>
      <c r="AY93" s="236" t="s">
        <v>123</v>
      </c>
    </row>
    <row r="94" s="14" customFormat="1">
      <c r="A94" s="14"/>
      <c r="B94" s="237"/>
      <c r="C94" s="238"/>
      <c r="D94" s="227" t="s">
        <v>134</v>
      </c>
      <c r="E94" s="239" t="s">
        <v>19</v>
      </c>
      <c r="F94" s="240" t="s">
        <v>136</v>
      </c>
      <c r="G94" s="238"/>
      <c r="H94" s="241">
        <v>1</v>
      </c>
      <c r="I94" s="242"/>
      <c r="J94" s="238"/>
      <c r="K94" s="238"/>
      <c r="L94" s="243"/>
      <c r="M94" s="244"/>
      <c r="N94" s="245"/>
      <c r="O94" s="245"/>
      <c r="P94" s="245"/>
      <c r="Q94" s="245"/>
      <c r="R94" s="245"/>
      <c r="S94" s="245"/>
      <c r="T94" s="246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47" t="s">
        <v>134</v>
      </c>
      <c r="AU94" s="247" t="s">
        <v>80</v>
      </c>
      <c r="AV94" s="14" t="s">
        <v>130</v>
      </c>
      <c r="AW94" s="14" t="s">
        <v>32</v>
      </c>
      <c r="AX94" s="14" t="s">
        <v>78</v>
      </c>
      <c r="AY94" s="247" t="s">
        <v>123</v>
      </c>
    </row>
    <row r="95" s="2" customFormat="1" ht="24.15" customHeight="1">
      <c r="A95" s="41"/>
      <c r="B95" s="42"/>
      <c r="C95" s="207" t="s">
        <v>130</v>
      </c>
      <c r="D95" s="207" t="s">
        <v>125</v>
      </c>
      <c r="E95" s="208" t="s">
        <v>546</v>
      </c>
      <c r="F95" s="209" t="s">
        <v>547</v>
      </c>
      <c r="G95" s="210" t="s">
        <v>156</v>
      </c>
      <c r="H95" s="211">
        <v>156.5</v>
      </c>
      <c r="I95" s="212"/>
      <c r="J95" s="213">
        <f>ROUND(I95*H95,2)</f>
        <v>0</v>
      </c>
      <c r="K95" s="209" t="s">
        <v>129</v>
      </c>
      <c r="L95" s="47"/>
      <c r="M95" s="214" t="s">
        <v>19</v>
      </c>
      <c r="N95" s="215" t="s">
        <v>41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130</v>
      </c>
      <c r="AT95" s="218" t="s">
        <v>125</v>
      </c>
      <c r="AU95" s="218" t="s">
        <v>80</v>
      </c>
      <c r="AY95" s="20" t="s">
        <v>123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130</v>
      </c>
      <c r="BM95" s="218" t="s">
        <v>548</v>
      </c>
    </row>
    <row r="96" s="2" customFormat="1">
      <c r="A96" s="41"/>
      <c r="B96" s="42"/>
      <c r="C96" s="43"/>
      <c r="D96" s="220" t="s">
        <v>132</v>
      </c>
      <c r="E96" s="43"/>
      <c r="F96" s="221" t="s">
        <v>549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132</v>
      </c>
      <c r="AU96" s="20" t="s">
        <v>80</v>
      </c>
    </row>
    <row r="97" s="13" customFormat="1">
      <c r="A97" s="13"/>
      <c r="B97" s="225"/>
      <c r="C97" s="226"/>
      <c r="D97" s="227" t="s">
        <v>134</v>
      </c>
      <c r="E97" s="228" t="s">
        <v>19</v>
      </c>
      <c r="F97" s="229" t="s">
        <v>550</v>
      </c>
      <c r="G97" s="226"/>
      <c r="H97" s="230">
        <v>156.5</v>
      </c>
      <c r="I97" s="231"/>
      <c r="J97" s="226"/>
      <c r="K97" s="226"/>
      <c r="L97" s="232"/>
      <c r="M97" s="233"/>
      <c r="N97" s="234"/>
      <c r="O97" s="234"/>
      <c r="P97" s="234"/>
      <c r="Q97" s="234"/>
      <c r="R97" s="234"/>
      <c r="S97" s="234"/>
      <c r="T97" s="235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6" t="s">
        <v>134</v>
      </c>
      <c r="AU97" s="236" t="s">
        <v>80</v>
      </c>
      <c r="AV97" s="13" t="s">
        <v>80</v>
      </c>
      <c r="AW97" s="13" t="s">
        <v>32</v>
      </c>
      <c r="AX97" s="13" t="s">
        <v>70</v>
      </c>
      <c r="AY97" s="236" t="s">
        <v>123</v>
      </c>
    </row>
    <row r="98" s="14" customFormat="1">
      <c r="A98" s="14"/>
      <c r="B98" s="237"/>
      <c r="C98" s="238"/>
      <c r="D98" s="227" t="s">
        <v>134</v>
      </c>
      <c r="E98" s="239" t="s">
        <v>19</v>
      </c>
      <c r="F98" s="240" t="s">
        <v>136</v>
      </c>
      <c r="G98" s="238"/>
      <c r="H98" s="241">
        <v>156.5</v>
      </c>
      <c r="I98" s="242"/>
      <c r="J98" s="238"/>
      <c r="K98" s="238"/>
      <c r="L98" s="243"/>
      <c r="M98" s="244"/>
      <c r="N98" s="245"/>
      <c r="O98" s="245"/>
      <c r="P98" s="245"/>
      <c r="Q98" s="245"/>
      <c r="R98" s="245"/>
      <c r="S98" s="245"/>
      <c r="T98" s="246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47" t="s">
        <v>134</v>
      </c>
      <c r="AU98" s="247" t="s">
        <v>80</v>
      </c>
      <c r="AV98" s="14" t="s">
        <v>130</v>
      </c>
      <c r="AW98" s="14" t="s">
        <v>32</v>
      </c>
      <c r="AX98" s="14" t="s">
        <v>78</v>
      </c>
      <c r="AY98" s="247" t="s">
        <v>123</v>
      </c>
    </row>
    <row r="99" s="2" customFormat="1" ht="16.5" customHeight="1">
      <c r="A99" s="41"/>
      <c r="B99" s="42"/>
      <c r="C99" s="269" t="s">
        <v>153</v>
      </c>
      <c r="D99" s="269" t="s">
        <v>322</v>
      </c>
      <c r="E99" s="270" t="s">
        <v>551</v>
      </c>
      <c r="F99" s="271" t="s">
        <v>552</v>
      </c>
      <c r="G99" s="272" t="s">
        <v>156</v>
      </c>
      <c r="H99" s="273">
        <v>158.84800000000001</v>
      </c>
      <c r="I99" s="274"/>
      <c r="J99" s="275">
        <f>ROUND(I99*H99,2)</f>
        <v>0</v>
      </c>
      <c r="K99" s="271" t="s">
        <v>129</v>
      </c>
      <c r="L99" s="276"/>
      <c r="M99" s="277" t="s">
        <v>19</v>
      </c>
      <c r="N99" s="278" t="s">
        <v>41</v>
      </c>
      <c r="O99" s="87"/>
      <c r="P99" s="216">
        <f>O99*H99</f>
        <v>0</v>
      </c>
      <c r="Q99" s="216">
        <v>0.00214</v>
      </c>
      <c r="R99" s="216">
        <f>Q99*H99</f>
        <v>0.33993472000000002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173</v>
      </c>
      <c r="AT99" s="218" t="s">
        <v>322</v>
      </c>
      <c r="AU99" s="218" t="s">
        <v>80</v>
      </c>
      <c r="AY99" s="20" t="s">
        <v>123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130</v>
      </c>
      <c r="BM99" s="218" t="s">
        <v>553</v>
      </c>
    </row>
    <row r="100" s="2" customFormat="1">
      <c r="A100" s="41"/>
      <c r="B100" s="42"/>
      <c r="C100" s="43"/>
      <c r="D100" s="227" t="s">
        <v>539</v>
      </c>
      <c r="E100" s="43"/>
      <c r="F100" s="283" t="s">
        <v>554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539</v>
      </c>
      <c r="AU100" s="20" t="s">
        <v>80</v>
      </c>
    </row>
    <row r="101" s="13" customFormat="1">
      <c r="A101" s="13"/>
      <c r="B101" s="225"/>
      <c r="C101" s="226"/>
      <c r="D101" s="227" t="s">
        <v>134</v>
      </c>
      <c r="E101" s="226"/>
      <c r="F101" s="229" t="s">
        <v>555</v>
      </c>
      <c r="G101" s="226"/>
      <c r="H101" s="230">
        <v>158.84800000000001</v>
      </c>
      <c r="I101" s="231"/>
      <c r="J101" s="226"/>
      <c r="K101" s="226"/>
      <c r="L101" s="232"/>
      <c r="M101" s="233"/>
      <c r="N101" s="234"/>
      <c r="O101" s="234"/>
      <c r="P101" s="234"/>
      <c r="Q101" s="234"/>
      <c r="R101" s="234"/>
      <c r="S101" s="234"/>
      <c r="T101" s="23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6" t="s">
        <v>134</v>
      </c>
      <c r="AU101" s="236" t="s">
        <v>80</v>
      </c>
      <c r="AV101" s="13" t="s">
        <v>80</v>
      </c>
      <c r="AW101" s="13" t="s">
        <v>4</v>
      </c>
      <c r="AX101" s="13" t="s">
        <v>78</v>
      </c>
      <c r="AY101" s="236" t="s">
        <v>123</v>
      </c>
    </row>
    <row r="102" s="2" customFormat="1" ht="24.15" customHeight="1">
      <c r="A102" s="41"/>
      <c r="B102" s="42"/>
      <c r="C102" s="207" t="s">
        <v>160</v>
      </c>
      <c r="D102" s="207" t="s">
        <v>125</v>
      </c>
      <c r="E102" s="208" t="s">
        <v>556</v>
      </c>
      <c r="F102" s="209" t="s">
        <v>557</v>
      </c>
      <c r="G102" s="210" t="s">
        <v>533</v>
      </c>
      <c r="H102" s="211">
        <v>7</v>
      </c>
      <c r="I102" s="212"/>
      <c r="J102" s="213">
        <f>ROUND(I102*H102,2)</f>
        <v>0</v>
      </c>
      <c r="K102" s="209" t="s">
        <v>129</v>
      </c>
      <c r="L102" s="47"/>
      <c r="M102" s="214" t="s">
        <v>19</v>
      </c>
      <c r="N102" s="215" t="s">
        <v>41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130</v>
      </c>
      <c r="AT102" s="218" t="s">
        <v>125</v>
      </c>
      <c r="AU102" s="218" t="s">
        <v>80</v>
      </c>
      <c r="AY102" s="20" t="s">
        <v>123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130</v>
      </c>
      <c r="BM102" s="218" t="s">
        <v>558</v>
      </c>
    </row>
    <row r="103" s="2" customFormat="1">
      <c r="A103" s="41"/>
      <c r="B103" s="42"/>
      <c r="C103" s="43"/>
      <c r="D103" s="220" t="s">
        <v>132</v>
      </c>
      <c r="E103" s="43"/>
      <c r="F103" s="221" t="s">
        <v>559</v>
      </c>
      <c r="G103" s="43"/>
      <c r="H103" s="43"/>
      <c r="I103" s="222"/>
      <c r="J103" s="43"/>
      <c r="K103" s="43"/>
      <c r="L103" s="47"/>
      <c r="M103" s="223"/>
      <c r="N103" s="224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132</v>
      </c>
      <c r="AU103" s="20" t="s">
        <v>80</v>
      </c>
    </row>
    <row r="104" s="2" customFormat="1" ht="16.5" customHeight="1">
      <c r="A104" s="41"/>
      <c r="B104" s="42"/>
      <c r="C104" s="269" t="s">
        <v>167</v>
      </c>
      <c r="D104" s="269" t="s">
        <v>322</v>
      </c>
      <c r="E104" s="270" t="s">
        <v>560</v>
      </c>
      <c r="F104" s="271" t="s">
        <v>561</v>
      </c>
      <c r="G104" s="272" t="s">
        <v>533</v>
      </c>
      <c r="H104" s="273">
        <v>6</v>
      </c>
      <c r="I104" s="274"/>
      <c r="J104" s="275">
        <f>ROUND(I104*H104,2)</f>
        <v>0</v>
      </c>
      <c r="K104" s="271" t="s">
        <v>129</v>
      </c>
      <c r="L104" s="276"/>
      <c r="M104" s="277" t="s">
        <v>19</v>
      </c>
      <c r="N104" s="278" t="s">
        <v>41</v>
      </c>
      <c r="O104" s="87"/>
      <c r="P104" s="216">
        <f>O104*H104</f>
        <v>0</v>
      </c>
      <c r="Q104" s="216">
        <v>0.00038999999999999999</v>
      </c>
      <c r="R104" s="216">
        <f>Q104*H104</f>
        <v>0.0023400000000000001</v>
      </c>
      <c r="S104" s="216">
        <v>0</v>
      </c>
      <c r="T104" s="21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173</v>
      </c>
      <c r="AT104" s="218" t="s">
        <v>322</v>
      </c>
      <c r="AU104" s="218" t="s">
        <v>80</v>
      </c>
      <c r="AY104" s="20" t="s">
        <v>123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130</v>
      </c>
      <c r="BM104" s="218" t="s">
        <v>562</v>
      </c>
    </row>
    <row r="105" s="13" customFormat="1">
      <c r="A105" s="13"/>
      <c r="B105" s="225"/>
      <c r="C105" s="226"/>
      <c r="D105" s="227" t="s">
        <v>134</v>
      </c>
      <c r="E105" s="228" t="s">
        <v>19</v>
      </c>
      <c r="F105" s="229" t="s">
        <v>563</v>
      </c>
      <c r="G105" s="226"/>
      <c r="H105" s="230">
        <v>6</v>
      </c>
      <c r="I105" s="231"/>
      <c r="J105" s="226"/>
      <c r="K105" s="226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134</v>
      </c>
      <c r="AU105" s="236" t="s">
        <v>80</v>
      </c>
      <c r="AV105" s="13" t="s">
        <v>80</v>
      </c>
      <c r="AW105" s="13" t="s">
        <v>32</v>
      </c>
      <c r="AX105" s="13" t="s">
        <v>70</v>
      </c>
      <c r="AY105" s="236" t="s">
        <v>123</v>
      </c>
    </row>
    <row r="106" s="14" customFormat="1">
      <c r="A106" s="14"/>
      <c r="B106" s="237"/>
      <c r="C106" s="238"/>
      <c r="D106" s="227" t="s">
        <v>134</v>
      </c>
      <c r="E106" s="239" t="s">
        <v>19</v>
      </c>
      <c r="F106" s="240" t="s">
        <v>136</v>
      </c>
      <c r="G106" s="238"/>
      <c r="H106" s="241">
        <v>6</v>
      </c>
      <c r="I106" s="242"/>
      <c r="J106" s="238"/>
      <c r="K106" s="238"/>
      <c r="L106" s="243"/>
      <c r="M106" s="244"/>
      <c r="N106" s="245"/>
      <c r="O106" s="245"/>
      <c r="P106" s="245"/>
      <c r="Q106" s="245"/>
      <c r="R106" s="245"/>
      <c r="S106" s="245"/>
      <c r="T106" s="246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T106" s="247" t="s">
        <v>134</v>
      </c>
      <c r="AU106" s="247" t="s">
        <v>80</v>
      </c>
      <c r="AV106" s="14" t="s">
        <v>130</v>
      </c>
      <c r="AW106" s="14" t="s">
        <v>32</v>
      </c>
      <c r="AX106" s="14" t="s">
        <v>78</v>
      </c>
      <c r="AY106" s="247" t="s">
        <v>123</v>
      </c>
    </row>
    <row r="107" s="2" customFormat="1" ht="16.5" customHeight="1">
      <c r="A107" s="41"/>
      <c r="B107" s="42"/>
      <c r="C107" s="269" t="s">
        <v>173</v>
      </c>
      <c r="D107" s="269" t="s">
        <v>322</v>
      </c>
      <c r="E107" s="270" t="s">
        <v>564</v>
      </c>
      <c r="F107" s="271" t="s">
        <v>565</v>
      </c>
      <c r="G107" s="272" t="s">
        <v>533</v>
      </c>
      <c r="H107" s="273">
        <v>1</v>
      </c>
      <c r="I107" s="274"/>
      <c r="J107" s="275">
        <f>ROUND(I107*H107,2)</f>
        <v>0</v>
      </c>
      <c r="K107" s="271" t="s">
        <v>129</v>
      </c>
      <c r="L107" s="276"/>
      <c r="M107" s="277" t="s">
        <v>19</v>
      </c>
      <c r="N107" s="278" t="s">
        <v>41</v>
      </c>
      <c r="O107" s="87"/>
      <c r="P107" s="216">
        <f>O107*H107</f>
        <v>0</v>
      </c>
      <c r="Q107" s="216">
        <v>0.00048000000000000001</v>
      </c>
      <c r="R107" s="216">
        <f>Q107*H107</f>
        <v>0.00048000000000000001</v>
      </c>
      <c r="S107" s="216">
        <v>0</v>
      </c>
      <c r="T107" s="217">
        <f>S107*H107</f>
        <v>0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8" t="s">
        <v>173</v>
      </c>
      <c r="AT107" s="218" t="s">
        <v>322</v>
      </c>
      <c r="AU107" s="218" t="s">
        <v>80</v>
      </c>
      <c r="AY107" s="20" t="s">
        <v>123</v>
      </c>
      <c r="BE107" s="219">
        <f>IF(N107="základní",J107,0)</f>
        <v>0</v>
      </c>
      <c r="BF107" s="219">
        <f>IF(N107="snížená",J107,0)</f>
        <v>0</v>
      </c>
      <c r="BG107" s="219">
        <f>IF(N107="zákl. přenesená",J107,0)</f>
        <v>0</v>
      </c>
      <c r="BH107" s="219">
        <f>IF(N107="sníž. přenesená",J107,0)</f>
        <v>0</v>
      </c>
      <c r="BI107" s="219">
        <f>IF(N107="nulová",J107,0)</f>
        <v>0</v>
      </c>
      <c r="BJ107" s="20" t="s">
        <v>78</v>
      </c>
      <c r="BK107" s="219">
        <f>ROUND(I107*H107,2)</f>
        <v>0</v>
      </c>
      <c r="BL107" s="20" t="s">
        <v>130</v>
      </c>
      <c r="BM107" s="218" t="s">
        <v>566</v>
      </c>
    </row>
    <row r="108" s="13" customFormat="1">
      <c r="A108" s="13"/>
      <c r="B108" s="225"/>
      <c r="C108" s="226"/>
      <c r="D108" s="227" t="s">
        <v>134</v>
      </c>
      <c r="E108" s="228" t="s">
        <v>19</v>
      </c>
      <c r="F108" s="229" t="s">
        <v>567</v>
      </c>
      <c r="G108" s="226"/>
      <c r="H108" s="230">
        <v>1</v>
      </c>
      <c r="I108" s="231"/>
      <c r="J108" s="226"/>
      <c r="K108" s="226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134</v>
      </c>
      <c r="AU108" s="236" t="s">
        <v>80</v>
      </c>
      <c r="AV108" s="13" t="s">
        <v>80</v>
      </c>
      <c r="AW108" s="13" t="s">
        <v>32</v>
      </c>
      <c r="AX108" s="13" t="s">
        <v>70</v>
      </c>
      <c r="AY108" s="236" t="s">
        <v>123</v>
      </c>
    </row>
    <row r="109" s="14" customFormat="1">
      <c r="A109" s="14"/>
      <c r="B109" s="237"/>
      <c r="C109" s="238"/>
      <c r="D109" s="227" t="s">
        <v>134</v>
      </c>
      <c r="E109" s="239" t="s">
        <v>19</v>
      </c>
      <c r="F109" s="240" t="s">
        <v>136</v>
      </c>
      <c r="G109" s="238"/>
      <c r="H109" s="241">
        <v>1</v>
      </c>
      <c r="I109" s="242"/>
      <c r="J109" s="238"/>
      <c r="K109" s="238"/>
      <c r="L109" s="243"/>
      <c r="M109" s="244"/>
      <c r="N109" s="245"/>
      <c r="O109" s="245"/>
      <c r="P109" s="245"/>
      <c r="Q109" s="245"/>
      <c r="R109" s="245"/>
      <c r="S109" s="245"/>
      <c r="T109" s="246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7" t="s">
        <v>134</v>
      </c>
      <c r="AU109" s="247" t="s">
        <v>80</v>
      </c>
      <c r="AV109" s="14" t="s">
        <v>130</v>
      </c>
      <c r="AW109" s="14" t="s">
        <v>32</v>
      </c>
      <c r="AX109" s="14" t="s">
        <v>78</v>
      </c>
      <c r="AY109" s="247" t="s">
        <v>123</v>
      </c>
    </row>
    <row r="110" s="2" customFormat="1" ht="16.5" customHeight="1">
      <c r="A110" s="41"/>
      <c r="B110" s="42"/>
      <c r="C110" s="207" t="s">
        <v>184</v>
      </c>
      <c r="D110" s="207" t="s">
        <v>125</v>
      </c>
      <c r="E110" s="208" t="s">
        <v>568</v>
      </c>
      <c r="F110" s="209" t="s">
        <v>569</v>
      </c>
      <c r="G110" s="210" t="s">
        <v>156</v>
      </c>
      <c r="H110" s="211">
        <v>156.5</v>
      </c>
      <c r="I110" s="212"/>
      <c r="J110" s="213">
        <f>ROUND(I110*H110,2)</f>
        <v>0</v>
      </c>
      <c r="K110" s="209" t="s">
        <v>129</v>
      </c>
      <c r="L110" s="47"/>
      <c r="M110" s="214" t="s">
        <v>19</v>
      </c>
      <c r="N110" s="215" t="s">
        <v>41</v>
      </c>
      <c r="O110" s="87"/>
      <c r="P110" s="216">
        <f>O110*H110</f>
        <v>0</v>
      </c>
      <c r="Q110" s="216">
        <v>0</v>
      </c>
      <c r="R110" s="216">
        <f>Q110*H110</f>
        <v>0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130</v>
      </c>
      <c r="AT110" s="218" t="s">
        <v>125</v>
      </c>
      <c r="AU110" s="218" t="s">
        <v>80</v>
      </c>
      <c r="AY110" s="20" t="s">
        <v>123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78</v>
      </c>
      <c r="BK110" s="219">
        <f>ROUND(I110*H110,2)</f>
        <v>0</v>
      </c>
      <c r="BL110" s="20" t="s">
        <v>130</v>
      </c>
      <c r="BM110" s="218" t="s">
        <v>570</v>
      </c>
    </row>
    <row r="111" s="2" customFormat="1">
      <c r="A111" s="41"/>
      <c r="B111" s="42"/>
      <c r="C111" s="43"/>
      <c r="D111" s="220" t="s">
        <v>132</v>
      </c>
      <c r="E111" s="43"/>
      <c r="F111" s="221" t="s">
        <v>571</v>
      </c>
      <c r="G111" s="43"/>
      <c r="H111" s="43"/>
      <c r="I111" s="222"/>
      <c r="J111" s="43"/>
      <c r="K111" s="43"/>
      <c r="L111" s="47"/>
      <c r="M111" s="223"/>
      <c r="N111" s="224"/>
      <c r="O111" s="87"/>
      <c r="P111" s="87"/>
      <c r="Q111" s="87"/>
      <c r="R111" s="87"/>
      <c r="S111" s="87"/>
      <c r="T111" s="88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T111" s="20" t="s">
        <v>132</v>
      </c>
      <c r="AU111" s="20" t="s">
        <v>80</v>
      </c>
    </row>
    <row r="112" s="2" customFormat="1" ht="16.5" customHeight="1">
      <c r="A112" s="41"/>
      <c r="B112" s="42"/>
      <c r="C112" s="207" t="s">
        <v>207</v>
      </c>
      <c r="D112" s="207" t="s">
        <v>125</v>
      </c>
      <c r="E112" s="208" t="s">
        <v>572</v>
      </c>
      <c r="F112" s="209" t="s">
        <v>573</v>
      </c>
      <c r="G112" s="210" t="s">
        <v>156</v>
      </c>
      <c r="H112" s="211">
        <v>156.5</v>
      </c>
      <c r="I112" s="212"/>
      <c r="J112" s="213">
        <f>ROUND(I112*H112,2)</f>
        <v>0</v>
      </c>
      <c r="K112" s="209" t="s">
        <v>129</v>
      </c>
      <c r="L112" s="47"/>
      <c r="M112" s="214" t="s">
        <v>19</v>
      </c>
      <c r="N112" s="215" t="s">
        <v>41</v>
      </c>
      <c r="O112" s="87"/>
      <c r="P112" s="216">
        <f>O112*H112</f>
        <v>0</v>
      </c>
      <c r="Q112" s="216">
        <v>0</v>
      </c>
      <c r="R112" s="216">
        <f>Q112*H112</f>
        <v>0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130</v>
      </c>
      <c r="AT112" s="218" t="s">
        <v>125</v>
      </c>
      <c r="AU112" s="218" t="s">
        <v>80</v>
      </c>
      <c r="AY112" s="20" t="s">
        <v>123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78</v>
      </c>
      <c r="BK112" s="219">
        <f>ROUND(I112*H112,2)</f>
        <v>0</v>
      </c>
      <c r="BL112" s="20" t="s">
        <v>130</v>
      </c>
      <c r="BM112" s="218" t="s">
        <v>574</v>
      </c>
    </row>
    <row r="113" s="2" customFormat="1">
      <c r="A113" s="41"/>
      <c r="B113" s="42"/>
      <c r="C113" s="43"/>
      <c r="D113" s="220" t="s">
        <v>132</v>
      </c>
      <c r="E113" s="43"/>
      <c r="F113" s="221" t="s">
        <v>575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132</v>
      </c>
      <c r="AU113" s="20" t="s">
        <v>80</v>
      </c>
    </row>
    <row r="114" s="2" customFormat="1" ht="16.5" customHeight="1">
      <c r="A114" s="41"/>
      <c r="B114" s="42"/>
      <c r="C114" s="207" t="s">
        <v>214</v>
      </c>
      <c r="D114" s="207" t="s">
        <v>125</v>
      </c>
      <c r="E114" s="208" t="s">
        <v>576</v>
      </c>
      <c r="F114" s="209" t="s">
        <v>577</v>
      </c>
      <c r="G114" s="210" t="s">
        <v>533</v>
      </c>
      <c r="H114" s="211">
        <v>2</v>
      </c>
      <c r="I114" s="212"/>
      <c r="J114" s="213">
        <f>ROUND(I114*H114,2)</f>
        <v>0</v>
      </c>
      <c r="K114" s="209" t="s">
        <v>129</v>
      </c>
      <c r="L114" s="47"/>
      <c r="M114" s="214" t="s">
        <v>19</v>
      </c>
      <c r="N114" s="215" t="s">
        <v>41</v>
      </c>
      <c r="O114" s="87"/>
      <c r="P114" s="216">
        <f>O114*H114</f>
        <v>0</v>
      </c>
      <c r="Q114" s="216">
        <v>0.45937290600000003</v>
      </c>
      <c r="R114" s="216">
        <f>Q114*H114</f>
        <v>0.91874581200000005</v>
      </c>
      <c r="S114" s="216">
        <v>0</v>
      </c>
      <c r="T114" s="217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8" t="s">
        <v>130</v>
      </c>
      <c r="AT114" s="218" t="s">
        <v>125</v>
      </c>
      <c r="AU114" s="218" t="s">
        <v>80</v>
      </c>
      <c r="AY114" s="20" t="s">
        <v>123</v>
      </c>
      <c r="BE114" s="219">
        <f>IF(N114="základní",J114,0)</f>
        <v>0</v>
      </c>
      <c r="BF114" s="219">
        <f>IF(N114="snížená",J114,0)</f>
        <v>0</v>
      </c>
      <c r="BG114" s="219">
        <f>IF(N114="zákl. přenesená",J114,0)</f>
        <v>0</v>
      </c>
      <c r="BH114" s="219">
        <f>IF(N114="sníž. přenesená",J114,0)</f>
        <v>0</v>
      </c>
      <c r="BI114" s="219">
        <f>IF(N114="nulová",J114,0)</f>
        <v>0</v>
      </c>
      <c r="BJ114" s="20" t="s">
        <v>78</v>
      </c>
      <c r="BK114" s="219">
        <f>ROUND(I114*H114,2)</f>
        <v>0</v>
      </c>
      <c r="BL114" s="20" t="s">
        <v>130</v>
      </c>
      <c r="BM114" s="218" t="s">
        <v>578</v>
      </c>
    </row>
    <row r="115" s="2" customFormat="1">
      <c r="A115" s="41"/>
      <c r="B115" s="42"/>
      <c r="C115" s="43"/>
      <c r="D115" s="220" t="s">
        <v>132</v>
      </c>
      <c r="E115" s="43"/>
      <c r="F115" s="221" t="s">
        <v>579</v>
      </c>
      <c r="G115" s="43"/>
      <c r="H115" s="43"/>
      <c r="I115" s="222"/>
      <c r="J115" s="43"/>
      <c r="K115" s="43"/>
      <c r="L115" s="47"/>
      <c r="M115" s="223"/>
      <c r="N115" s="224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132</v>
      </c>
      <c r="AU115" s="20" t="s">
        <v>80</v>
      </c>
    </row>
    <row r="116" s="2" customFormat="1" ht="16.5" customHeight="1">
      <c r="A116" s="41"/>
      <c r="B116" s="42"/>
      <c r="C116" s="207" t="s">
        <v>8</v>
      </c>
      <c r="D116" s="207" t="s">
        <v>125</v>
      </c>
      <c r="E116" s="208" t="s">
        <v>580</v>
      </c>
      <c r="F116" s="209" t="s">
        <v>581</v>
      </c>
      <c r="G116" s="210" t="s">
        <v>156</v>
      </c>
      <c r="H116" s="211">
        <v>160</v>
      </c>
      <c r="I116" s="212"/>
      <c r="J116" s="213">
        <f>ROUND(I116*H116,2)</f>
        <v>0</v>
      </c>
      <c r="K116" s="209" t="s">
        <v>129</v>
      </c>
      <c r="L116" s="47"/>
      <c r="M116" s="214" t="s">
        <v>19</v>
      </c>
      <c r="N116" s="215" t="s">
        <v>41</v>
      </c>
      <c r="O116" s="87"/>
      <c r="P116" s="216">
        <f>O116*H116</f>
        <v>0</v>
      </c>
      <c r="Q116" s="216">
        <v>0.00019236000000000001</v>
      </c>
      <c r="R116" s="216">
        <f>Q116*H116</f>
        <v>0.030777600000000002</v>
      </c>
      <c r="S116" s="216">
        <v>0</v>
      </c>
      <c r="T116" s="217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8" t="s">
        <v>130</v>
      </c>
      <c r="AT116" s="218" t="s">
        <v>125</v>
      </c>
      <c r="AU116" s="218" t="s">
        <v>80</v>
      </c>
      <c r="AY116" s="20" t="s">
        <v>123</v>
      </c>
      <c r="BE116" s="219">
        <f>IF(N116="základní",J116,0)</f>
        <v>0</v>
      </c>
      <c r="BF116" s="219">
        <f>IF(N116="snížená",J116,0)</f>
        <v>0</v>
      </c>
      <c r="BG116" s="219">
        <f>IF(N116="zákl. přenesená",J116,0)</f>
        <v>0</v>
      </c>
      <c r="BH116" s="219">
        <f>IF(N116="sníž. přenesená",J116,0)</f>
        <v>0</v>
      </c>
      <c r="BI116" s="219">
        <f>IF(N116="nulová",J116,0)</f>
        <v>0</v>
      </c>
      <c r="BJ116" s="20" t="s">
        <v>78</v>
      </c>
      <c r="BK116" s="219">
        <f>ROUND(I116*H116,2)</f>
        <v>0</v>
      </c>
      <c r="BL116" s="20" t="s">
        <v>130</v>
      </c>
      <c r="BM116" s="218" t="s">
        <v>582</v>
      </c>
    </row>
    <row r="117" s="2" customFormat="1">
      <c r="A117" s="41"/>
      <c r="B117" s="42"/>
      <c r="C117" s="43"/>
      <c r="D117" s="220" t="s">
        <v>132</v>
      </c>
      <c r="E117" s="43"/>
      <c r="F117" s="221" t="s">
        <v>583</v>
      </c>
      <c r="G117" s="43"/>
      <c r="H117" s="43"/>
      <c r="I117" s="222"/>
      <c r="J117" s="43"/>
      <c r="K117" s="43"/>
      <c r="L117" s="47"/>
      <c r="M117" s="223"/>
      <c r="N117" s="224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132</v>
      </c>
      <c r="AU117" s="20" t="s">
        <v>80</v>
      </c>
    </row>
    <row r="118" s="13" customFormat="1">
      <c r="A118" s="13"/>
      <c r="B118" s="225"/>
      <c r="C118" s="226"/>
      <c r="D118" s="227" t="s">
        <v>134</v>
      </c>
      <c r="E118" s="228" t="s">
        <v>19</v>
      </c>
      <c r="F118" s="229" t="s">
        <v>584</v>
      </c>
      <c r="G118" s="226"/>
      <c r="H118" s="230">
        <v>160</v>
      </c>
      <c r="I118" s="231"/>
      <c r="J118" s="226"/>
      <c r="K118" s="226"/>
      <c r="L118" s="232"/>
      <c r="M118" s="233"/>
      <c r="N118" s="234"/>
      <c r="O118" s="234"/>
      <c r="P118" s="234"/>
      <c r="Q118" s="234"/>
      <c r="R118" s="234"/>
      <c r="S118" s="234"/>
      <c r="T118" s="235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6" t="s">
        <v>134</v>
      </c>
      <c r="AU118" s="236" t="s">
        <v>80</v>
      </c>
      <c r="AV118" s="13" t="s">
        <v>80</v>
      </c>
      <c r="AW118" s="13" t="s">
        <v>32</v>
      </c>
      <c r="AX118" s="13" t="s">
        <v>70</v>
      </c>
      <c r="AY118" s="236" t="s">
        <v>123</v>
      </c>
    </row>
    <row r="119" s="14" customFormat="1">
      <c r="A119" s="14"/>
      <c r="B119" s="237"/>
      <c r="C119" s="238"/>
      <c r="D119" s="227" t="s">
        <v>134</v>
      </c>
      <c r="E119" s="239" t="s">
        <v>19</v>
      </c>
      <c r="F119" s="240" t="s">
        <v>136</v>
      </c>
      <c r="G119" s="238"/>
      <c r="H119" s="241">
        <v>160</v>
      </c>
      <c r="I119" s="242"/>
      <c r="J119" s="238"/>
      <c r="K119" s="238"/>
      <c r="L119" s="243"/>
      <c r="M119" s="244"/>
      <c r="N119" s="245"/>
      <c r="O119" s="245"/>
      <c r="P119" s="245"/>
      <c r="Q119" s="245"/>
      <c r="R119" s="245"/>
      <c r="S119" s="245"/>
      <c r="T119" s="24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7" t="s">
        <v>134</v>
      </c>
      <c r="AU119" s="247" t="s">
        <v>80</v>
      </c>
      <c r="AV119" s="14" t="s">
        <v>130</v>
      </c>
      <c r="AW119" s="14" t="s">
        <v>32</v>
      </c>
      <c r="AX119" s="14" t="s">
        <v>78</v>
      </c>
      <c r="AY119" s="247" t="s">
        <v>123</v>
      </c>
    </row>
    <row r="120" s="12" customFormat="1" ht="22.8" customHeight="1">
      <c r="A120" s="12"/>
      <c r="B120" s="191"/>
      <c r="C120" s="192"/>
      <c r="D120" s="193" t="s">
        <v>69</v>
      </c>
      <c r="E120" s="205" t="s">
        <v>585</v>
      </c>
      <c r="F120" s="205" t="s">
        <v>586</v>
      </c>
      <c r="G120" s="192"/>
      <c r="H120" s="192"/>
      <c r="I120" s="195"/>
      <c r="J120" s="206">
        <f>BK120</f>
        <v>0</v>
      </c>
      <c r="K120" s="192"/>
      <c r="L120" s="197"/>
      <c r="M120" s="198"/>
      <c r="N120" s="199"/>
      <c r="O120" s="199"/>
      <c r="P120" s="200">
        <f>SUM(P121:P123)</f>
        <v>0</v>
      </c>
      <c r="Q120" s="199"/>
      <c r="R120" s="200">
        <f>SUM(R121:R123)</f>
        <v>0.002</v>
      </c>
      <c r="S120" s="199"/>
      <c r="T120" s="201">
        <f>SUM(T121:T123)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02" t="s">
        <v>78</v>
      </c>
      <c r="AT120" s="203" t="s">
        <v>69</v>
      </c>
      <c r="AU120" s="203" t="s">
        <v>78</v>
      </c>
      <c r="AY120" s="202" t="s">
        <v>123</v>
      </c>
      <c r="BK120" s="204">
        <f>SUM(BK121:BK123)</f>
        <v>0</v>
      </c>
    </row>
    <row r="121" s="2" customFormat="1" ht="24.15" customHeight="1">
      <c r="A121" s="41"/>
      <c r="B121" s="42"/>
      <c r="C121" s="207" t="s">
        <v>226</v>
      </c>
      <c r="D121" s="207" t="s">
        <v>125</v>
      </c>
      <c r="E121" s="208" t="s">
        <v>587</v>
      </c>
      <c r="F121" s="209" t="s">
        <v>588</v>
      </c>
      <c r="G121" s="210" t="s">
        <v>533</v>
      </c>
      <c r="H121" s="211">
        <v>1</v>
      </c>
      <c r="I121" s="212"/>
      <c r="J121" s="213">
        <f>ROUND(I121*H121,2)</f>
        <v>0</v>
      </c>
      <c r="K121" s="209" t="s">
        <v>19</v>
      </c>
      <c r="L121" s="47"/>
      <c r="M121" s="214" t="s">
        <v>19</v>
      </c>
      <c r="N121" s="215" t="s">
        <v>41</v>
      </c>
      <c r="O121" s="87"/>
      <c r="P121" s="216">
        <f>O121*H121</f>
        <v>0</v>
      </c>
      <c r="Q121" s="216">
        <v>0.002</v>
      </c>
      <c r="R121" s="216">
        <f>Q121*H121</f>
        <v>0.002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130</v>
      </c>
      <c r="AT121" s="218" t="s">
        <v>125</v>
      </c>
      <c r="AU121" s="218" t="s">
        <v>80</v>
      </c>
      <c r="AY121" s="20" t="s">
        <v>123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78</v>
      </c>
      <c r="BK121" s="219">
        <f>ROUND(I121*H121,2)</f>
        <v>0</v>
      </c>
      <c r="BL121" s="20" t="s">
        <v>130</v>
      </c>
      <c r="BM121" s="218" t="s">
        <v>589</v>
      </c>
    </row>
    <row r="122" s="13" customFormat="1">
      <c r="A122" s="13"/>
      <c r="B122" s="225"/>
      <c r="C122" s="226"/>
      <c r="D122" s="227" t="s">
        <v>134</v>
      </c>
      <c r="E122" s="228" t="s">
        <v>19</v>
      </c>
      <c r="F122" s="229" t="s">
        <v>590</v>
      </c>
      <c r="G122" s="226"/>
      <c r="H122" s="230">
        <v>1</v>
      </c>
      <c r="I122" s="231"/>
      <c r="J122" s="226"/>
      <c r="K122" s="226"/>
      <c r="L122" s="232"/>
      <c r="M122" s="233"/>
      <c r="N122" s="234"/>
      <c r="O122" s="234"/>
      <c r="P122" s="234"/>
      <c r="Q122" s="234"/>
      <c r="R122" s="234"/>
      <c r="S122" s="234"/>
      <c r="T122" s="235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6" t="s">
        <v>134</v>
      </c>
      <c r="AU122" s="236" t="s">
        <v>80</v>
      </c>
      <c r="AV122" s="13" t="s">
        <v>80</v>
      </c>
      <c r="AW122" s="13" t="s">
        <v>32</v>
      </c>
      <c r="AX122" s="13" t="s">
        <v>70</v>
      </c>
      <c r="AY122" s="236" t="s">
        <v>123</v>
      </c>
    </row>
    <row r="123" s="14" customFormat="1">
      <c r="A123" s="14"/>
      <c r="B123" s="237"/>
      <c r="C123" s="238"/>
      <c r="D123" s="227" t="s">
        <v>134</v>
      </c>
      <c r="E123" s="239" t="s">
        <v>19</v>
      </c>
      <c r="F123" s="240" t="s">
        <v>591</v>
      </c>
      <c r="G123" s="238"/>
      <c r="H123" s="241">
        <v>1</v>
      </c>
      <c r="I123" s="242"/>
      <c r="J123" s="238"/>
      <c r="K123" s="238"/>
      <c r="L123" s="243"/>
      <c r="M123" s="244"/>
      <c r="N123" s="245"/>
      <c r="O123" s="245"/>
      <c r="P123" s="245"/>
      <c r="Q123" s="245"/>
      <c r="R123" s="245"/>
      <c r="S123" s="245"/>
      <c r="T123" s="246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7" t="s">
        <v>134</v>
      </c>
      <c r="AU123" s="247" t="s">
        <v>80</v>
      </c>
      <c r="AV123" s="14" t="s">
        <v>130</v>
      </c>
      <c r="AW123" s="14" t="s">
        <v>32</v>
      </c>
      <c r="AX123" s="14" t="s">
        <v>78</v>
      </c>
      <c r="AY123" s="247" t="s">
        <v>123</v>
      </c>
    </row>
    <row r="124" s="12" customFormat="1" ht="22.8" customHeight="1">
      <c r="A124" s="12"/>
      <c r="B124" s="191"/>
      <c r="C124" s="192"/>
      <c r="D124" s="193" t="s">
        <v>69</v>
      </c>
      <c r="E124" s="205" t="s">
        <v>518</v>
      </c>
      <c r="F124" s="205" t="s">
        <v>519</v>
      </c>
      <c r="G124" s="192"/>
      <c r="H124" s="192"/>
      <c r="I124" s="195"/>
      <c r="J124" s="206">
        <f>BK124</f>
        <v>0</v>
      </c>
      <c r="K124" s="192"/>
      <c r="L124" s="197"/>
      <c r="M124" s="198"/>
      <c r="N124" s="199"/>
      <c r="O124" s="199"/>
      <c r="P124" s="200">
        <f>SUM(P125:P126)</f>
        <v>0</v>
      </c>
      <c r="Q124" s="199"/>
      <c r="R124" s="200">
        <f>SUM(R125:R126)</f>
        <v>0</v>
      </c>
      <c r="S124" s="199"/>
      <c r="T124" s="201">
        <f>SUM(T125:T126)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02" t="s">
        <v>78</v>
      </c>
      <c r="AT124" s="203" t="s">
        <v>69</v>
      </c>
      <c r="AU124" s="203" t="s">
        <v>78</v>
      </c>
      <c r="AY124" s="202" t="s">
        <v>123</v>
      </c>
      <c r="BK124" s="204">
        <f>SUM(BK125:BK126)</f>
        <v>0</v>
      </c>
    </row>
    <row r="125" s="2" customFormat="1" ht="24.15" customHeight="1">
      <c r="A125" s="41"/>
      <c r="B125" s="42"/>
      <c r="C125" s="207" t="s">
        <v>231</v>
      </c>
      <c r="D125" s="207" t="s">
        <v>125</v>
      </c>
      <c r="E125" s="208" t="s">
        <v>521</v>
      </c>
      <c r="F125" s="209" t="s">
        <v>522</v>
      </c>
      <c r="G125" s="210" t="s">
        <v>293</v>
      </c>
      <c r="H125" s="211">
        <v>1.3060000000000001</v>
      </c>
      <c r="I125" s="212"/>
      <c r="J125" s="213">
        <f>ROUND(I125*H125,2)</f>
        <v>0</v>
      </c>
      <c r="K125" s="209" t="s">
        <v>129</v>
      </c>
      <c r="L125" s="47"/>
      <c r="M125" s="214" t="s">
        <v>19</v>
      </c>
      <c r="N125" s="215" t="s">
        <v>41</v>
      </c>
      <c r="O125" s="87"/>
      <c r="P125" s="216">
        <f>O125*H125</f>
        <v>0</v>
      </c>
      <c r="Q125" s="216">
        <v>0</v>
      </c>
      <c r="R125" s="216">
        <f>Q125*H125</f>
        <v>0</v>
      </c>
      <c r="S125" s="216">
        <v>0</v>
      </c>
      <c r="T125" s="217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8" t="s">
        <v>130</v>
      </c>
      <c r="AT125" s="218" t="s">
        <v>125</v>
      </c>
      <c r="AU125" s="218" t="s">
        <v>80</v>
      </c>
      <c r="AY125" s="20" t="s">
        <v>123</v>
      </c>
      <c r="BE125" s="219">
        <f>IF(N125="základní",J125,0)</f>
        <v>0</v>
      </c>
      <c r="BF125" s="219">
        <f>IF(N125="snížená",J125,0)</f>
        <v>0</v>
      </c>
      <c r="BG125" s="219">
        <f>IF(N125="zákl. přenesená",J125,0)</f>
        <v>0</v>
      </c>
      <c r="BH125" s="219">
        <f>IF(N125="sníž. přenesená",J125,0)</f>
        <v>0</v>
      </c>
      <c r="BI125" s="219">
        <f>IF(N125="nulová",J125,0)</f>
        <v>0</v>
      </c>
      <c r="BJ125" s="20" t="s">
        <v>78</v>
      </c>
      <c r="BK125" s="219">
        <f>ROUND(I125*H125,2)</f>
        <v>0</v>
      </c>
      <c r="BL125" s="20" t="s">
        <v>130</v>
      </c>
      <c r="BM125" s="218" t="s">
        <v>592</v>
      </c>
    </row>
    <row r="126" s="2" customFormat="1">
      <c r="A126" s="41"/>
      <c r="B126" s="42"/>
      <c r="C126" s="43"/>
      <c r="D126" s="220" t="s">
        <v>132</v>
      </c>
      <c r="E126" s="43"/>
      <c r="F126" s="221" t="s">
        <v>524</v>
      </c>
      <c r="G126" s="43"/>
      <c r="H126" s="43"/>
      <c r="I126" s="222"/>
      <c r="J126" s="43"/>
      <c r="K126" s="43"/>
      <c r="L126" s="47"/>
      <c r="M126" s="279"/>
      <c r="N126" s="280"/>
      <c r="O126" s="281"/>
      <c r="P126" s="281"/>
      <c r="Q126" s="281"/>
      <c r="R126" s="281"/>
      <c r="S126" s="281"/>
      <c r="T126" s="282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132</v>
      </c>
      <c r="AU126" s="20" t="s">
        <v>80</v>
      </c>
    </row>
    <row r="127" s="2" customFormat="1" ht="6.96" customHeight="1">
      <c r="A127" s="41"/>
      <c r="B127" s="62"/>
      <c r="C127" s="63"/>
      <c r="D127" s="63"/>
      <c r="E127" s="63"/>
      <c r="F127" s="63"/>
      <c r="G127" s="63"/>
      <c r="H127" s="63"/>
      <c r="I127" s="63"/>
      <c r="J127" s="63"/>
      <c r="K127" s="63"/>
      <c r="L127" s="47"/>
      <c r="M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</row>
  </sheetData>
  <sheetProtection sheet="1" autoFilter="0" formatColumns="0" formatRows="0" objects="1" scenarios="1" spinCount="100000" saltValue="4OY5uEkOo8pCoLJSmtpomNsiZJwLUbJ7w8Q0GeuJeqqpfZfdugQjFGrW0M8lHhq/P2S7lFOO6IDRX3EIAzLlRg==" hashValue="UO+3RZo4Kk5KzkRLEbSR6QWwErkjsh7nYgVM+LJJzP/Nv30D2LwRenUKDn/RQHMyLkCrUlUn9+i40REdZ6D9Ew==" algorithmName="SHA-512" password="CC51"/>
  <autoFilter ref="C82:K126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857241131"/>
    <hyperlink ref="F96" r:id="rId2" display="https://podminky.urs.cz/item/CS_URS_2026_01/871241211"/>
    <hyperlink ref="F103" r:id="rId3" display="https://podminky.urs.cz/item/CS_URS_2026_01/877241101"/>
    <hyperlink ref="F111" r:id="rId4" display="https://podminky.urs.cz/item/CS_URS_2026_01/892241111"/>
    <hyperlink ref="F113" r:id="rId5" display="https://podminky.urs.cz/item/CS_URS_2026_01/892273122"/>
    <hyperlink ref="F115" r:id="rId6" display="https://podminky.urs.cz/item/CS_URS_2026_01/892372111"/>
    <hyperlink ref="F117" r:id="rId7" display="https://podminky.urs.cz/item/CS_URS_2026_01/899721111"/>
    <hyperlink ref="F126" r:id="rId8" display="https://podminky.urs.cz/item/CS_URS_2026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Popovice – oprava části řadu A-2 od č.p. 299 po č.p. 284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593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24. 4. 2026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ROUND(J83,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ROUND((SUM(BE83:BE165)),  2)</f>
        <v>0</v>
      </c>
      <c r="G33" s="41"/>
      <c r="H33" s="41"/>
      <c r="I33" s="151">
        <v>0.20999999999999999</v>
      </c>
      <c r="J33" s="150">
        <f>ROUND(((SUM(BE83:BE165))*I33),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ROUND((SUM(BF83:BF165)),  2)</f>
        <v>0</v>
      </c>
      <c r="G34" s="41"/>
      <c r="H34" s="41"/>
      <c r="I34" s="151">
        <v>0.12</v>
      </c>
      <c r="J34" s="150">
        <f>ROUND(((SUM(BF83:BF165))*I34),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ROUND((SUM(BG83:BG165)),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ROUND((SUM(BH83:BH165)),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ROUND((SUM(BI83:BI165)),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Popovice – oprava části řadu A-2 od č.p. 299 po č.p. 284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003 - Výpis materiálu přepojení přípojek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Popovice u Uherského Hradiště</v>
      </c>
      <c r="G52" s="43"/>
      <c r="H52" s="43"/>
      <c r="I52" s="35" t="s">
        <v>23</v>
      </c>
      <c r="J52" s="75" t="str">
        <f>IF(J12="","",J12)</f>
        <v>24. 4. 2026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526</v>
      </c>
      <c r="E60" s="171"/>
      <c r="F60" s="171"/>
      <c r="G60" s="171"/>
      <c r="H60" s="171"/>
      <c r="I60" s="171"/>
      <c r="J60" s="172">
        <f>J84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527</v>
      </c>
      <c r="E61" s="177"/>
      <c r="F61" s="177"/>
      <c r="G61" s="177"/>
      <c r="H61" s="177"/>
      <c r="I61" s="177"/>
      <c r="J61" s="178">
        <f>J85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594</v>
      </c>
      <c r="E62" s="177"/>
      <c r="F62" s="177"/>
      <c r="G62" s="177"/>
      <c r="H62" s="177"/>
      <c r="I62" s="177"/>
      <c r="J62" s="178">
        <f>J147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107</v>
      </c>
      <c r="E63" s="177"/>
      <c r="F63" s="177"/>
      <c r="G63" s="177"/>
      <c r="H63" s="177"/>
      <c r="I63" s="177"/>
      <c r="J63" s="178">
        <f>J163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7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108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3" t="str">
        <f>E7</f>
        <v>Popovice – oprava části řadu A-2 od č.p. 299 po č.p. 284</v>
      </c>
      <c r="F73" s="35"/>
      <c r="G73" s="35"/>
      <c r="H73" s="35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94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003 - Výpis materiálu přepojení přípojek</v>
      </c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k.ú. Popovice u Uherského Hradiště</v>
      </c>
      <c r="G77" s="43"/>
      <c r="H77" s="43"/>
      <c r="I77" s="35" t="s">
        <v>23</v>
      </c>
      <c r="J77" s="75" t="str">
        <f>IF(J12="","",J12)</f>
        <v>24. 4. 2026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5.15" customHeight="1">
      <c r="A79" s="41"/>
      <c r="B79" s="42"/>
      <c r="C79" s="35" t="s">
        <v>25</v>
      </c>
      <c r="D79" s="43"/>
      <c r="E79" s="43"/>
      <c r="F79" s="30" t="str">
        <f>E15</f>
        <v xml:space="preserve"> </v>
      </c>
      <c r="G79" s="43"/>
      <c r="H79" s="43"/>
      <c r="I79" s="35" t="s">
        <v>31</v>
      </c>
      <c r="J79" s="39" t="str">
        <f>E21</f>
        <v xml:space="preserve"> 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33</v>
      </c>
      <c r="J80" s="39" t="str">
        <f>E24</f>
        <v xml:space="preserve"> 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0"/>
      <c r="B82" s="181"/>
      <c r="C82" s="182" t="s">
        <v>109</v>
      </c>
      <c r="D82" s="183" t="s">
        <v>55</v>
      </c>
      <c r="E82" s="183" t="s">
        <v>51</v>
      </c>
      <c r="F82" s="183" t="s">
        <v>52</v>
      </c>
      <c r="G82" s="183" t="s">
        <v>110</v>
      </c>
      <c r="H82" s="183" t="s">
        <v>111</v>
      </c>
      <c r="I82" s="183" t="s">
        <v>112</v>
      </c>
      <c r="J82" s="183" t="s">
        <v>98</v>
      </c>
      <c r="K82" s="184" t="s">
        <v>113</v>
      </c>
      <c r="L82" s="185"/>
      <c r="M82" s="95" t="s">
        <v>19</v>
      </c>
      <c r="N82" s="96" t="s">
        <v>40</v>
      </c>
      <c r="O82" s="96" t="s">
        <v>114</v>
      </c>
      <c r="P82" s="96" t="s">
        <v>115</v>
      </c>
      <c r="Q82" s="96" t="s">
        <v>116</v>
      </c>
      <c r="R82" s="96" t="s">
        <v>117</v>
      </c>
      <c r="S82" s="96" t="s">
        <v>118</v>
      </c>
      <c r="T82" s="97" t="s">
        <v>119</v>
      </c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</row>
    <row r="83" s="2" customFormat="1" ht="22.8" customHeight="1">
      <c r="A83" s="41"/>
      <c r="B83" s="42"/>
      <c r="C83" s="102" t="s">
        <v>120</v>
      </c>
      <c r="D83" s="43"/>
      <c r="E83" s="43"/>
      <c r="F83" s="43"/>
      <c r="G83" s="43"/>
      <c r="H83" s="43"/>
      <c r="I83" s="43"/>
      <c r="J83" s="186">
        <f>BK83</f>
        <v>0</v>
      </c>
      <c r="K83" s="43"/>
      <c r="L83" s="47"/>
      <c r="M83" s="98"/>
      <c r="N83" s="187"/>
      <c r="O83" s="99"/>
      <c r="P83" s="188">
        <f>P84</f>
        <v>0</v>
      </c>
      <c r="Q83" s="99"/>
      <c r="R83" s="188">
        <f>R84</f>
        <v>1.4339644000000003</v>
      </c>
      <c r="S83" s="99"/>
      <c r="T83" s="189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69</v>
      </c>
      <c r="AU83" s="20" t="s">
        <v>99</v>
      </c>
      <c r="BK83" s="190">
        <f>BK84</f>
        <v>0</v>
      </c>
    </row>
    <row r="84" s="12" customFormat="1" ht="25.92" customHeight="1">
      <c r="A84" s="12"/>
      <c r="B84" s="191"/>
      <c r="C84" s="192"/>
      <c r="D84" s="193" t="s">
        <v>69</v>
      </c>
      <c r="E84" s="194" t="s">
        <v>121</v>
      </c>
      <c r="F84" s="194" t="s">
        <v>529</v>
      </c>
      <c r="G84" s="192"/>
      <c r="H84" s="192"/>
      <c r="I84" s="195"/>
      <c r="J84" s="196">
        <f>BK84</f>
        <v>0</v>
      </c>
      <c r="K84" s="192"/>
      <c r="L84" s="197"/>
      <c r="M84" s="198"/>
      <c r="N84" s="199"/>
      <c r="O84" s="199"/>
      <c r="P84" s="200">
        <f>P85+P147+P163</f>
        <v>0</v>
      </c>
      <c r="Q84" s="199"/>
      <c r="R84" s="200">
        <f>R85+R147+R163</f>
        <v>1.4339644000000003</v>
      </c>
      <c r="S84" s="199"/>
      <c r="T84" s="201">
        <f>T85+T147+T163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2" t="s">
        <v>78</v>
      </c>
      <c r="AT84" s="203" t="s">
        <v>69</v>
      </c>
      <c r="AU84" s="203" t="s">
        <v>70</v>
      </c>
      <c r="AY84" s="202" t="s">
        <v>123</v>
      </c>
      <c r="BK84" s="204">
        <f>BK85+BK147+BK163</f>
        <v>0</v>
      </c>
    </row>
    <row r="85" s="12" customFormat="1" ht="22.8" customHeight="1">
      <c r="A85" s="12"/>
      <c r="B85" s="191"/>
      <c r="C85" s="192"/>
      <c r="D85" s="193" t="s">
        <v>69</v>
      </c>
      <c r="E85" s="205" t="s">
        <v>173</v>
      </c>
      <c r="F85" s="205" t="s">
        <v>530</v>
      </c>
      <c r="G85" s="192"/>
      <c r="H85" s="192"/>
      <c r="I85" s="195"/>
      <c r="J85" s="206">
        <f>BK85</f>
        <v>0</v>
      </c>
      <c r="K85" s="192"/>
      <c r="L85" s="197"/>
      <c r="M85" s="198"/>
      <c r="N85" s="199"/>
      <c r="O85" s="199"/>
      <c r="P85" s="200">
        <f>SUM(P86:P146)</f>
        <v>0</v>
      </c>
      <c r="Q85" s="199"/>
      <c r="R85" s="200">
        <f>SUM(R86:R146)</f>
        <v>0.15716439999999998</v>
      </c>
      <c r="S85" s="199"/>
      <c r="T85" s="201">
        <f>SUM(T86:T146)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78</v>
      </c>
      <c r="AT85" s="203" t="s">
        <v>69</v>
      </c>
      <c r="AU85" s="203" t="s">
        <v>78</v>
      </c>
      <c r="AY85" s="202" t="s">
        <v>123</v>
      </c>
      <c r="BK85" s="204">
        <f>SUM(BK86:BK146)</f>
        <v>0</v>
      </c>
    </row>
    <row r="86" s="2" customFormat="1" ht="24.15" customHeight="1">
      <c r="A86" s="41"/>
      <c r="B86" s="42"/>
      <c r="C86" s="207" t="s">
        <v>78</v>
      </c>
      <c r="D86" s="207" t="s">
        <v>125</v>
      </c>
      <c r="E86" s="208" t="s">
        <v>595</v>
      </c>
      <c r="F86" s="209" t="s">
        <v>596</v>
      </c>
      <c r="G86" s="210" t="s">
        <v>156</v>
      </c>
      <c r="H86" s="211">
        <v>32</v>
      </c>
      <c r="I86" s="212"/>
      <c r="J86" s="213">
        <f>ROUND(I86*H86,2)</f>
        <v>0</v>
      </c>
      <c r="K86" s="209" t="s">
        <v>129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130</v>
      </c>
      <c r="AT86" s="218" t="s">
        <v>125</v>
      </c>
      <c r="AU86" s="218" t="s">
        <v>80</v>
      </c>
      <c r="AY86" s="20" t="s">
        <v>123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130</v>
      </c>
      <c r="BM86" s="218" t="s">
        <v>597</v>
      </c>
    </row>
    <row r="87" s="2" customFormat="1">
      <c r="A87" s="41"/>
      <c r="B87" s="42"/>
      <c r="C87" s="43"/>
      <c r="D87" s="220" t="s">
        <v>132</v>
      </c>
      <c r="E87" s="43"/>
      <c r="F87" s="221" t="s">
        <v>598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132</v>
      </c>
      <c r="AU87" s="20" t="s">
        <v>80</v>
      </c>
    </row>
    <row r="88" s="13" customFormat="1">
      <c r="A88" s="13"/>
      <c r="B88" s="225"/>
      <c r="C88" s="226"/>
      <c r="D88" s="227" t="s">
        <v>134</v>
      </c>
      <c r="E88" s="228" t="s">
        <v>19</v>
      </c>
      <c r="F88" s="229" t="s">
        <v>599</v>
      </c>
      <c r="G88" s="226"/>
      <c r="H88" s="230">
        <v>32</v>
      </c>
      <c r="I88" s="231"/>
      <c r="J88" s="226"/>
      <c r="K88" s="226"/>
      <c r="L88" s="232"/>
      <c r="M88" s="233"/>
      <c r="N88" s="234"/>
      <c r="O88" s="234"/>
      <c r="P88" s="234"/>
      <c r="Q88" s="234"/>
      <c r="R88" s="234"/>
      <c r="S88" s="234"/>
      <c r="T88" s="235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36" t="s">
        <v>134</v>
      </c>
      <c r="AU88" s="236" t="s">
        <v>80</v>
      </c>
      <c r="AV88" s="13" t="s">
        <v>80</v>
      </c>
      <c r="AW88" s="13" t="s">
        <v>32</v>
      </c>
      <c r="AX88" s="13" t="s">
        <v>70</v>
      </c>
      <c r="AY88" s="236" t="s">
        <v>123</v>
      </c>
    </row>
    <row r="89" s="14" customFormat="1">
      <c r="A89" s="14"/>
      <c r="B89" s="237"/>
      <c r="C89" s="238"/>
      <c r="D89" s="227" t="s">
        <v>134</v>
      </c>
      <c r="E89" s="239" t="s">
        <v>19</v>
      </c>
      <c r="F89" s="240" t="s">
        <v>136</v>
      </c>
      <c r="G89" s="238"/>
      <c r="H89" s="241">
        <v>32</v>
      </c>
      <c r="I89" s="242"/>
      <c r="J89" s="238"/>
      <c r="K89" s="238"/>
      <c r="L89" s="243"/>
      <c r="M89" s="244"/>
      <c r="N89" s="245"/>
      <c r="O89" s="245"/>
      <c r="P89" s="245"/>
      <c r="Q89" s="245"/>
      <c r="R89" s="245"/>
      <c r="S89" s="245"/>
      <c r="T89" s="246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47" t="s">
        <v>134</v>
      </c>
      <c r="AU89" s="247" t="s">
        <v>80</v>
      </c>
      <c r="AV89" s="14" t="s">
        <v>130</v>
      </c>
      <c r="AW89" s="14" t="s">
        <v>32</v>
      </c>
      <c r="AX89" s="14" t="s">
        <v>78</v>
      </c>
      <c r="AY89" s="247" t="s">
        <v>123</v>
      </c>
    </row>
    <row r="90" s="2" customFormat="1" ht="16.5" customHeight="1">
      <c r="A90" s="41"/>
      <c r="B90" s="42"/>
      <c r="C90" s="269" t="s">
        <v>80</v>
      </c>
      <c r="D90" s="269" t="s">
        <v>322</v>
      </c>
      <c r="E90" s="270" t="s">
        <v>600</v>
      </c>
      <c r="F90" s="271" t="s">
        <v>601</v>
      </c>
      <c r="G90" s="272" t="s">
        <v>156</v>
      </c>
      <c r="H90" s="273">
        <v>33.600000000000001</v>
      </c>
      <c r="I90" s="274"/>
      <c r="J90" s="275">
        <f>ROUND(I90*H90,2)</f>
        <v>0</v>
      </c>
      <c r="K90" s="271" t="s">
        <v>19</v>
      </c>
      <c r="L90" s="276"/>
      <c r="M90" s="277" t="s">
        <v>19</v>
      </c>
      <c r="N90" s="278" t="s">
        <v>41</v>
      </c>
      <c r="O90" s="87"/>
      <c r="P90" s="216">
        <f>O90*H90</f>
        <v>0</v>
      </c>
      <c r="Q90" s="216">
        <v>0.00050000000000000001</v>
      </c>
      <c r="R90" s="216">
        <f>Q90*H90</f>
        <v>0.016800000000000002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173</v>
      </c>
      <c r="AT90" s="218" t="s">
        <v>322</v>
      </c>
      <c r="AU90" s="218" t="s">
        <v>80</v>
      </c>
      <c r="AY90" s="20" t="s">
        <v>123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130</v>
      </c>
      <c r="BM90" s="218" t="s">
        <v>602</v>
      </c>
    </row>
    <row r="91" s="2" customFormat="1">
      <c r="A91" s="41"/>
      <c r="B91" s="42"/>
      <c r="C91" s="43"/>
      <c r="D91" s="227" t="s">
        <v>539</v>
      </c>
      <c r="E91" s="43"/>
      <c r="F91" s="283" t="s">
        <v>603</v>
      </c>
      <c r="G91" s="43"/>
      <c r="H91" s="43"/>
      <c r="I91" s="222"/>
      <c r="J91" s="43"/>
      <c r="K91" s="43"/>
      <c r="L91" s="47"/>
      <c r="M91" s="223"/>
      <c r="N91" s="224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539</v>
      </c>
      <c r="AU91" s="20" t="s">
        <v>80</v>
      </c>
    </row>
    <row r="92" s="13" customFormat="1">
      <c r="A92" s="13"/>
      <c r="B92" s="225"/>
      <c r="C92" s="226"/>
      <c r="D92" s="227" t="s">
        <v>134</v>
      </c>
      <c r="E92" s="228" t="s">
        <v>19</v>
      </c>
      <c r="F92" s="229" t="s">
        <v>599</v>
      </c>
      <c r="G92" s="226"/>
      <c r="H92" s="230">
        <v>32</v>
      </c>
      <c r="I92" s="231"/>
      <c r="J92" s="226"/>
      <c r="K92" s="226"/>
      <c r="L92" s="232"/>
      <c r="M92" s="233"/>
      <c r="N92" s="234"/>
      <c r="O92" s="234"/>
      <c r="P92" s="234"/>
      <c r="Q92" s="234"/>
      <c r="R92" s="234"/>
      <c r="S92" s="234"/>
      <c r="T92" s="235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6" t="s">
        <v>134</v>
      </c>
      <c r="AU92" s="236" t="s">
        <v>80</v>
      </c>
      <c r="AV92" s="13" t="s">
        <v>80</v>
      </c>
      <c r="AW92" s="13" t="s">
        <v>32</v>
      </c>
      <c r="AX92" s="13" t="s">
        <v>70</v>
      </c>
      <c r="AY92" s="236" t="s">
        <v>123</v>
      </c>
    </row>
    <row r="93" s="14" customFormat="1">
      <c r="A93" s="14"/>
      <c r="B93" s="237"/>
      <c r="C93" s="238"/>
      <c r="D93" s="227" t="s">
        <v>134</v>
      </c>
      <c r="E93" s="239" t="s">
        <v>19</v>
      </c>
      <c r="F93" s="240" t="s">
        <v>136</v>
      </c>
      <c r="G93" s="238"/>
      <c r="H93" s="241">
        <v>32</v>
      </c>
      <c r="I93" s="242"/>
      <c r="J93" s="238"/>
      <c r="K93" s="238"/>
      <c r="L93" s="243"/>
      <c r="M93" s="244"/>
      <c r="N93" s="245"/>
      <c r="O93" s="245"/>
      <c r="P93" s="245"/>
      <c r="Q93" s="245"/>
      <c r="R93" s="245"/>
      <c r="S93" s="245"/>
      <c r="T93" s="246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T93" s="247" t="s">
        <v>134</v>
      </c>
      <c r="AU93" s="247" t="s">
        <v>80</v>
      </c>
      <c r="AV93" s="14" t="s">
        <v>130</v>
      </c>
      <c r="AW93" s="14" t="s">
        <v>32</v>
      </c>
      <c r="AX93" s="14" t="s">
        <v>78</v>
      </c>
      <c r="AY93" s="247" t="s">
        <v>123</v>
      </c>
    </row>
    <row r="94" s="13" customFormat="1">
      <c r="A94" s="13"/>
      <c r="B94" s="225"/>
      <c r="C94" s="226"/>
      <c r="D94" s="227" t="s">
        <v>134</v>
      </c>
      <c r="E94" s="226"/>
      <c r="F94" s="229" t="s">
        <v>604</v>
      </c>
      <c r="G94" s="226"/>
      <c r="H94" s="230">
        <v>33.600000000000001</v>
      </c>
      <c r="I94" s="231"/>
      <c r="J94" s="226"/>
      <c r="K94" s="226"/>
      <c r="L94" s="232"/>
      <c r="M94" s="233"/>
      <c r="N94" s="234"/>
      <c r="O94" s="234"/>
      <c r="P94" s="234"/>
      <c r="Q94" s="234"/>
      <c r="R94" s="234"/>
      <c r="S94" s="234"/>
      <c r="T94" s="235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6" t="s">
        <v>134</v>
      </c>
      <c r="AU94" s="236" t="s">
        <v>80</v>
      </c>
      <c r="AV94" s="13" t="s">
        <v>80</v>
      </c>
      <c r="AW94" s="13" t="s">
        <v>4</v>
      </c>
      <c r="AX94" s="13" t="s">
        <v>78</v>
      </c>
      <c r="AY94" s="236" t="s">
        <v>123</v>
      </c>
    </row>
    <row r="95" s="2" customFormat="1" ht="21.75" customHeight="1">
      <c r="A95" s="41"/>
      <c r="B95" s="42"/>
      <c r="C95" s="207" t="s">
        <v>142</v>
      </c>
      <c r="D95" s="207" t="s">
        <v>125</v>
      </c>
      <c r="E95" s="208" t="s">
        <v>605</v>
      </c>
      <c r="F95" s="209" t="s">
        <v>606</v>
      </c>
      <c r="G95" s="210" t="s">
        <v>533</v>
      </c>
      <c r="H95" s="211">
        <v>25</v>
      </c>
      <c r="I95" s="212"/>
      <c r="J95" s="213">
        <f>ROUND(I95*H95,2)</f>
        <v>0</v>
      </c>
      <c r="K95" s="209" t="s">
        <v>129</v>
      </c>
      <c r="L95" s="47"/>
      <c r="M95" s="214" t="s">
        <v>19</v>
      </c>
      <c r="N95" s="215" t="s">
        <v>41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130</v>
      </c>
      <c r="AT95" s="218" t="s">
        <v>125</v>
      </c>
      <c r="AU95" s="218" t="s">
        <v>80</v>
      </c>
      <c r="AY95" s="20" t="s">
        <v>123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130</v>
      </c>
      <c r="BM95" s="218" t="s">
        <v>607</v>
      </c>
    </row>
    <row r="96" s="2" customFormat="1">
      <c r="A96" s="41"/>
      <c r="B96" s="42"/>
      <c r="C96" s="43"/>
      <c r="D96" s="220" t="s">
        <v>132</v>
      </c>
      <c r="E96" s="43"/>
      <c r="F96" s="221" t="s">
        <v>608</v>
      </c>
      <c r="G96" s="43"/>
      <c r="H96" s="43"/>
      <c r="I96" s="222"/>
      <c r="J96" s="43"/>
      <c r="K96" s="43"/>
      <c r="L96" s="47"/>
      <c r="M96" s="223"/>
      <c r="N96" s="224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132</v>
      </c>
      <c r="AU96" s="20" t="s">
        <v>80</v>
      </c>
    </row>
    <row r="97" s="2" customFormat="1" ht="16.5" customHeight="1">
      <c r="A97" s="41"/>
      <c r="B97" s="42"/>
      <c r="C97" s="269" t="s">
        <v>130</v>
      </c>
      <c r="D97" s="269" t="s">
        <v>322</v>
      </c>
      <c r="E97" s="270" t="s">
        <v>609</v>
      </c>
      <c r="F97" s="271" t="s">
        <v>610</v>
      </c>
      <c r="G97" s="272" t="s">
        <v>533</v>
      </c>
      <c r="H97" s="273">
        <v>12</v>
      </c>
      <c r="I97" s="274"/>
      <c r="J97" s="275">
        <f>ROUND(I97*H97,2)</f>
        <v>0</v>
      </c>
      <c r="K97" s="271" t="s">
        <v>129</v>
      </c>
      <c r="L97" s="276"/>
      <c r="M97" s="277" t="s">
        <v>19</v>
      </c>
      <c r="N97" s="278" t="s">
        <v>41</v>
      </c>
      <c r="O97" s="87"/>
      <c r="P97" s="216">
        <f>O97*H97</f>
        <v>0</v>
      </c>
      <c r="Q97" s="216">
        <v>0.00027999999999999998</v>
      </c>
      <c r="R97" s="216">
        <f>Q97*H97</f>
        <v>0.0033599999999999997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173</v>
      </c>
      <c r="AT97" s="218" t="s">
        <v>322</v>
      </c>
      <c r="AU97" s="218" t="s">
        <v>80</v>
      </c>
      <c r="AY97" s="20" t="s">
        <v>123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130</v>
      </c>
      <c r="BM97" s="218" t="s">
        <v>611</v>
      </c>
    </row>
    <row r="98" s="13" customFormat="1">
      <c r="A98" s="13"/>
      <c r="B98" s="225"/>
      <c r="C98" s="226"/>
      <c r="D98" s="227" t="s">
        <v>134</v>
      </c>
      <c r="E98" s="228" t="s">
        <v>19</v>
      </c>
      <c r="F98" s="229" t="s">
        <v>612</v>
      </c>
      <c r="G98" s="226"/>
      <c r="H98" s="230">
        <v>12</v>
      </c>
      <c r="I98" s="231"/>
      <c r="J98" s="226"/>
      <c r="K98" s="226"/>
      <c r="L98" s="232"/>
      <c r="M98" s="233"/>
      <c r="N98" s="234"/>
      <c r="O98" s="234"/>
      <c r="P98" s="234"/>
      <c r="Q98" s="234"/>
      <c r="R98" s="234"/>
      <c r="S98" s="234"/>
      <c r="T98" s="235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6" t="s">
        <v>134</v>
      </c>
      <c r="AU98" s="236" t="s">
        <v>80</v>
      </c>
      <c r="AV98" s="13" t="s">
        <v>80</v>
      </c>
      <c r="AW98" s="13" t="s">
        <v>32</v>
      </c>
      <c r="AX98" s="13" t="s">
        <v>70</v>
      </c>
      <c r="AY98" s="236" t="s">
        <v>123</v>
      </c>
    </row>
    <row r="99" s="14" customFormat="1">
      <c r="A99" s="14"/>
      <c r="B99" s="237"/>
      <c r="C99" s="238"/>
      <c r="D99" s="227" t="s">
        <v>134</v>
      </c>
      <c r="E99" s="239" t="s">
        <v>19</v>
      </c>
      <c r="F99" s="240" t="s">
        <v>136</v>
      </c>
      <c r="G99" s="238"/>
      <c r="H99" s="241">
        <v>12</v>
      </c>
      <c r="I99" s="242"/>
      <c r="J99" s="238"/>
      <c r="K99" s="238"/>
      <c r="L99" s="243"/>
      <c r="M99" s="244"/>
      <c r="N99" s="245"/>
      <c r="O99" s="245"/>
      <c r="P99" s="245"/>
      <c r="Q99" s="245"/>
      <c r="R99" s="245"/>
      <c r="S99" s="245"/>
      <c r="T99" s="246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T99" s="247" t="s">
        <v>134</v>
      </c>
      <c r="AU99" s="247" t="s">
        <v>80</v>
      </c>
      <c r="AV99" s="14" t="s">
        <v>130</v>
      </c>
      <c r="AW99" s="14" t="s">
        <v>32</v>
      </c>
      <c r="AX99" s="14" t="s">
        <v>78</v>
      </c>
      <c r="AY99" s="247" t="s">
        <v>123</v>
      </c>
    </row>
    <row r="100" s="2" customFormat="1" ht="16.5" customHeight="1">
      <c r="A100" s="41"/>
      <c r="B100" s="42"/>
      <c r="C100" s="269" t="s">
        <v>153</v>
      </c>
      <c r="D100" s="269" t="s">
        <v>322</v>
      </c>
      <c r="E100" s="270" t="s">
        <v>613</v>
      </c>
      <c r="F100" s="271" t="s">
        <v>614</v>
      </c>
      <c r="G100" s="272" t="s">
        <v>533</v>
      </c>
      <c r="H100" s="273">
        <v>1</v>
      </c>
      <c r="I100" s="274"/>
      <c r="J100" s="275">
        <f>ROUND(I100*H100,2)</f>
        <v>0</v>
      </c>
      <c r="K100" s="271" t="s">
        <v>129</v>
      </c>
      <c r="L100" s="276"/>
      <c r="M100" s="277" t="s">
        <v>19</v>
      </c>
      <c r="N100" s="278" t="s">
        <v>41</v>
      </c>
      <c r="O100" s="87"/>
      <c r="P100" s="216">
        <f>O100*H100</f>
        <v>0</v>
      </c>
      <c r="Q100" s="216">
        <v>0.00027</v>
      </c>
      <c r="R100" s="216">
        <f>Q100*H100</f>
        <v>0.00027</v>
      </c>
      <c r="S100" s="216">
        <v>0</v>
      </c>
      <c r="T100" s="217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8" t="s">
        <v>173</v>
      </c>
      <c r="AT100" s="218" t="s">
        <v>322</v>
      </c>
      <c r="AU100" s="218" t="s">
        <v>80</v>
      </c>
      <c r="AY100" s="20" t="s">
        <v>123</v>
      </c>
      <c r="BE100" s="219">
        <f>IF(N100="základní",J100,0)</f>
        <v>0</v>
      </c>
      <c r="BF100" s="219">
        <f>IF(N100="snížená",J100,0)</f>
        <v>0</v>
      </c>
      <c r="BG100" s="219">
        <f>IF(N100="zákl. přenesená",J100,0)</f>
        <v>0</v>
      </c>
      <c r="BH100" s="219">
        <f>IF(N100="sníž. přenesená",J100,0)</f>
        <v>0</v>
      </c>
      <c r="BI100" s="219">
        <f>IF(N100="nulová",J100,0)</f>
        <v>0</v>
      </c>
      <c r="BJ100" s="20" t="s">
        <v>78</v>
      </c>
      <c r="BK100" s="219">
        <f>ROUND(I100*H100,2)</f>
        <v>0</v>
      </c>
      <c r="BL100" s="20" t="s">
        <v>130</v>
      </c>
      <c r="BM100" s="218" t="s">
        <v>615</v>
      </c>
    </row>
    <row r="101" s="13" customFormat="1">
      <c r="A101" s="13"/>
      <c r="B101" s="225"/>
      <c r="C101" s="226"/>
      <c r="D101" s="227" t="s">
        <v>134</v>
      </c>
      <c r="E101" s="228" t="s">
        <v>19</v>
      </c>
      <c r="F101" s="229" t="s">
        <v>616</v>
      </c>
      <c r="G101" s="226"/>
      <c r="H101" s="230">
        <v>1</v>
      </c>
      <c r="I101" s="231"/>
      <c r="J101" s="226"/>
      <c r="K101" s="226"/>
      <c r="L101" s="232"/>
      <c r="M101" s="233"/>
      <c r="N101" s="234"/>
      <c r="O101" s="234"/>
      <c r="P101" s="234"/>
      <c r="Q101" s="234"/>
      <c r="R101" s="234"/>
      <c r="S101" s="234"/>
      <c r="T101" s="235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6" t="s">
        <v>134</v>
      </c>
      <c r="AU101" s="236" t="s">
        <v>80</v>
      </c>
      <c r="AV101" s="13" t="s">
        <v>80</v>
      </c>
      <c r="AW101" s="13" t="s">
        <v>32</v>
      </c>
      <c r="AX101" s="13" t="s">
        <v>70</v>
      </c>
      <c r="AY101" s="236" t="s">
        <v>123</v>
      </c>
    </row>
    <row r="102" s="14" customFormat="1">
      <c r="A102" s="14"/>
      <c r="B102" s="237"/>
      <c r="C102" s="238"/>
      <c r="D102" s="227" t="s">
        <v>134</v>
      </c>
      <c r="E102" s="239" t="s">
        <v>19</v>
      </c>
      <c r="F102" s="240" t="s">
        <v>136</v>
      </c>
      <c r="G102" s="238"/>
      <c r="H102" s="241">
        <v>1</v>
      </c>
      <c r="I102" s="242"/>
      <c r="J102" s="238"/>
      <c r="K102" s="238"/>
      <c r="L102" s="243"/>
      <c r="M102" s="244"/>
      <c r="N102" s="245"/>
      <c r="O102" s="245"/>
      <c r="P102" s="245"/>
      <c r="Q102" s="245"/>
      <c r="R102" s="245"/>
      <c r="S102" s="245"/>
      <c r="T102" s="246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7" t="s">
        <v>134</v>
      </c>
      <c r="AU102" s="247" t="s">
        <v>80</v>
      </c>
      <c r="AV102" s="14" t="s">
        <v>130</v>
      </c>
      <c r="AW102" s="14" t="s">
        <v>32</v>
      </c>
      <c r="AX102" s="14" t="s">
        <v>78</v>
      </c>
      <c r="AY102" s="247" t="s">
        <v>123</v>
      </c>
    </row>
    <row r="103" s="2" customFormat="1" ht="16.5" customHeight="1">
      <c r="A103" s="41"/>
      <c r="B103" s="42"/>
      <c r="C103" s="269" t="s">
        <v>160</v>
      </c>
      <c r="D103" s="269" t="s">
        <v>322</v>
      </c>
      <c r="E103" s="270" t="s">
        <v>617</v>
      </c>
      <c r="F103" s="271" t="s">
        <v>618</v>
      </c>
      <c r="G103" s="272" t="s">
        <v>533</v>
      </c>
      <c r="H103" s="273">
        <v>10</v>
      </c>
      <c r="I103" s="274"/>
      <c r="J103" s="275">
        <f>ROUND(I103*H103,2)</f>
        <v>0</v>
      </c>
      <c r="K103" s="271" t="s">
        <v>129</v>
      </c>
      <c r="L103" s="276"/>
      <c r="M103" s="277" t="s">
        <v>19</v>
      </c>
      <c r="N103" s="278" t="s">
        <v>41</v>
      </c>
      <c r="O103" s="87"/>
      <c r="P103" s="216">
        <f>O103*H103</f>
        <v>0</v>
      </c>
      <c r="Q103" s="216">
        <v>0.00016000000000000001</v>
      </c>
      <c r="R103" s="216">
        <f>Q103*H103</f>
        <v>0.0016000000000000001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173</v>
      </c>
      <c r="AT103" s="218" t="s">
        <v>322</v>
      </c>
      <c r="AU103" s="218" t="s">
        <v>80</v>
      </c>
      <c r="AY103" s="20" t="s">
        <v>123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78</v>
      </c>
      <c r="BK103" s="219">
        <f>ROUND(I103*H103,2)</f>
        <v>0</v>
      </c>
      <c r="BL103" s="20" t="s">
        <v>130</v>
      </c>
      <c r="BM103" s="218" t="s">
        <v>619</v>
      </c>
    </row>
    <row r="104" s="13" customFormat="1">
      <c r="A104" s="13"/>
      <c r="B104" s="225"/>
      <c r="C104" s="226"/>
      <c r="D104" s="227" t="s">
        <v>134</v>
      </c>
      <c r="E104" s="228" t="s">
        <v>19</v>
      </c>
      <c r="F104" s="229" t="s">
        <v>620</v>
      </c>
      <c r="G104" s="226"/>
      <c r="H104" s="230">
        <v>10</v>
      </c>
      <c r="I104" s="231"/>
      <c r="J104" s="226"/>
      <c r="K104" s="226"/>
      <c r="L104" s="232"/>
      <c r="M104" s="233"/>
      <c r="N104" s="234"/>
      <c r="O104" s="234"/>
      <c r="P104" s="234"/>
      <c r="Q104" s="234"/>
      <c r="R104" s="234"/>
      <c r="S104" s="234"/>
      <c r="T104" s="235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6" t="s">
        <v>134</v>
      </c>
      <c r="AU104" s="236" t="s">
        <v>80</v>
      </c>
      <c r="AV104" s="13" t="s">
        <v>80</v>
      </c>
      <c r="AW104" s="13" t="s">
        <v>32</v>
      </c>
      <c r="AX104" s="13" t="s">
        <v>70</v>
      </c>
      <c r="AY104" s="236" t="s">
        <v>123</v>
      </c>
    </row>
    <row r="105" s="14" customFormat="1">
      <c r="A105" s="14"/>
      <c r="B105" s="237"/>
      <c r="C105" s="238"/>
      <c r="D105" s="227" t="s">
        <v>134</v>
      </c>
      <c r="E105" s="239" t="s">
        <v>19</v>
      </c>
      <c r="F105" s="240" t="s">
        <v>136</v>
      </c>
      <c r="G105" s="238"/>
      <c r="H105" s="241">
        <v>10</v>
      </c>
      <c r="I105" s="242"/>
      <c r="J105" s="238"/>
      <c r="K105" s="238"/>
      <c r="L105" s="243"/>
      <c r="M105" s="244"/>
      <c r="N105" s="245"/>
      <c r="O105" s="245"/>
      <c r="P105" s="245"/>
      <c r="Q105" s="245"/>
      <c r="R105" s="245"/>
      <c r="S105" s="245"/>
      <c r="T105" s="246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7" t="s">
        <v>134</v>
      </c>
      <c r="AU105" s="247" t="s">
        <v>80</v>
      </c>
      <c r="AV105" s="14" t="s">
        <v>130</v>
      </c>
      <c r="AW105" s="14" t="s">
        <v>32</v>
      </c>
      <c r="AX105" s="14" t="s">
        <v>78</v>
      </c>
      <c r="AY105" s="247" t="s">
        <v>123</v>
      </c>
    </row>
    <row r="106" s="2" customFormat="1" ht="16.5" customHeight="1">
      <c r="A106" s="41"/>
      <c r="B106" s="42"/>
      <c r="C106" s="269" t="s">
        <v>167</v>
      </c>
      <c r="D106" s="269" t="s">
        <v>322</v>
      </c>
      <c r="E106" s="270" t="s">
        <v>621</v>
      </c>
      <c r="F106" s="271" t="s">
        <v>622</v>
      </c>
      <c r="G106" s="272" t="s">
        <v>533</v>
      </c>
      <c r="H106" s="273">
        <v>1</v>
      </c>
      <c r="I106" s="274"/>
      <c r="J106" s="275">
        <f>ROUND(I106*H106,2)</f>
        <v>0</v>
      </c>
      <c r="K106" s="271" t="s">
        <v>19</v>
      </c>
      <c r="L106" s="276"/>
      <c r="M106" s="277" t="s">
        <v>19</v>
      </c>
      <c r="N106" s="278" t="s">
        <v>41</v>
      </c>
      <c r="O106" s="87"/>
      <c r="P106" s="216">
        <f>O106*H106</f>
        <v>0</v>
      </c>
      <c r="Q106" s="216">
        <v>0</v>
      </c>
      <c r="R106" s="216">
        <f>Q106*H106</f>
        <v>0</v>
      </c>
      <c r="S106" s="216">
        <v>0</v>
      </c>
      <c r="T106" s="217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8" t="s">
        <v>173</v>
      </c>
      <c r="AT106" s="218" t="s">
        <v>322</v>
      </c>
      <c r="AU106" s="218" t="s">
        <v>80</v>
      </c>
      <c r="AY106" s="20" t="s">
        <v>123</v>
      </c>
      <c r="BE106" s="219">
        <f>IF(N106="základní",J106,0)</f>
        <v>0</v>
      </c>
      <c r="BF106" s="219">
        <f>IF(N106="snížená",J106,0)</f>
        <v>0</v>
      </c>
      <c r="BG106" s="219">
        <f>IF(N106="zákl. přenesená",J106,0)</f>
        <v>0</v>
      </c>
      <c r="BH106" s="219">
        <f>IF(N106="sníž. přenesená",J106,0)</f>
        <v>0</v>
      </c>
      <c r="BI106" s="219">
        <f>IF(N106="nulová",J106,0)</f>
        <v>0</v>
      </c>
      <c r="BJ106" s="20" t="s">
        <v>78</v>
      </c>
      <c r="BK106" s="219">
        <f>ROUND(I106*H106,2)</f>
        <v>0</v>
      </c>
      <c r="BL106" s="20" t="s">
        <v>130</v>
      </c>
      <c r="BM106" s="218" t="s">
        <v>623</v>
      </c>
    </row>
    <row r="107" s="13" customFormat="1">
      <c r="A107" s="13"/>
      <c r="B107" s="225"/>
      <c r="C107" s="226"/>
      <c r="D107" s="227" t="s">
        <v>134</v>
      </c>
      <c r="E107" s="228" t="s">
        <v>19</v>
      </c>
      <c r="F107" s="229" t="s">
        <v>624</v>
      </c>
      <c r="G107" s="226"/>
      <c r="H107" s="230">
        <v>1</v>
      </c>
      <c r="I107" s="231"/>
      <c r="J107" s="226"/>
      <c r="K107" s="226"/>
      <c r="L107" s="232"/>
      <c r="M107" s="233"/>
      <c r="N107" s="234"/>
      <c r="O107" s="234"/>
      <c r="P107" s="234"/>
      <c r="Q107" s="234"/>
      <c r="R107" s="234"/>
      <c r="S107" s="234"/>
      <c r="T107" s="235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6" t="s">
        <v>134</v>
      </c>
      <c r="AU107" s="236" t="s">
        <v>80</v>
      </c>
      <c r="AV107" s="13" t="s">
        <v>80</v>
      </c>
      <c r="AW107" s="13" t="s">
        <v>32</v>
      </c>
      <c r="AX107" s="13" t="s">
        <v>70</v>
      </c>
      <c r="AY107" s="236" t="s">
        <v>123</v>
      </c>
    </row>
    <row r="108" s="14" customFormat="1">
      <c r="A108" s="14"/>
      <c r="B108" s="237"/>
      <c r="C108" s="238"/>
      <c r="D108" s="227" t="s">
        <v>134</v>
      </c>
      <c r="E108" s="239" t="s">
        <v>19</v>
      </c>
      <c r="F108" s="240" t="s">
        <v>136</v>
      </c>
      <c r="G108" s="238"/>
      <c r="H108" s="241">
        <v>1</v>
      </c>
      <c r="I108" s="242"/>
      <c r="J108" s="238"/>
      <c r="K108" s="238"/>
      <c r="L108" s="243"/>
      <c r="M108" s="244"/>
      <c r="N108" s="245"/>
      <c r="O108" s="245"/>
      <c r="P108" s="245"/>
      <c r="Q108" s="245"/>
      <c r="R108" s="245"/>
      <c r="S108" s="245"/>
      <c r="T108" s="246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47" t="s">
        <v>134</v>
      </c>
      <c r="AU108" s="247" t="s">
        <v>80</v>
      </c>
      <c r="AV108" s="14" t="s">
        <v>130</v>
      </c>
      <c r="AW108" s="14" t="s">
        <v>32</v>
      </c>
      <c r="AX108" s="14" t="s">
        <v>78</v>
      </c>
      <c r="AY108" s="247" t="s">
        <v>123</v>
      </c>
    </row>
    <row r="109" s="2" customFormat="1" ht="21.75" customHeight="1">
      <c r="A109" s="41"/>
      <c r="B109" s="42"/>
      <c r="C109" s="269" t="s">
        <v>173</v>
      </c>
      <c r="D109" s="269" t="s">
        <v>322</v>
      </c>
      <c r="E109" s="270" t="s">
        <v>625</v>
      </c>
      <c r="F109" s="271" t="s">
        <v>626</v>
      </c>
      <c r="G109" s="272" t="s">
        <v>533</v>
      </c>
      <c r="H109" s="273">
        <v>1</v>
      </c>
      <c r="I109" s="274"/>
      <c r="J109" s="275">
        <f>ROUND(I109*H109,2)</f>
        <v>0</v>
      </c>
      <c r="K109" s="271" t="s">
        <v>19</v>
      </c>
      <c r="L109" s="276"/>
      <c r="M109" s="277" t="s">
        <v>19</v>
      </c>
      <c r="N109" s="278" t="s">
        <v>41</v>
      </c>
      <c r="O109" s="87"/>
      <c r="P109" s="216">
        <f>O109*H109</f>
        <v>0</v>
      </c>
      <c r="Q109" s="216">
        <v>0</v>
      </c>
      <c r="R109" s="216">
        <f>Q109*H109</f>
        <v>0</v>
      </c>
      <c r="S109" s="216">
        <v>0</v>
      </c>
      <c r="T109" s="217">
        <f>S109*H109</f>
        <v>0</v>
      </c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R109" s="218" t="s">
        <v>173</v>
      </c>
      <c r="AT109" s="218" t="s">
        <v>322</v>
      </c>
      <c r="AU109" s="218" t="s">
        <v>80</v>
      </c>
      <c r="AY109" s="20" t="s">
        <v>123</v>
      </c>
      <c r="BE109" s="219">
        <f>IF(N109="základní",J109,0)</f>
        <v>0</v>
      </c>
      <c r="BF109" s="219">
        <f>IF(N109="snížená",J109,0)</f>
        <v>0</v>
      </c>
      <c r="BG109" s="219">
        <f>IF(N109="zákl. přenesená",J109,0)</f>
        <v>0</v>
      </c>
      <c r="BH109" s="219">
        <f>IF(N109="sníž. přenesená",J109,0)</f>
        <v>0</v>
      </c>
      <c r="BI109" s="219">
        <f>IF(N109="nulová",J109,0)</f>
        <v>0</v>
      </c>
      <c r="BJ109" s="20" t="s">
        <v>78</v>
      </c>
      <c r="BK109" s="219">
        <f>ROUND(I109*H109,2)</f>
        <v>0</v>
      </c>
      <c r="BL109" s="20" t="s">
        <v>130</v>
      </c>
      <c r="BM109" s="218" t="s">
        <v>627</v>
      </c>
    </row>
    <row r="110" s="13" customFormat="1">
      <c r="A110" s="13"/>
      <c r="B110" s="225"/>
      <c r="C110" s="226"/>
      <c r="D110" s="227" t="s">
        <v>134</v>
      </c>
      <c r="E110" s="228" t="s">
        <v>19</v>
      </c>
      <c r="F110" s="229" t="s">
        <v>628</v>
      </c>
      <c r="G110" s="226"/>
      <c r="H110" s="230">
        <v>1</v>
      </c>
      <c r="I110" s="231"/>
      <c r="J110" s="226"/>
      <c r="K110" s="226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134</v>
      </c>
      <c r="AU110" s="236" t="s">
        <v>80</v>
      </c>
      <c r="AV110" s="13" t="s">
        <v>80</v>
      </c>
      <c r="AW110" s="13" t="s">
        <v>32</v>
      </c>
      <c r="AX110" s="13" t="s">
        <v>70</v>
      </c>
      <c r="AY110" s="236" t="s">
        <v>123</v>
      </c>
    </row>
    <row r="111" s="14" customFormat="1">
      <c r="A111" s="14"/>
      <c r="B111" s="237"/>
      <c r="C111" s="238"/>
      <c r="D111" s="227" t="s">
        <v>134</v>
      </c>
      <c r="E111" s="239" t="s">
        <v>19</v>
      </c>
      <c r="F111" s="240" t="s">
        <v>136</v>
      </c>
      <c r="G111" s="238"/>
      <c r="H111" s="241">
        <v>1</v>
      </c>
      <c r="I111" s="242"/>
      <c r="J111" s="238"/>
      <c r="K111" s="238"/>
      <c r="L111" s="243"/>
      <c r="M111" s="244"/>
      <c r="N111" s="245"/>
      <c r="O111" s="245"/>
      <c r="P111" s="245"/>
      <c r="Q111" s="245"/>
      <c r="R111" s="245"/>
      <c r="S111" s="245"/>
      <c r="T111" s="246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T111" s="247" t="s">
        <v>134</v>
      </c>
      <c r="AU111" s="247" t="s">
        <v>80</v>
      </c>
      <c r="AV111" s="14" t="s">
        <v>130</v>
      </c>
      <c r="AW111" s="14" t="s">
        <v>32</v>
      </c>
      <c r="AX111" s="14" t="s">
        <v>78</v>
      </c>
      <c r="AY111" s="247" t="s">
        <v>123</v>
      </c>
    </row>
    <row r="112" s="2" customFormat="1" ht="21.75" customHeight="1">
      <c r="A112" s="41"/>
      <c r="B112" s="42"/>
      <c r="C112" s="207" t="s">
        <v>184</v>
      </c>
      <c r="D112" s="207" t="s">
        <v>125</v>
      </c>
      <c r="E112" s="208" t="s">
        <v>629</v>
      </c>
      <c r="F112" s="209" t="s">
        <v>630</v>
      </c>
      <c r="G112" s="210" t="s">
        <v>533</v>
      </c>
      <c r="H112" s="211">
        <v>12</v>
      </c>
      <c r="I112" s="212"/>
      <c r="J112" s="213">
        <f>ROUND(I112*H112,2)</f>
        <v>0</v>
      </c>
      <c r="K112" s="209" t="s">
        <v>129</v>
      </c>
      <c r="L112" s="47"/>
      <c r="M112" s="214" t="s">
        <v>19</v>
      </c>
      <c r="N112" s="215" t="s">
        <v>41</v>
      </c>
      <c r="O112" s="87"/>
      <c r="P112" s="216">
        <f>O112*H112</f>
        <v>0</v>
      </c>
      <c r="Q112" s="216">
        <v>0.00024000000000000001</v>
      </c>
      <c r="R112" s="216">
        <f>Q112*H112</f>
        <v>0.0028800000000000002</v>
      </c>
      <c r="S112" s="216">
        <v>0</v>
      </c>
      <c r="T112" s="217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8" t="s">
        <v>130</v>
      </c>
      <c r="AT112" s="218" t="s">
        <v>125</v>
      </c>
      <c r="AU112" s="218" t="s">
        <v>80</v>
      </c>
      <c r="AY112" s="20" t="s">
        <v>123</v>
      </c>
      <c r="BE112" s="219">
        <f>IF(N112="základní",J112,0)</f>
        <v>0</v>
      </c>
      <c r="BF112" s="219">
        <f>IF(N112="snížená",J112,0)</f>
        <v>0</v>
      </c>
      <c r="BG112" s="219">
        <f>IF(N112="zákl. přenesená",J112,0)</f>
        <v>0</v>
      </c>
      <c r="BH112" s="219">
        <f>IF(N112="sníž. přenesená",J112,0)</f>
        <v>0</v>
      </c>
      <c r="BI112" s="219">
        <f>IF(N112="nulová",J112,0)</f>
        <v>0</v>
      </c>
      <c r="BJ112" s="20" t="s">
        <v>78</v>
      </c>
      <c r="BK112" s="219">
        <f>ROUND(I112*H112,2)</f>
        <v>0</v>
      </c>
      <c r="BL112" s="20" t="s">
        <v>130</v>
      </c>
      <c r="BM112" s="218" t="s">
        <v>631</v>
      </c>
    </row>
    <row r="113" s="2" customFormat="1">
      <c r="A113" s="41"/>
      <c r="B113" s="42"/>
      <c r="C113" s="43"/>
      <c r="D113" s="220" t="s">
        <v>132</v>
      </c>
      <c r="E113" s="43"/>
      <c r="F113" s="221" t="s">
        <v>632</v>
      </c>
      <c r="G113" s="43"/>
      <c r="H113" s="43"/>
      <c r="I113" s="222"/>
      <c r="J113" s="43"/>
      <c r="K113" s="43"/>
      <c r="L113" s="47"/>
      <c r="M113" s="223"/>
      <c r="N113" s="224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132</v>
      </c>
      <c r="AU113" s="20" t="s">
        <v>80</v>
      </c>
    </row>
    <row r="114" s="2" customFormat="1">
      <c r="A114" s="41"/>
      <c r="B114" s="42"/>
      <c r="C114" s="43"/>
      <c r="D114" s="227" t="s">
        <v>539</v>
      </c>
      <c r="E114" s="43"/>
      <c r="F114" s="283" t="s">
        <v>633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539</v>
      </c>
      <c r="AU114" s="20" t="s">
        <v>80</v>
      </c>
    </row>
    <row r="115" s="13" customFormat="1">
      <c r="A115" s="13"/>
      <c r="B115" s="225"/>
      <c r="C115" s="226"/>
      <c r="D115" s="227" t="s">
        <v>134</v>
      </c>
      <c r="E115" s="228" t="s">
        <v>19</v>
      </c>
      <c r="F115" s="229" t="s">
        <v>634</v>
      </c>
      <c r="G115" s="226"/>
      <c r="H115" s="230">
        <v>12</v>
      </c>
      <c r="I115" s="231"/>
      <c r="J115" s="226"/>
      <c r="K115" s="226"/>
      <c r="L115" s="232"/>
      <c r="M115" s="233"/>
      <c r="N115" s="234"/>
      <c r="O115" s="234"/>
      <c r="P115" s="234"/>
      <c r="Q115" s="234"/>
      <c r="R115" s="234"/>
      <c r="S115" s="234"/>
      <c r="T115" s="235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6" t="s">
        <v>134</v>
      </c>
      <c r="AU115" s="236" t="s">
        <v>80</v>
      </c>
      <c r="AV115" s="13" t="s">
        <v>80</v>
      </c>
      <c r="AW115" s="13" t="s">
        <v>32</v>
      </c>
      <c r="AX115" s="13" t="s">
        <v>70</v>
      </c>
      <c r="AY115" s="236" t="s">
        <v>123</v>
      </c>
    </row>
    <row r="116" s="14" customFormat="1">
      <c r="A116" s="14"/>
      <c r="B116" s="237"/>
      <c r="C116" s="238"/>
      <c r="D116" s="227" t="s">
        <v>134</v>
      </c>
      <c r="E116" s="239" t="s">
        <v>19</v>
      </c>
      <c r="F116" s="240" t="s">
        <v>136</v>
      </c>
      <c r="G116" s="238"/>
      <c r="H116" s="241">
        <v>12</v>
      </c>
      <c r="I116" s="242"/>
      <c r="J116" s="238"/>
      <c r="K116" s="238"/>
      <c r="L116" s="243"/>
      <c r="M116" s="244"/>
      <c r="N116" s="245"/>
      <c r="O116" s="245"/>
      <c r="P116" s="245"/>
      <c r="Q116" s="245"/>
      <c r="R116" s="245"/>
      <c r="S116" s="245"/>
      <c r="T116" s="246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T116" s="247" t="s">
        <v>134</v>
      </c>
      <c r="AU116" s="247" t="s">
        <v>80</v>
      </c>
      <c r="AV116" s="14" t="s">
        <v>130</v>
      </c>
      <c r="AW116" s="14" t="s">
        <v>32</v>
      </c>
      <c r="AX116" s="14" t="s">
        <v>78</v>
      </c>
      <c r="AY116" s="247" t="s">
        <v>123</v>
      </c>
    </row>
    <row r="117" s="2" customFormat="1" ht="16.5" customHeight="1">
      <c r="A117" s="41"/>
      <c r="B117" s="42"/>
      <c r="C117" s="269" t="s">
        <v>207</v>
      </c>
      <c r="D117" s="269" t="s">
        <v>322</v>
      </c>
      <c r="E117" s="270" t="s">
        <v>635</v>
      </c>
      <c r="F117" s="271" t="s">
        <v>636</v>
      </c>
      <c r="G117" s="272" t="s">
        <v>533</v>
      </c>
      <c r="H117" s="273">
        <v>12</v>
      </c>
      <c r="I117" s="274"/>
      <c r="J117" s="275">
        <f>ROUND(I117*H117,2)</f>
        <v>0</v>
      </c>
      <c r="K117" s="271" t="s">
        <v>129</v>
      </c>
      <c r="L117" s="276"/>
      <c r="M117" s="277" t="s">
        <v>19</v>
      </c>
      <c r="N117" s="278" t="s">
        <v>41</v>
      </c>
      <c r="O117" s="87"/>
      <c r="P117" s="216">
        <f>O117*H117</f>
        <v>0</v>
      </c>
      <c r="Q117" s="216">
        <v>0.0038</v>
      </c>
      <c r="R117" s="216">
        <f>Q117*H117</f>
        <v>0.045600000000000002</v>
      </c>
      <c r="S117" s="216">
        <v>0</v>
      </c>
      <c r="T117" s="217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8" t="s">
        <v>173</v>
      </c>
      <c r="AT117" s="218" t="s">
        <v>322</v>
      </c>
      <c r="AU117" s="218" t="s">
        <v>80</v>
      </c>
      <c r="AY117" s="20" t="s">
        <v>123</v>
      </c>
      <c r="BE117" s="219">
        <f>IF(N117="základní",J117,0)</f>
        <v>0</v>
      </c>
      <c r="BF117" s="219">
        <f>IF(N117="snížená",J117,0)</f>
        <v>0</v>
      </c>
      <c r="BG117" s="219">
        <f>IF(N117="zákl. přenesená",J117,0)</f>
        <v>0</v>
      </c>
      <c r="BH117" s="219">
        <f>IF(N117="sníž. přenesená",J117,0)</f>
        <v>0</v>
      </c>
      <c r="BI117" s="219">
        <f>IF(N117="nulová",J117,0)</f>
        <v>0</v>
      </c>
      <c r="BJ117" s="20" t="s">
        <v>78</v>
      </c>
      <c r="BK117" s="219">
        <f>ROUND(I117*H117,2)</f>
        <v>0</v>
      </c>
      <c r="BL117" s="20" t="s">
        <v>130</v>
      </c>
      <c r="BM117" s="218" t="s">
        <v>637</v>
      </c>
    </row>
    <row r="118" s="13" customFormat="1">
      <c r="A118" s="13"/>
      <c r="B118" s="225"/>
      <c r="C118" s="226"/>
      <c r="D118" s="227" t="s">
        <v>134</v>
      </c>
      <c r="E118" s="228" t="s">
        <v>19</v>
      </c>
      <c r="F118" s="229" t="s">
        <v>638</v>
      </c>
      <c r="G118" s="226"/>
      <c r="H118" s="230">
        <v>12</v>
      </c>
      <c r="I118" s="231"/>
      <c r="J118" s="226"/>
      <c r="K118" s="226"/>
      <c r="L118" s="232"/>
      <c r="M118" s="233"/>
      <c r="N118" s="234"/>
      <c r="O118" s="234"/>
      <c r="P118" s="234"/>
      <c r="Q118" s="234"/>
      <c r="R118" s="234"/>
      <c r="S118" s="234"/>
      <c r="T118" s="235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6" t="s">
        <v>134</v>
      </c>
      <c r="AU118" s="236" t="s">
        <v>80</v>
      </c>
      <c r="AV118" s="13" t="s">
        <v>80</v>
      </c>
      <c r="AW118" s="13" t="s">
        <v>32</v>
      </c>
      <c r="AX118" s="13" t="s">
        <v>70</v>
      </c>
      <c r="AY118" s="236" t="s">
        <v>123</v>
      </c>
    </row>
    <row r="119" s="14" customFormat="1">
      <c r="A119" s="14"/>
      <c r="B119" s="237"/>
      <c r="C119" s="238"/>
      <c r="D119" s="227" t="s">
        <v>134</v>
      </c>
      <c r="E119" s="239" t="s">
        <v>19</v>
      </c>
      <c r="F119" s="240" t="s">
        <v>136</v>
      </c>
      <c r="G119" s="238"/>
      <c r="H119" s="241">
        <v>12</v>
      </c>
      <c r="I119" s="242"/>
      <c r="J119" s="238"/>
      <c r="K119" s="238"/>
      <c r="L119" s="243"/>
      <c r="M119" s="244"/>
      <c r="N119" s="245"/>
      <c r="O119" s="245"/>
      <c r="P119" s="245"/>
      <c r="Q119" s="245"/>
      <c r="R119" s="245"/>
      <c r="S119" s="245"/>
      <c r="T119" s="246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7" t="s">
        <v>134</v>
      </c>
      <c r="AU119" s="247" t="s">
        <v>80</v>
      </c>
      <c r="AV119" s="14" t="s">
        <v>130</v>
      </c>
      <c r="AW119" s="14" t="s">
        <v>32</v>
      </c>
      <c r="AX119" s="14" t="s">
        <v>78</v>
      </c>
      <c r="AY119" s="247" t="s">
        <v>123</v>
      </c>
    </row>
    <row r="120" s="2" customFormat="1" ht="16.5" customHeight="1">
      <c r="A120" s="41"/>
      <c r="B120" s="42"/>
      <c r="C120" s="269" t="s">
        <v>214</v>
      </c>
      <c r="D120" s="269" t="s">
        <v>322</v>
      </c>
      <c r="E120" s="270" t="s">
        <v>639</v>
      </c>
      <c r="F120" s="271" t="s">
        <v>640</v>
      </c>
      <c r="G120" s="272" t="s">
        <v>533</v>
      </c>
      <c r="H120" s="273">
        <v>12</v>
      </c>
      <c r="I120" s="274"/>
      <c r="J120" s="275">
        <f>ROUND(I120*H120,2)</f>
        <v>0</v>
      </c>
      <c r="K120" s="271" t="s">
        <v>129</v>
      </c>
      <c r="L120" s="276"/>
      <c r="M120" s="277" t="s">
        <v>19</v>
      </c>
      <c r="N120" s="278" t="s">
        <v>41</v>
      </c>
      <c r="O120" s="87"/>
      <c r="P120" s="216">
        <f>O120*H120</f>
        <v>0</v>
      </c>
      <c r="Q120" s="216">
        <v>0.0033</v>
      </c>
      <c r="R120" s="216">
        <f>Q120*H120</f>
        <v>0.039599999999999996</v>
      </c>
      <c r="S120" s="216">
        <v>0</v>
      </c>
      <c r="T120" s="217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8" t="s">
        <v>173</v>
      </c>
      <c r="AT120" s="218" t="s">
        <v>322</v>
      </c>
      <c r="AU120" s="218" t="s">
        <v>80</v>
      </c>
      <c r="AY120" s="20" t="s">
        <v>123</v>
      </c>
      <c r="BE120" s="219">
        <f>IF(N120="základní",J120,0)</f>
        <v>0</v>
      </c>
      <c r="BF120" s="219">
        <f>IF(N120="snížená",J120,0)</f>
        <v>0</v>
      </c>
      <c r="BG120" s="219">
        <f>IF(N120="zákl. přenesená",J120,0)</f>
        <v>0</v>
      </c>
      <c r="BH120" s="219">
        <f>IF(N120="sníž. přenesená",J120,0)</f>
        <v>0</v>
      </c>
      <c r="BI120" s="219">
        <f>IF(N120="nulová",J120,0)</f>
        <v>0</v>
      </c>
      <c r="BJ120" s="20" t="s">
        <v>78</v>
      </c>
      <c r="BK120" s="219">
        <f>ROUND(I120*H120,2)</f>
        <v>0</v>
      </c>
      <c r="BL120" s="20" t="s">
        <v>130</v>
      </c>
      <c r="BM120" s="218" t="s">
        <v>641</v>
      </c>
    </row>
    <row r="121" s="13" customFormat="1">
      <c r="A121" s="13"/>
      <c r="B121" s="225"/>
      <c r="C121" s="226"/>
      <c r="D121" s="227" t="s">
        <v>134</v>
      </c>
      <c r="E121" s="228" t="s">
        <v>19</v>
      </c>
      <c r="F121" s="229" t="s">
        <v>642</v>
      </c>
      <c r="G121" s="226"/>
      <c r="H121" s="230">
        <v>12</v>
      </c>
      <c r="I121" s="231"/>
      <c r="J121" s="226"/>
      <c r="K121" s="226"/>
      <c r="L121" s="232"/>
      <c r="M121" s="233"/>
      <c r="N121" s="234"/>
      <c r="O121" s="234"/>
      <c r="P121" s="234"/>
      <c r="Q121" s="234"/>
      <c r="R121" s="234"/>
      <c r="S121" s="234"/>
      <c r="T121" s="23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6" t="s">
        <v>134</v>
      </c>
      <c r="AU121" s="236" t="s">
        <v>80</v>
      </c>
      <c r="AV121" s="13" t="s">
        <v>80</v>
      </c>
      <c r="AW121" s="13" t="s">
        <v>32</v>
      </c>
      <c r="AX121" s="13" t="s">
        <v>70</v>
      </c>
      <c r="AY121" s="236" t="s">
        <v>123</v>
      </c>
    </row>
    <row r="122" s="14" customFormat="1">
      <c r="A122" s="14"/>
      <c r="B122" s="237"/>
      <c r="C122" s="238"/>
      <c r="D122" s="227" t="s">
        <v>134</v>
      </c>
      <c r="E122" s="239" t="s">
        <v>19</v>
      </c>
      <c r="F122" s="240" t="s">
        <v>136</v>
      </c>
      <c r="G122" s="238"/>
      <c r="H122" s="241">
        <v>12</v>
      </c>
      <c r="I122" s="242"/>
      <c r="J122" s="238"/>
      <c r="K122" s="238"/>
      <c r="L122" s="243"/>
      <c r="M122" s="244"/>
      <c r="N122" s="245"/>
      <c r="O122" s="245"/>
      <c r="P122" s="245"/>
      <c r="Q122" s="245"/>
      <c r="R122" s="245"/>
      <c r="S122" s="245"/>
      <c r="T122" s="246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7" t="s">
        <v>134</v>
      </c>
      <c r="AU122" s="247" t="s">
        <v>80</v>
      </c>
      <c r="AV122" s="14" t="s">
        <v>130</v>
      </c>
      <c r="AW122" s="14" t="s">
        <v>32</v>
      </c>
      <c r="AX122" s="14" t="s">
        <v>78</v>
      </c>
      <c r="AY122" s="247" t="s">
        <v>123</v>
      </c>
    </row>
    <row r="123" s="2" customFormat="1" ht="24.15" customHeight="1">
      <c r="A123" s="41"/>
      <c r="B123" s="42"/>
      <c r="C123" s="207" t="s">
        <v>8</v>
      </c>
      <c r="D123" s="207" t="s">
        <v>125</v>
      </c>
      <c r="E123" s="208" t="s">
        <v>643</v>
      </c>
      <c r="F123" s="209" t="s">
        <v>644</v>
      </c>
      <c r="G123" s="210" t="s">
        <v>533</v>
      </c>
      <c r="H123" s="211">
        <v>12</v>
      </c>
      <c r="I123" s="212"/>
      <c r="J123" s="213">
        <f>ROUND(I123*H123,2)</f>
        <v>0</v>
      </c>
      <c r="K123" s="209" t="s">
        <v>129</v>
      </c>
      <c r="L123" s="47"/>
      <c r="M123" s="214" t="s">
        <v>19</v>
      </c>
      <c r="N123" s="215" t="s">
        <v>41</v>
      </c>
      <c r="O123" s="87"/>
      <c r="P123" s="216">
        <f>O123*H123</f>
        <v>0</v>
      </c>
      <c r="Q123" s="216">
        <v>0</v>
      </c>
      <c r="R123" s="216">
        <f>Q123*H123</f>
        <v>0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130</v>
      </c>
      <c r="AT123" s="218" t="s">
        <v>125</v>
      </c>
      <c r="AU123" s="218" t="s">
        <v>80</v>
      </c>
      <c r="AY123" s="20" t="s">
        <v>123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78</v>
      </c>
      <c r="BK123" s="219">
        <f>ROUND(I123*H123,2)</f>
        <v>0</v>
      </c>
      <c r="BL123" s="20" t="s">
        <v>130</v>
      </c>
      <c r="BM123" s="218" t="s">
        <v>645</v>
      </c>
    </row>
    <row r="124" s="2" customFormat="1">
      <c r="A124" s="41"/>
      <c r="B124" s="42"/>
      <c r="C124" s="43"/>
      <c r="D124" s="220" t="s">
        <v>132</v>
      </c>
      <c r="E124" s="43"/>
      <c r="F124" s="221" t="s">
        <v>646</v>
      </c>
      <c r="G124" s="43"/>
      <c r="H124" s="43"/>
      <c r="I124" s="222"/>
      <c r="J124" s="43"/>
      <c r="K124" s="43"/>
      <c r="L124" s="47"/>
      <c r="M124" s="223"/>
      <c r="N124" s="224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132</v>
      </c>
      <c r="AU124" s="20" t="s">
        <v>80</v>
      </c>
    </row>
    <row r="125" s="2" customFormat="1">
      <c r="A125" s="41"/>
      <c r="B125" s="42"/>
      <c r="C125" s="43"/>
      <c r="D125" s="227" t="s">
        <v>539</v>
      </c>
      <c r="E125" s="43"/>
      <c r="F125" s="283" t="s">
        <v>633</v>
      </c>
      <c r="G125" s="43"/>
      <c r="H125" s="43"/>
      <c r="I125" s="222"/>
      <c r="J125" s="43"/>
      <c r="K125" s="43"/>
      <c r="L125" s="47"/>
      <c r="M125" s="223"/>
      <c r="N125" s="224"/>
      <c r="O125" s="87"/>
      <c r="P125" s="87"/>
      <c r="Q125" s="87"/>
      <c r="R125" s="87"/>
      <c r="S125" s="87"/>
      <c r="T125" s="88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T125" s="20" t="s">
        <v>539</v>
      </c>
      <c r="AU125" s="20" t="s">
        <v>80</v>
      </c>
    </row>
    <row r="126" s="13" customFormat="1">
      <c r="A126" s="13"/>
      <c r="B126" s="225"/>
      <c r="C126" s="226"/>
      <c r="D126" s="227" t="s">
        <v>134</v>
      </c>
      <c r="E126" s="228" t="s">
        <v>19</v>
      </c>
      <c r="F126" s="229" t="s">
        <v>638</v>
      </c>
      <c r="G126" s="226"/>
      <c r="H126" s="230">
        <v>12</v>
      </c>
      <c r="I126" s="231"/>
      <c r="J126" s="226"/>
      <c r="K126" s="226"/>
      <c r="L126" s="232"/>
      <c r="M126" s="233"/>
      <c r="N126" s="234"/>
      <c r="O126" s="234"/>
      <c r="P126" s="234"/>
      <c r="Q126" s="234"/>
      <c r="R126" s="234"/>
      <c r="S126" s="234"/>
      <c r="T126" s="235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6" t="s">
        <v>134</v>
      </c>
      <c r="AU126" s="236" t="s">
        <v>80</v>
      </c>
      <c r="AV126" s="13" t="s">
        <v>80</v>
      </c>
      <c r="AW126" s="13" t="s">
        <v>32</v>
      </c>
      <c r="AX126" s="13" t="s">
        <v>70</v>
      </c>
      <c r="AY126" s="236" t="s">
        <v>123</v>
      </c>
    </row>
    <row r="127" s="14" customFormat="1">
      <c r="A127" s="14"/>
      <c r="B127" s="237"/>
      <c r="C127" s="238"/>
      <c r="D127" s="227" t="s">
        <v>134</v>
      </c>
      <c r="E127" s="239" t="s">
        <v>19</v>
      </c>
      <c r="F127" s="240" t="s">
        <v>136</v>
      </c>
      <c r="G127" s="238"/>
      <c r="H127" s="241">
        <v>12</v>
      </c>
      <c r="I127" s="242"/>
      <c r="J127" s="238"/>
      <c r="K127" s="238"/>
      <c r="L127" s="243"/>
      <c r="M127" s="244"/>
      <c r="N127" s="245"/>
      <c r="O127" s="245"/>
      <c r="P127" s="245"/>
      <c r="Q127" s="245"/>
      <c r="R127" s="245"/>
      <c r="S127" s="245"/>
      <c r="T127" s="246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47" t="s">
        <v>134</v>
      </c>
      <c r="AU127" s="247" t="s">
        <v>80</v>
      </c>
      <c r="AV127" s="14" t="s">
        <v>130</v>
      </c>
      <c r="AW127" s="14" t="s">
        <v>32</v>
      </c>
      <c r="AX127" s="14" t="s">
        <v>78</v>
      </c>
      <c r="AY127" s="247" t="s">
        <v>123</v>
      </c>
    </row>
    <row r="128" s="2" customFormat="1" ht="16.5" customHeight="1">
      <c r="A128" s="41"/>
      <c r="B128" s="42"/>
      <c r="C128" s="269" t="s">
        <v>226</v>
      </c>
      <c r="D128" s="269" t="s">
        <v>322</v>
      </c>
      <c r="E128" s="270" t="s">
        <v>647</v>
      </c>
      <c r="F128" s="271" t="s">
        <v>648</v>
      </c>
      <c r="G128" s="272" t="s">
        <v>533</v>
      </c>
      <c r="H128" s="273">
        <v>12</v>
      </c>
      <c r="I128" s="274"/>
      <c r="J128" s="275">
        <f>ROUND(I128*H128,2)</f>
        <v>0</v>
      </c>
      <c r="K128" s="271" t="s">
        <v>129</v>
      </c>
      <c r="L128" s="276"/>
      <c r="M128" s="277" t="s">
        <v>19</v>
      </c>
      <c r="N128" s="278" t="s">
        <v>41</v>
      </c>
      <c r="O128" s="87"/>
      <c r="P128" s="216">
        <f>O128*H128</f>
        <v>0</v>
      </c>
      <c r="Q128" s="216">
        <v>0.0023999999999999998</v>
      </c>
      <c r="R128" s="216">
        <f>Q128*H128</f>
        <v>0.028799999999999999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173</v>
      </c>
      <c r="AT128" s="218" t="s">
        <v>322</v>
      </c>
      <c r="AU128" s="218" t="s">
        <v>80</v>
      </c>
      <c r="AY128" s="20" t="s">
        <v>123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78</v>
      </c>
      <c r="BK128" s="219">
        <f>ROUND(I128*H128,2)</f>
        <v>0</v>
      </c>
      <c r="BL128" s="20" t="s">
        <v>130</v>
      </c>
      <c r="BM128" s="218" t="s">
        <v>649</v>
      </c>
    </row>
    <row r="129" s="13" customFormat="1">
      <c r="A129" s="13"/>
      <c r="B129" s="225"/>
      <c r="C129" s="226"/>
      <c r="D129" s="227" t="s">
        <v>134</v>
      </c>
      <c r="E129" s="228" t="s">
        <v>19</v>
      </c>
      <c r="F129" s="229" t="s">
        <v>638</v>
      </c>
      <c r="G129" s="226"/>
      <c r="H129" s="230">
        <v>12</v>
      </c>
      <c r="I129" s="231"/>
      <c r="J129" s="226"/>
      <c r="K129" s="226"/>
      <c r="L129" s="232"/>
      <c r="M129" s="233"/>
      <c r="N129" s="234"/>
      <c r="O129" s="234"/>
      <c r="P129" s="234"/>
      <c r="Q129" s="234"/>
      <c r="R129" s="234"/>
      <c r="S129" s="234"/>
      <c r="T129" s="23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6" t="s">
        <v>134</v>
      </c>
      <c r="AU129" s="236" t="s">
        <v>80</v>
      </c>
      <c r="AV129" s="13" t="s">
        <v>80</v>
      </c>
      <c r="AW129" s="13" t="s">
        <v>32</v>
      </c>
      <c r="AX129" s="13" t="s">
        <v>70</v>
      </c>
      <c r="AY129" s="236" t="s">
        <v>123</v>
      </c>
    </row>
    <row r="130" s="14" customFormat="1">
      <c r="A130" s="14"/>
      <c r="B130" s="237"/>
      <c r="C130" s="238"/>
      <c r="D130" s="227" t="s">
        <v>134</v>
      </c>
      <c r="E130" s="239" t="s">
        <v>19</v>
      </c>
      <c r="F130" s="240" t="s">
        <v>136</v>
      </c>
      <c r="G130" s="238"/>
      <c r="H130" s="241">
        <v>12</v>
      </c>
      <c r="I130" s="242"/>
      <c r="J130" s="238"/>
      <c r="K130" s="238"/>
      <c r="L130" s="243"/>
      <c r="M130" s="244"/>
      <c r="N130" s="245"/>
      <c r="O130" s="245"/>
      <c r="P130" s="245"/>
      <c r="Q130" s="245"/>
      <c r="R130" s="245"/>
      <c r="S130" s="245"/>
      <c r="T130" s="246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7" t="s">
        <v>134</v>
      </c>
      <c r="AU130" s="247" t="s">
        <v>80</v>
      </c>
      <c r="AV130" s="14" t="s">
        <v>130</v>
      </c>
      <c r="AW130" s="14" t="s">
        <v>32</v>
      </c>
      <c r="AX130" s="14" t="s">
        <v>78</v>
      </c>
      <c r="AY130" s="247" t="s">
        <v>123</v>
      </c>
    </row>
    <row r="131" s="2" customFormat="1" ht="16.5" customHeight="1">
      <c r="A131" s="41"/>
      <c r="B131" s="42"/>
      <c r="C131" s="207" t="s">
        <v>231</v>
      </c>
      <c r="D131" s="207" t="s">
        <v>125</v>
      </c>
      <c r="E131" s="208" t="s">
        <v>650</v>
      </c>
      <c r="F131" s="209" t="s">
        <v>651</v>
      </c>
      <c r="G131" s="210" t="s">
        <v>156</v>
      </c>
      <c r="H131" s="211">
        <v>32</v>
      </c>
      <c r="I131" s="212"/>
      <c r="J131" s="213">
        <f>ROUND(I131*H131,2)</f>
        <v>0</v>
      </c>
      <c r="K131" s="209" t="s">
        <v>129</v>
      </c>
      <c r="L131" s="47"/>
      <c r="M131" s="214" t="s">
        <v>19</v>
      </c>
      <c r="N131" s="215" t="s">
        <v>41</v>
      </c>
      <c r="O131" s="87"/>
      <c r="P131" s="216">
        <f>O131*H131</f>
        <v>0</v>
      </c>
      <c r="Q131" s="216">
        <v>0</v>
      </c>
      <c r="R131" s="216">
        <f>Q131*H131</f>
        <v>0</v>
      </c>
      <c r="S131" s="216">
        <v>0</v>
      </c>
      <c r="T131" s="217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8" t="s">
        <v>130</v>
      </c>
      <c r="AT131" s="218" t="s">
        <v>125</v>
      </c>
      <c r="AU131" s="218" t="s">
        <v>80</v>
      </c>
      <c r="AY131" s="20" t="s">
        <v>123</v>
      </c>
      <c r="BE131" s="219">
        <f>IF(N131="základní",J131,0)</f>
        <v>0</v>
      </c>
      <c r="BF131" s="219">
        <f>IF(N131="snížená",J131,0)</f>
        <v>0</v>
      </c>
      <c r="BG131" s="219">
        <f>IF(N131="zákl. přenesená",J131,0)</f>
        <v>0</v>
      </c>
      <c r="BH131" s="219">
        <f>IF(N131="sníž. přenesená",J131,0)</f>
        <v>0</v>
      </c>
      <c r="BI131" s="219">
        <f>IF(N131="nulová",J131,0)</f>
        <v>0</v>
      </c>
      <c r="BJ131" s="20" t="s">
        <v>78</v>
      </c>
      <c r="BK131" s="219">
        <f>ROUND(I131*H131,2)</f>
        <v>0</v>
      </c>
      <c r="BL131" s="20" t="s">
        <v>130</v>
      </c>
      <c r="BM131" s="218" t="s">
        <v>652</v>
      </c>
    </row>
    <row r="132" s="2" customFormat="1">
      <c r="A132" s="41"/>
      <c r="B132" s="42"/>
      <c r="C132" s="43"/>
      <c r="D132" s="220" t="s">
        <v>132</v>
      </c>
      <c r="E132" s="43"/>
      <c r="F132" s="221" t="s">
        <v>653</v>
      </c>
      <c r="G132" s="43"/>
      <c r="H132" s="43"/>
      <c r="I132" s="222"/>
      <c r="J132" s="43"/>
      <c r="K132" s="43"/>
      <c r="L132" s="47"/>
      <c r="M132" s="223"/>
      <c r="N132" s="224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132</v>
      </c>
      <c r="AU132" s="20" t="s">
        <v>80</v>
      </c>
    </row>
    <row r="133" s="2" customFormat="1" ht="16.5" customHeight="1">
      <c r="A133" s="41"/>
      <c r="B133" s="42"/>
      <c r="C133" s="207" t="s">
        <v>236</v>
      </c>
      <c r="D133" s="207" t="s">
        <v>125</v>
      </c>
      <c r="E133" s="208" t="s">
        <v>568</v>
      </c>
      <c r="F133" s="209" t="s">
        <v>569</v>
      </c>
      <c r="G133" s="210" t="s">
        <v>156</v>
      </c>
      <c r="H133" s="211">
        <v>32</v>
      </c>
      <c r="I133" s="212"/>
      <c r="J133" s="213">
        <f>ROUND(I133*H133,2)</f>
        <v>0</v>
      </c>
      <c r="K133" s="209" t="s">
        <v>129</v>
      </c>
      <c r="L133" s="47"/>
      <c r="M133" s="214" t="s">
        <v>19</v>
      </c>
      <c r="N133" s="215" t="s">
        <v>41</v>
      </c>
      <c r="O133" s="87"/>
      <c r="P133" s="216">
        <f>O133*H133</f>
        <v>0</v>
      </c>
      <c r="Q133" s="216">
        <v>0</v>
      </c>
      <c r="R133" s="216">
        <f>Q133*H133</f>
        <v>0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130</v>
      </c>
      <c r="AT133" s="218" t="s">
        <v>125</v>
      </c>
      <c r="AU133" s="218" t="s">
        <v>80</v>
      </c>
      <c r="AY133" s="20" t="s">
        <v>123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78</v>
      </c>
      <c r="BK133" s="219">
        <f>ROUND(I133*H133,2)</f>
        <v>0</v>
      </c>
      <c r="BL133" s="20" t="s">
        <v>130</v>
      </c>
      <c r="BM133" s="218" t="s">
        <v>654</v>
      </c>
    </row>
    <row r="134" s="2" customFormat="1">
      <c r="A134" s="41"/>
      <c r="B134" s="42"/>
      <c r="C134" s="43"/>
      <c r="D134" s="220" t="s">
        <v>132</v>
      </c>
      <c r="E134" s="43"/>
      <c r="F134" s="221" t="s">
        <v>571</v>
      </c>
      <c r="G134" s="43"/>
      <c r="H134" s="43"/>
      <c r="I134" s="222"/>
      <c r="J134" s="43"/>
      <c r="K134" s="43"/>
      <c r="L134" s="47"/>
      <c r="M134" s="223"/>
      <c r="N134" s="224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132</v>
      </c>
      <c r="AU134" s="20" t="s">
        <v>80</v>
      </c>
    </row>
    <row r="135" s="2" customFormat="1" ht="16.5" customHeight="1">
      <c r="A135" s="41"/>
      <c r="B135" s="42"/>
      <c r="C135" s="207" t="s">
        <v>241</v>
      </c>
      <c r="D135" s="207" t="s">
        <v>125</v>
      </c>
      <c r="E135" s="208" t="s">
        <v>655</v>
      </c>
      <c r="F135" s="209" t="s">
        <v>656</v>
      </c>
      <c r="G135" s="210" t="s">
        <v>533</v>
      </c>
      <c r="H135" s="211">
        <v>12</v>
      </c>
      <c r="I135" s="212"/>
      <c r="J135" s="213">
        <f>ROUND(I135*H135,2)</f>
        <v>0</v>
      </c>
      <c r="K135" s="209" t="s">
        <v>129</v>
      </c>
      <c r="L135" s="47"/>
      <c r="M135" s="214" t="s">
        <v>19</v>
      </c>
      <c r="N135" s="215" t="s">
        <v>41</v>
      </c>
      <c r="O135" s="87"/>
      <c r="P135" s="216">
        <f>O135*H135</f>
        <v>0</v>
      </c>
      <c r="Q135" s="216">
        <v>0.00033119999999999997</v>
      </c>
      <c r="R135" s="216">
        <f>Q135*H135</f>
        <v>0.0039743999999999995</v>
      </c>
      <c r="S135" s="216">
        <v>0</v>
      </c>
      <c r="T135" s="217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8" t="s">
        <v>130</v>
      </c>
      <c r="AT135" s="218" t="s">
        <v>125</v>
      </c>
      <c r="AU135" s="218" t="s">
        <v>80</v>
      </c>
      <c r="AY135" s="20" t="s">
        <v>123</v>
      </c>
      <c r="BE135" s="219">
        <f>IF(N135="základní",J135,0)</f>
        <v>0</v>
      </c>
      <c r="BF135" s="219">
        <f>IF(N135="snížená",J135,0)</f>
        <v>0</v>
      </c>
      <c r="BG135" s="219">
        <f>IF(N135="zákl. přenesená",J135,0)</f>
        <v>0</v>
      </c>
      <c r="BH135" s="219">
        <f>IF(N135="sníž. přenesená",J135,0)</f>
        <v>0</v>
      </c>
      <c r="BI135" s="219">
        <f>IF(N135="nulová",J135,0)</f>
        <v>0</v>
      </c>
      <c r="BJ135" s="20" t="s">
        <v>78</v>
      </c>
      <c r="BK135" s="219">
        <f>ROUND(I135*H135,2)</f>
        <v>0</v>
      </c>
      <c r="BL135" s="20" t="s">
        <v>130</v>
      </c>
      <c r="BM135" s="218" t="s">
        <v>657</v>
      </c>
    </row>
    <row r="136" s="2" customFormat="1">
      <c r="A136" s="41"/>
      <c r="B136" s="42"/>
      <c r="C136" s="43"/>
      <c r="D136" s="220" t="s">
        <v>132</v>
      </c>
      <c r="E136" s="43"/>
      <c r="F136" s="221" t="s">
        <v>658</v>
      </c>
      <c r="G136" s="43"/>
      <c r="H136" s="43"/>
      <c r="I136" s="222"/>
      <c r="J136" s="43"/>
      <c r="K136" s="43"/>
      <c r="L136" s="47"/>
      <c r="M136" s="223"/>
      <c r="N136" s="224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132</v>
      </c>
      <c r="AU136" s="20" t="s">
        <v>80</v>
      </c>
    </row>
    <row r="137" s="13" customFormat="1">
      <c r="A137" s="13"/>
      <c r="B137" s="225"/>
      <c r="C137" s="226"/>
      <c r="D137" s="227" t="s">
        <v>134</v>
      </c>
      <c r="E137" s="228" t="s">
        <v>19</v>
      </c>
      <c r="F137" s="229" t="s">
        <v>659</v>
      </c>
      <c r="G137" s="226"/>
      <c r="H137" s="230">
        <v>12</v>
      </c>
      <c r="I137" s="231"/>
      <c r="J137" s="226"/>
      <c r="K137" s="226"/>
      <c r="L137" s="232"/>
      <c r="M137" s="233"/>
      <c r="N137" s="234"/>
      <c r="O137" s="234"/>
      <c r="P137" s="234"/>
      <c r="Q137" s="234"/>
      <c r="R137" s="234"/>
      <c r="S137" s="234"/>
      <c r="T137" s="23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6" t="s">
        <v>134</v>
      </c>
      <c r="AU137" s="236" t="s">
        <v>80</v>
      </c>
      <c r="AV137" s="13" t="s">
        <v>80</v>
      </c>
      <c r="AW137" s="13" t="s">
        <v>32</v>
      </c>
      <c r="AX137" s="13" t="s">
        <v>70</v>
      </c>
      <c r="AY137" s="236" t="s">
        <v>123</v>
      </c>
    </row>
    <row r="138" s="14" customFormat="1">
      <c r="A138" s="14"/>
      <c r="B138" s="237"/>
      <c r="C138" s="238"/>
      <c r="D138" s="227" t="s">
        <v>134</v>
      </c>
      <c r="E138" s="239" t="s">
        <v>19</v>
      </c>
      <c r="F138" s="240" t="s">
        <v>136</v>
      </c>
      <c r="G138" s="238"/>
      <c r="H138" s="241">
        <v>12</v>
      </c>
      <c r="I138" s="242"/>
      <c r="J138" s="238"/>
      <c r="K138" s="238"/>
      <c r="L138" s="243"/>
      <c r="M138" s="244"/>
      <c r="N138" s="245"/>
      <c r="O138" s="245"/>
      <c r="P138" s="245"/>
      <c r="Q138" s="245"/>
      <c r="R138" s="245"/>
      <c r="S138" s="245"/>
      <c r="T138" s="24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7" t="s">
        <v>134</v>
      </c>
      <c r="AU138" s="247" t="s">
        <v>80</v>
      </c>
      <c r="AV138" s="14" t="s">
        <v>130</v>
      </c>
      <c r="AW138" s="14" t="s">
        <v>32</v>
      </c>
      <c r="AX138" s="14" t="s">
        <v>78</v>
      </c>
      <c r="AY138" s="247" t="s">
        <v>123</v>
      </c>
    </row>
    <row r="139" s="2" customFormat="1" ht="16.5" customHeight="1">
      <c r="A139" s="41"/>
      <c r="B139" s="42"/>
      <c r="C139" s="207" t="s">
        <v>258</v>
      </c>
      <c r="D139" s="207" t="s">
        <v>125</v>
      </c>
      <c r="E139" s="208" t="s">
        <v>580</v>
      </c>
      <c r="F139" s="209" t="s">
        <v>581</v>
      </c>
      <c r="G139" s="210" t="s">
        <v>156</v>
      </c>
      <c r="H139" s="211">
        <v>60</v>
      </c>
      <c r="I139" s="212"/>
      <c r="J139" s="213">
        <f>ROUND(I139*H139,2)</f>
        <v>0</v>
      </c>
      <c r="K139" s="209" t="s">
        <v>129</v>
      </c>
      <c r="L139" s="47"/>
      <c r="M139" s="214" t="s">
        <v>19</v>
      </c>
      <c r="N139" s="215" t="s">
        <v>41</v>
      </c>
      <c r="O139" s="87"/>
      <c r="P139" s="216">
        <f>O139*H139</f>
        <v>0</v>
      </c>
      <c r="Q139" s="216">
        <v>0.00019000000000000001</v>
      </c>
      <c r="R139" s="216">
        <f>Q139*H139</f>
        <v>0.0114</v>
      </c>
      <c r="S139" s="216">
        <v>0</v>
      </c>
      <c r="T139" s="217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8" t="s">
        <v>130</v>
      </c>
      <c r="AT139" s="218" t="s">
        <v>125</v>
      </c>
      <c r="AU139" s="218" t="s">
        <v>80</v>
      </c>
      <c r="AY139" s="20" t="s">
        <v>123</v>
      </c>
      <c r="BE139" s="219">
        <f>IF(N139="základní",J139,0)</f>
        <v>0</v>
      </c>
      <c r="BF139" s="219">
        <f>IF(N139="snížená",J139,0)</f>
        <v>0</v>
      </c>
      <c r="BG139" s="219">
        <f>IF(N139="zákl. přenesená",J139,0)</f>
        <v>0</v>
      </c>
      <c r="BH139" s="219">
        <f>IF(N139="sníž. přenesená",J139,0)</f>
        <v>0</v>
      </c>
      <c r="BI139" s="219">
        <f>IF(N139="nulová",J139,0)</f>
        <v>0</v>
      </c>
      <c r="BJ139" s="20" t="s">
        <v>78</v>
      </c>
      <c r="BK139" s="219">
        <f>ROUND(I139*H139,2)</f>
        <v>0</v>
      </c>
      <c r="BL139" s="20" t="s">
        <v>130</v>
      </c>
      <c r="BM139" s="218" t="s">
        <v>660</v>
      </c>
    </row>
    <row r="140" s="2" customFormat="1">
      <c r="A140" s="41"/>
      <c r="B140" s="42"/>
      <c r="C140" s="43"/>
      <c r="D140" s="220" t="s">
        <v>132</v>
      </c>
      <c r="E140" s="43"/>
      <c r="F140" s="221" t="s">
        <v>583</v>
      </c>
      <c r="G140" s="43"/>
      <c r="H140" s="43"/>
      <c r="I140" s="222"/>
      <c r="J140" s="43"/>
      <c r="K140" s="43"/>
      <c r="L140" s="47"/>
      <c r="M140" s="223"/>
      <c r="N140" s="224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132</v>
      </c>
      <c r="AU140" s="20" t="s">
        <v>80</v>
      </c>
    </row>
    <row r="141" s="13" customFormat="1">
      <c r="A141" s="13"/>
      <c r="B141" s="225"/>
      <c r="C141" s="226"/>
      <c r="D141" s="227" t="s">
        <v>134</v>
      </c>
      <c r="E141" s="228" t="s">
        <v>19</v>
      </c>
      <c r="F141" s="229" t="s">
        <v>661</v>
      </c>
      <c r="G141" s="226"/>
      <c r="H141" s="230">
        <v>60</v>
      </c>
      <c r="I141" s="231"/>
      <c r="J141" s="226"/>
      <c r="K141" s="226"/>
      <c r="L141" s="232"/>
      <c r="M141" s="233"/>
      <c r="N141" s="234"/>
      <c r="O141" s="234"/>
      <c r="P141" s="234"/>
      <c r="Q141" s="234"/>
      <c r="R141" s="234"/>
      <c r="S141" s="234"/>
      <c r="T141" s="235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6" t="s">
        <v>134</v>
      </c>
      <c r="AU141" s="236" t="s">
        <v>80</v>
      </c>
      <c r="AV141" s="13" t="s">
        <v>80</v>
      </c>
      <c r="AW141" s="13" t="s">
        <v>32</v>
      </c>
      <c r="AX141" s="13" t="s">
        <v>70</v>
      </c>
      <c r="AY141" s="236" t="s">
        <v>123</v>
      </c>
    </row>
    <row r="142" s="14" customFormat="1">
      <c r="A142" s="14"/>
      <c r="B142" s="237"/>
      <c r="C142" s="238"/>
      <c r="D142" s="227" t="s">
        <v>134</v>
      </c>
      <c r="E142" s="239" t="s">
        <v>19</v>
      </c>
      <c r="F142" s="240" t="s">
        <v>136</v>
      </c>
      <c r="G142" s="238"/>
      <c r="H142" s="241">
        <v>60</v>
      </c>
      <c r="I142" s="242"/>
      <c r="J142" s="238"/>
      <c r="K142" s="238"/>
      <c r="L142" s="243"/>
      <c r="M142" s="244"/>
      <c r="N142" s="245"/>
      <c r="O142" s="245"/>
      <c r="P142" s="245"/>
      <c r="Q142" s="245"/>
      <c r="R142" s="245"/>
      <c r="S142" s="245"/>
      <c r="T142" s="246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7" t="s">
        <v>134</v>
      </c>
      <c r="AU142" s="247" t="s">
        <v>80</v>
      </c>
      <c r="AV142" s="14" t="s">
        <v>130</v>
      </c>
      <c r="AW142" s="14" t="s">
        <v>32</v>
      </c>
      <c r="AX142" s="14" t="s">
        <v>78</v>
      </c>
      <c r="AY142" s="247" t="s">
        <v>123</v>
      </c>
    </row>
    <row r="143" s="2" customFormat="1" ht="16.5" customHeight="1">
      <c r="A143" s="41"/>
      <c r="B143" s="42"/>
      <c r="C143" s="207" t="s">
        <v>263</v>
      </c>
      <c r="D143" s="207" t="s">
        <v>125</v>
      </c>
      <c r="E143" s="208" t="s">
        <v>662</v>
      </c>
      <c r="F143" s="209" t="s">
        <v>663</v>
      </c>
      <c r="G143" s="210" t="s">
        <v>156</v>
      </c>
      <c r="H143" s="211">
        <v>32</v>
      </c>
      <c r="I143" s="212"/>
      <c r="J143" s="213">
        <f>ROUND(I143*H143,2)</f>
        <v>0</v>
      </c>
      <c r="K143" s="209" t="s">
        <v>129</v>
      </c>
      <c r="L143" s="47"/>
      <c r="M143" s="214" t="s">
        <v>19</v>
      </c>
      <c r="N143" s="215" t="s">
        <v>41</v>
      </c>
      <c r="O143" s="87"/>
      <c r="P143" s="216">
        <f>O143*H143</f>
        <v>0</v>
      </c>
      <c r="Q143" s="216">
        <v>9.0000000000000006E-05</v>
      </c>
      <c r="R143" s="216">
        <f>Q143*H143</f>
        <v>0.0028800000000000002</v>
      </c>
      <c r="S143" s="216">
        <v>0</v>
      </c>
      <c r="T143" s="217">
        <f>S143*H143</f>
        <v>0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18" t="s">
        <v>130</v>
      </c>
      <c r="AT143" s="218" t="s">
        <v>125</v>
      </c>
      <c r="AU143" s="218" t="s">
        <v>80</v>
      </c>
      <c r="AY143" s="20" t="s">
        <v>123</v>
      </c>
      <c r="BE143" s="219">
        <f>IF(N143="základní",J143,0)</f>
        <v>0</v>
      </c>
      <c r="BF143" s="219">
        <f>IF(N143="snížená",J143,0)</f>
        <v>0</v>
      </c>
      <c r="BG143" s="219">
        <f>IF(N143="zákl. přenesená",J143,0)</f>
        <v>0</v>
      </c>
      <c r="BH143" s="219">
        <f>IF(N143="sníž. přenesená",J143,0)</f>
        <v>0</v>
      </c>
      <c r="BI143" s="219">
        <f>IF(N143="nulová",J143,0)</f>
        <v>0</v>
      </c>
      <c r="BJ143" s="20" t="s">
        <v>78</v>
      </c>
      <c r="BK143" s="219">
        <f>ROUND(I143*H143,2)</f>
        <v>0</v>
      </c>
      <c r="BL143" s="20" t="s">
        <v>130</v>
      </c>
      <c r="BM143" s="218" t="s">
        <v>664</v>
      </c>
    </row>
    <row r="144" s="2" customFormat="1">
      <c r="A144" s="41"/>
      <c r="B144" s="42"/>
      <c r="C144" s="43"/>
      <c r="D144" s="220" t="s">
        <v>132</v>
      </c>
      <c r="E144" s="43"/>
      <c r="F144" s="221" t="s">
        <v>665</v>
      </c>
      <c r="G144" s="43"/>
      <c r="H144" s="43"/>
      <c r="I144" s="222"/>
      <c r="J144" s="43"/>
      <c r="K144" s="43"/>
      <c r="L144" s="47"/>
      <c r="M144" s="223"/>
      <c r="N144" s="224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132</v>
      </c>
      <c r="AU144" s="20" t="s">
        <v>80</v>
      </c>
    </row>
    <row r="145" s="13" customFormat="1">
      <c r="A145" s="13"/>
      <c r="B145" s="225"/>
      <c r="C145" s="226"/>
      <c r="D145" s="227" t="s">
        <v>134</v>
      </c>
      <c r="E145" s="228" t="s">
        <v>19</v>
      </c>
      <c r="F145" s="229" t="s">
        <v>666</v>
      </c>
      <c r="G145" s="226"/>
      <c r="H145" s="230">
        <v>32</v>
      </c>
      <c r="I145" s="231"/>
      <c r="J145" s="226"/>
      <c r="K145" s="226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134</v>
      </c>
      <c r="AU145" s="236" t="s">
        <v>80</v>
      </c>
      <c r="AV145" s="13" t="s">
        <v>80</v>
      </c>
      <c r="AW145" s="13" t="s">
        <v>32</v>
      </c>
      <c r="AX145" s="13" t="s">
        <v>70</v>
      </c>
      <c r="AY145" s="236" t="s">
        <v>123</v>
      </c>
    </row>
    <row r="146" s="14" customFormat="1">
      <c r="A146" s="14"/>
      <c r="B146" s="237"/>
      <c r="C146" s="238"/>
      <c r="D146" s="227" t="s">
        <v>134</v>
      </c>
      <c r="E146" s="239" t="s">
        <v>19</v>
      </c>
      <c r="F146" s="240" t="s">
        <v>136</v>
      </c>
      <c r="G146" s="238"/>
      <c r="H146" s="241">
        <v>32</v>
      </c>
      <c r="I146" s="242"/>
      <c r="J146" s="238"/>
      <c r="K146" s="238"/>
      <c r="L146" s="243"/>
      <c r="M146" s="244"/>
      <c r="N146" s="245"/>
      <c r="O146" s="245"/>
      <c r="P146" s="245"/>
      <c r="Q146" s="245"/>
      <c r="R146" s="245"/>
      <c r="S146" s="245"/>
      <c r="T146" s="246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47" t="s">
        <v>134</v>
      </c>
      <c r="AU146" s="247" t="s">
        <v>80</v>
      </c>
      <c r="AV146" s="14" t="s">
        <v>130</v>
      </c>
      <c r="AW146" s="14" t="s">
        <v>32</v>
      </c>
      <c r="AX146" s="14" t="s">
        <v>78</v>
      </c>
      <c r="AY146" s="247" t="s">
        <v>123</v>
      </c>
    </row>
    <row r="147" s="12" customFormat="1" ht="22.8" customHeight="1">
      <c r="A147" s="12"/>
      <c r="B147" s="191"/>
      <c r="C147" s="192"/>
      <c r="D147" s="193" t="s">
        <v>69</v>
      </c>
      <c r="E147" s="205" t="s">
        <v>667</v>
      </c>
      <c r="F147" s="205" t="s">
        <v>668</v>
      </c>
      <c r="G147" s="192"/>
      <c r="H147" s="192"/>
      <c r="I147" s="195"/>
      <c r="J147" s="206">
        <f>BK147</f>
        <v>0</v>
      </c>
      <c r="K147" s="192"/>
      <c r="L147" s="197"/>
      <c r="M147" s="198"/>
      <c r="N147" s="199"/>
      <c r="O147" s="199"/>
      <c r="P147" s="200">
        <f>SUM(P148:P162)</f>
        <v>0</v>
      </c>
      <c r="Q147" s="199"/>
      <c r="R147" s="200">
        <f>SUM(R148:R162)</f>
        <v>1.2768000000000002</v>
      </c>
      <c r="S147" s="199"/>
      <c r="T147" s="201">
        <f>SUM(T148:T162)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02" t="s">
        <v>78</v>
      </c>
      <c r="AT147" s="203" t="s">
        <v>69</v>
      </c>
      <c r="AU147" s="203" t="s">
        <v>78</v>
      </c>
      <c r="AY147" s="202" t="s">
        <v>123</v>
      </c>
      <c r="BK147" s="204">
        <f>SUM(BK148:BK162)</f>
        <v>0</v>
      </c>
    </row>
    <row r="148" s="2" customFormat="1" ht="16.5" customHeight="1">
      <c r="A148" s="41"/>
      <c r="B148" s="42"/>
      <c r="C148" s="207" t="s">
        <v>272</v>
      </c>
      <c r="D148" s="207" t="s">
        <v>125</v>
      </c>
      <c r="E148" s="208" t="s">
        <v>669</v>
      </c>
      <c r="F148" s="209" t="s">
        <v>670</v>
      </c>
      <c r="G148" s="210" t="s">
        <v>533</v>
      </c>
      <c r="H148" s="211">
        <v>12</v>
      </c>
      <c r="I148" s="212"/>
      <c r="J148" s="213">
        <f>ROUND(I148*H148,2)</f>
        <v>0</v>
      </c>
      <c r="K148" s="209" t="s">
        <v>129</v>
      </c>
      <c r="L148" s="47"/>
      <c r="M148" s="214" t="s">
        <v>19</v>
      </c>
      <c r="N148" s="215" t="s">
        <v>41</v>
      </c>
      <c r="O148" s="87"/>
      <c r="P148" s="216">
        <f>O148*H148</f>
        <v>0</v>
      </c>
      <c r="Q148" s="216">
        <v>0.040000000000000001</v>
      </c>
      <c r="R148" s="216">
        <f>Q148*H148</f>
        <v>0.47999999999999998</v>
      </c>
      <c r="S148" s="216">
        <v>0</v>
      </c>
      <c r="T148" s="217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18" t="s">
        <v>130</v>
      </c>
      <c r="AT148" s="218" t="s">
        <v>125</v>
      </c>
      <c r="AU148" s="218" t="s">
        <v>80</v>
      </c>
      <c r="AY148" s="20" t="s">
        <v>123</v>
      </c>
      <c r="BE148" s="219">
        <f>IF(N148="základní",J148,0)</f>
        <v>0</v>
      </c>
      <c r="BF148" s="219">
        <f>IF(N148="snížená",J148,0)</f>
        <v>0</v>
      </c>
      <c r="BG148" s="219">
        <f>IF(N148="zákl. přenesená",J148,0)</f>
        <v>0</v>
      </c>
      <c r="BH148" s="219">
        <f>IF(N148="sníž. přenesená",J148,0)</f>
        <v>0</v>
      </c>
      <c r="BI148" s="219">
        <f>IF(N148="nulová",J148,0)</f>
        <v>0</v>
      </c>
      <c r="BJ148" s="20" t="s">
        <v>78</v>
      </c>
      <c r="BK148" s="219">
        <f>ROUND(I148*H148,2)</f>
        <v>0</v>
      </c>
      <c r="BL148" s="20" t="s">
        <v>130</v>
      </c>
      <c r="BM148" s="218" t="s">
        <v>671</v>
      </c>
    </row>
    <row r="149" s="2" customFormat="1">
      <c r="A149" s="41"/>
      <c r="B149" s="42"/>
      <c r="C149" s="43"/>
      <c r="D149" s="220" t="s">
        <v>132</v>
      </c>
      <c r="E149" s="43"/>
      <c r="F149" s="221" t="s">
        <v>672</v>
      </c>
      <c r="G149" s="43"/>
      <c r="H149" s="43"/>
      <c r="I149" s="222"/>
      <c r="J149" s="43"/>
      <c r="K149" s="43"/>
      <c r="L149" s="47"/>
      <c r="M149" s="223"/>
      <c r="N149" s="224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132</v>
      </c>
      <c r="AU149" s="20" t="s">
        <v>80</v>
      </c>
    </row>
    <row r="150" s="13" customFormat="1">
      <c r="A150" s="13"/>
      <c r="B150" s="225"/>
      <c r="C150" s="226"/>
      <c r="D150" s="227" t="s">
        <v>134</v>
      </c>
      <c r="E150" s="228" t="s">
        <v>19</v>
      </c>
      <c r="F150" s="229" t="s">
        <v>673</v>
      </c>
      <c r="G150" s="226"/>
      <c r="H150" s="230">
        <v>12</v>
      </c>
      <c r="I150" s="231"/>
      <c r="J150" s="226"/>
      <c r="K150" s="226"/>
      <c r="L150" s="232"/>
      <c r="M150" s="233"/>
      <c r="N150" s="234"/>
      <c r="O150" s="234"/>
      <c r="P150" s="234"/>
      <c r="Q150" s="234"/>
      <c r="R150" s="234"/>
      <c r="S150" s="234"/>
      <c r="T150" s="23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6" t="s">
        <v>134</v>
      </c>
      <c r="AU150" s="236" t="s">
        <v>80</v>
      </c>
      <c r="AV150" s="13" t="s">
        <v>80</v>
      </c>
      <c r="AW150" s="13" t="s">
        <v>32</v>
      </c>
      <c r="AX150" s="13" t="s">
        <v>70</v>
      </c>
      <c r="AY150" s="236" t="s">
        <v>123</v>
      </c>
    </row>
    <row r="151" s="14" customFormat="1">
      <c r="A151" s="14"/>
      <c r="B151" s="237"/>
      <c r="C151" s="238"/>
      <c r="D151" s="227" t="s">
        <v>134</v>
      </c>
      <c r="E151" s="239" t="s">
        <v>19</v>
      </c>
      <c r="F151" s="240" t="s">
        <v>136</v>
      </c>
      <c r="G151" s="238"/>
      <c r="H151" s="241">
        <v>12</v>
      </c>
      <c r="I151" s="242"/>
      <c r="J151" s="238"/>
      <c r="K151" s="238"/>
      <c r="L151" s="243"/>
      <c r="M151" s="244"/>
      <c r="N151" s="245"/>
      <c r="O151" s="245"/>
      <c r="P151" s="245"/>
      <c r="Q151" s="245"/>
      <c r="R151" s="245"/>
      <c r="S151" s="245"/>
      <c r="T151" s="246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7" t="s">
        <v>134</v>
      </c>
      <c r="AU151" s="247" t="s">
        <v>80</v>
      </c>
      <c r="AV151" s="14" t="s">
        <v>130</v>
      </c>
      <c r="AW151" s="14" t="s">
        <v>32</v>
      </c>
      <c r="AX151" s="14" t="s">
        <v>78</v>
      </c>
      <c r="AY151" s="247" t="s">
        <v>123</v>
      </c>
    </row>
    <row r="152" s="2" customFormat="1" ht="16.5" customHeight="1">
      <c r="A152" s="41"/>
      <c r="B152" s="42"/>
      <c r="C152" s="269" t="s">
        <v>279</v>
      </c>
      <c r="D152" s="269" t="s">
        <v>322</v>
      </c>
      <c r="E152" s="270" t="s">
        <v>674</v>
      </c>
      <c r="F152" s="271" t="s">
        <v>675</v>
      </c>
      <c r="G152" s="272" t="s">
        <v>533</v>
      </c>
      <c r="H152" s="273">
        <v>12</v>
      </c>
      <c r="I152" s="274"/>
      <c r="J152" s="275">
        <f>ROUND(I152*H152,2)</f>
        <v>0</v>
      </c>
      <c r="K152" s="271" t="s">
        <v>129</v>
      </c>
      <c r="L152" s="276"/>
      <c r="M152" s="277" t="s">
        <v>19</v>
      </c>
      <c r="N152" s="278" t="s">
        <v>41</v>
      </c>
      <c r="O152" s="87"/>
      <c r="P152" s="216">
        <f>O152*H152</f>
        <v>0</v>
      </c>
      <c r="Q152" s="216">
        <v>0.041099999999999998</v>
      </c>
      <c r="R152" s="216">
        <f>Q152*H152</f>
        <v>0.49319999999999997</v>
      </c>
      <c r="S152" s="216">
        <v>0</v>
      </c>
      <c r="T152" s="217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8" t="s">
        <v>173</v>
      </c>
      <c r="AT152" s="218" t="s">
        <v>322</v>
      </c>
      <c r="AU152" s="218" t="s">
        <v>80</v>
      </c>
      <c r="AY152" s="20" t="s">
        <v>123</v>
      </c>
      <c r="BE152" s="219">
        <f>IF(N152="základní",J152,0)</f>
        <v>0</v>
      </c>
      <c r="BF152" s="219">
        <f>IF(N152="snížená",J152,0)</f>
        <v>0</v>
      </c>
      <c r="BG152" s="219">
        <f>IF(N152="zákl. přenesená",J152,0)</f>
        <v>0</v>
      </c>
      <c r="BH152" s="219">
        <f>IF(N152="sníž. přenesená",J152,0)</f>
        <v>0</v>
      </c>
      <c r="BI152" s="219">
        <f>IF(N152="nulová",J152,0)</f>
        <v>0</v>
      </c>
      <c r="BJ152" s="20" t="s">
        <v>78</v>
      </c>
      <c r="BK152" s="219">
        <f>ROUND(I152*H152,2)</f>
        <v>0</v>
      </c>
      <c r="BL152" s="20" t="s">
        <v>130</v>
      </c>
      <c r="BM152" s="218" t="s">
        <v>676</v>
      </c>
    </row>
    <row r="153" s="2" customFormat="1">
      <c r="A153" s="41"/>
      <c r="B153" s="42"/>
      <c r="C153" s="43"/>
      <c r="D153" s="227" t="s">
        <v>539</v>
      </c>
      <c r="E153" s="43"/>
      <c r="F153" s="283" t="s">
        <v>677</v>
      </c>
      <c r="G153" s="43"/>
      <c r="H153" s="43"/>
      <c r="I153" s="222"/>
      <c r="J153" s="43"/>
      <c r="K153" s="43"/>
      <c r="L153" s="47"/>
      <c r="M153" s="223"/>
      <c r="N153" s="224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539</v>
      </c>
      <c r="AU153" s="20" t="s">
        <v>80</v>
      </c>
    </row>
    <row r="154" s="13" customFormat="1">
      <c r="A154" s="13"/>
      <c r="B154" s="225"/>
      <c r="C154" s="226"/>
      <c r="D154" s="227" t="s">
        <v>134</v>
      </c>
      <c r="E154" s="228" t="s">
        <v>19</v>
      </c>
      <c r="F154" s="229" t="s">
        <v>678</v>
      </c>
      <c r="G154" s="226"/>
      <c r="H154" s="230">
        <v>12</v>
      </c>
      <c r="I154" s="231"/>
      <c r="J154" s="226"/>
      <c r="K154" s="226"/>
      <c r="L154" s="232"/>
      <c r="M154" s="233"/>
      <c r="N154" s="234"/>
      <c r="O154" s="234"/>
      <c r="P154" s="234"/>
      <c r="Q154" s="234"/>
      <c r="R154" s="234"/>
      <c r="S154" s="234"/>
      <c r="T154" s="23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6" t="s">
        <v>134</v>
      </c>
      <c r="AU154" s="236" t="s">
        <v>80</v>
      </c>
      <c r="AV154" s="13" t="s">
        <v>80</v>
      </c>
      <c r="AW154" s="13" t="s">
        <v>32</v>
      </c>
      <c r="AX154" s="13" t="s">
        <v>70</v>
      </c>
      <c r="AY154" s="236" t="s">
        <v>123</v>
      </c>
    </row>
    <row r="155" s="14" customFormat="1">
      <c r="A155" s="14"/>
      <c r="B155" s="237"/>
      <c r="C155" s="238"/>
      <c r="D155" s="227" t="s">
        <v>134</v>
      </c>
      <c r="E155" s="239" t="s">
        <v>19</v>
      </c>
      <c r="F155" s="240" t="s">
        <v>136</v>
      </c>
      <c r="G155" s="238"/>
      <c r="H155" s="241">
        <v>12</v>
      </c>
      <c r="I155" s="242"/>
      <c r="J155" s="238"/>
      <c r="K155" s="238"/>
      <c r="L155" s="243"/>
      <c r="M155" s="244"/>
      <c r="N155" s="245"/>
      <c r="O155" s="245"/>
      <c r="P155" s="245"/>
      <c r="Q155" s="245"/>
      <c r="R155" s="245"/>
      <c r="S155" s="245"/>
      <c r="T155" s="246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47" t="s">
        <v>134</v>
      </c>
      <c r="AU155" s="247" t="s">
        <v>80</v>
      </c>
      <c r="AV155" s="14" t="s">
        <v>130</v>
      </c>
      <c r="AW155" s="14" t="s">
        <v>32</v>
      </c>
      <c r="AX155" s="14" t="s">
        <v>78</v>
      </c>
      <c r="AY155" s="247" t="s">
        <v>123</v>
      </c>
    </row>
    <row r="156" s="2" customFormat="1" ht="16.5" customHeight="1">
      <c r="A156" s="41"/>
      <c r="B156" s="42"/>
      <c r="C156" s="269" t="s">
        <v>7</v>
      </c>
      <c r="D156" s="269" t="s">
        <v>322</v>
      </c>
      <c r="E156" s="270" t="s">
        <v>679</v>
      </c>
      <c r="F156" s="271" t="s">
        <v>680</v>
      </c>
      <c r="G156" s="272" t="s">
        <v>533</v>
      </c>
      <c r="H156" s="273">
        <v>12</v>
      </c>
      <c r="I156" s="274"/>
      <c r="J156" s="275">
        <f>ROUND(I156*H156,2)</f>
        <v>0</v>
      </c>
      <c r="K156" s="271" t="s">
        <v>129</v>
      </c>
      <c r="L156" s="276"/>
      <c r="M156" s="277" t="s">
        <v>19</v>
      </c>
      <c r="N156" s="278" t="s">
        <v>41</v>
      </c>
      <c r="O156" s="87"/>
      <c r="P156" s="216">
        <f>O156*H156</f>
        <v>0</v>
      </c>
      <c r="Q156" s="216">
        <v>0.00029999999999999997</v>
      </c>
      <c r="R156" s="216">
        <f>Q156*H156</f>
        <v>0.0035999999999999999</v>
      </c>
      <c r="S156" s="216">
        <v>0</v>
      </c>
      <c r="T156" s="217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18" t="s">
        <v>173</v>
      </c>
      <c r="AT156" s="218" t="s">
        <v>322</v>
      </c>
      <c r="AU156" s="218" t="s">
        <v>80</v>
      </c>
      <c r="AY156" s="20" t="s">
        <v>123</v>
      </c>
      <c r="BE156" s="219">
        <f>IF(N156="základní",J156,0)</f>
        <v>0</v>
      </c>
      <c r="BF156" s="219">
        <f>IF(N156="snížená",J156,0)</f>
        <v>0</v>
      </c>
      <c r="BG156" s="219">
        <f>IF(N156="zákl. přenesená",J156,0)</f>
        <v>0</v>
      </c>
      <c r="BH156" s="219">
        <f>IF(N156="sníž. přenesená",J156,0)</f>
        <v>0</v>
      </c>
      <c r="BI156" s="219">
        <f>IF(N156="nulová",J156,0)</f>
        <v>0</v>
      </c>
      <c r="BJ156" s="20" t="s">
        <v>78</v>
      </c>
      <c r="BK156" s="219">
        <f>ROUND(I156*H156,2)</f>
        <v>0</v>
      </c>
      <c r="BL156" s="20" t="s">
        <v>130</v>
      </c>
      <c r="BM156" s="218" t="s">
        <v>681</v>
      </c>
    </row>
    <row r="157" s="13" customFormat="1">
      <c r="A157" s="13"/>
      <c r="B157" s="225"/>
      <c r="C157" s="226"/>
      <c r="D157" s="227" t="s">
        <v>134</v>
      </c>
      <c r="E157" s="228" t="s">
        <v>19</v>
      </c>
      <c r="F157" s="229" t="s">
        <v>682</v>
      </c>
      <c r="G157" s="226"/>
      <c r="H157" s="230">
        <v>12</v>
      </c>
      <c r="I157" s="231"/>
      <c r="J157" s="226"/>
      <c r="K157" s="226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134</v>
      </c>
      <c r="AU157" s="236" t="s">
        <v>80</v>
      </c>
      <c r="AV157" s="13" t="s">
        <v>80</v>
      </c>
      <c r="AW157" s="13" t="s">
        <v>32</v>
      </c>
      <c r="AX157" s="13" t="s">
        <v>70</v>
      </c>
      <c r="AY157" s="236" t="s">
        <v>123</v>
      </c>
    </row>
    <row r="158" s="14" customFormat="1">
      <c r="A158" s="14"/>
      <c r="B158" s="237"/>
      <c r="C158" s="238"/>
      <c r="D158" s="227" t="s">
        <v>134</v>
      </c>
      <c r="E158" s="239" t="s">
        <v>19</v>
      </c>
      <c r="F158" s="240" t="s">
        <v>136</v>
      </c>
      <c r="G158" s="238"/>
      <c r="H158" s="241">
        <v>12</v>
      </c>
      <c r="I158" s="242"/>
      <c r="J158" s="238"/>
      <c r="K158" s="238"/>
      <c r="L158" s="243"/>
      <c r="M158" s="244"/>
      <c r="N158" s="245"/>
      <c r="O158" s="245"/>
      <c r="P158" s="245"/>
      <c r="Q158" s="245"/>
      <c r="R158" s="245"/>
      <c r="S158" s="245"/>
      <c r="T158" s="246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47" t="s">
        <v>134</v>
      </c>
      <c r="AU158" s="247" t="s">
        <v>80</v>
      </c>
      <c r="AV158" s="14" t="s">
        <v>130</v>
      </c>
      <c r="AW158" s="14" t="s">
        <v>32</v>
      </c>
      <c r="AX158" s="14" t="s">
        <v>78</v>
      </c>
      <c r="AY158" s="247" t="s">
        <v>123</v>
      </c>
    </row>
    <row r="159" s="2" customFormat="1" ht="16.5" customHeight="1">
      <c r="A159" s="41"/>
      <c r="B159" s="42"/>
      <c r="C159" s="207" t="s">
        <v>290</v>
      </c>
      <c r="D159" s="207" t="s">
        <v>125</v>
      </c>
      <c r="E159" s="208" t="s">
        <v>683</v>
      </c>
      <c r="F159" s="209" t="s">
        <v>684</v>
      </c>
      <c r="G159" s="210" t="s">
        <v>533</v>
      </c>
      <c r="H159" s="211">
        <v>12</v>
      </c>
      <c r="I159" s="212"/>
      <c r="J159" s="213">
        <f>ROUND(I159*H159,2)</f>
        <v>0</v>
      </c>
      <c r="K159" s="209" t="s">
        <v>19</v>
      </c>
      <c r="L159" s="47"/>
      <c r="M159" s="214" t="s">
        <v>19</v>
      </c>
      <c r="N159" s="215" t="s">
        <v>41</v>
      </c>
      <c r="O159" s="87"/>
      <c r="P159" s="216">
        <f>O159*H159</f>
        <v>0</v>
      </c>
      <c r="Q159" s="216">
        <v>0</v>
      </c>
      <c r="R159" s="216">
        <f>Q159*H159</f>
        <v>0</v>
      </c>
      <c r="S159" s="216">
        <v>0</v>
      </c>
      <c r="T159" s="217">
        <f>S159*H159</f>
        <v>0</v>
      </c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R159" s="218" t="s">
        <v>685</v>
      </c>
      <c r="AT159" s="218" t="s">
        <v>125</v>
      </c>
      <c r="AU159" s="218" t="s">
        <v>80</v>
      </c>
      <c r="AY159" s="20" t="s">
        <v>123</v>
      </c>
      <c r="BE159" s="219">
        <f>IF(N159="základní",J159,0)</f>
        <v>0</v>
      </c>
      <c r="BF159" s="219">
        <f>IF(N159="snížená",J159,0)</f>
        <v>0</v>
      </c>
      <c r="BG159" s="219">
        <f>IF(N159="zákl. přenesená",J159,0)</f>
        <v>0</v>
      </c>
      <c r="BH159" s="219">
        <f>IF(N159="sníž. přenesená",J159,0)</f>
        <v>0</v>
      </c>
      <c r="BI159" s="219">
        <f>IF(N159="nulová",J159,0)</f>
        <v>0</v>
      </c>
      <c r="BJ159" s="20" t="s">
        <v>78</v>
      </c>
      <c r="BK159" s="219">
        <f>ROUND(I159*H159,2)</f>
        <v>0</v>
      </c>
      <c r="BL159" s="20" t="s">
        <v>685</v>
      </c>
      <c r="BM159" s="218" t="s">
        <v>686</v>
      </c>
    </row>
    <row r="160" s="2" customFormat="1" ht="16.5" customHeight="1">
      <c r="A160" s="41"/>
      <c r="B160" s="42"/>
      <c r="C160" s="207" t="s">
        <v>296</v>
      </c>
      <c r="D160" s="207" t="s">
        <v>125</v>
      </c>
      <c r="E160" s="208" t="s">
        <v>687</v>
      </c>
      <c r="F160" s="209" t="s">
        <v>688</v>
      </c>
      <c r="G160" s="210" t="s">
        <v>533</v>
      </c>
      <c r="H160" s="211">
        <v>12</v>
      </c>
      <c r="I160" s="212"/>
      <c r="J160" s="213">
        <f>ROUND(I160*H160,2)</f>
        <v>0</v>
      </c>
      <c r="K160" s="209" t="s">
        <v>19</v>
      </c>
      <c r="L160" s="47"/>
      <c r="M160" s="214" t="s">
        <v>19</v>
      </c>
      <c r="N160" s="215" t="s">
        <v>41</v>
      </c>
      <c r="O160" s="87"/>
      <c r="P160" s="216">
        <f>O160*H160</f>
        <v>0</v>
      </c>
      <c r="Q160" s="216">
        <v>0.025000000000000001</v>
      </c>
      <c r="R160" s="216">
        <f>Q160*H160</f>
        <v>0.30000000000000004</v>
      </c>
      <c r="S160" s="216">
        <v>0</v>
      </c>
      <c r="T160" s="217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8" t="s">
        <v>130</v>
      </c>
      <c r="AT160" s="218" t="s">
        <v>125</v>
      </c>
      <c r="AU160" s="218" t="s">
        <v>80</v>
      </c>
      <c r="AY160" s="20" t="s">
        <v>123</v>
      </c>
      <c r="BE160" s="219">
        <f>IF(N160="základní",J160,0)</f>
        <v>0</v>
      </c>
      <c r="BF160" s="219">
        <f>IF(N160="snížená",J160,0)</f>
        <v>0</v>
      </c>
      <c r="BG160" s="219">
        <f>IF(N160="zákl. přenesená",J160,0)</f>
        <v>0</v>
      </c>
      <c r="BH160" s="219">
        <f>IF(N160="sníž. přenesená",J160,0)</f>
        <v>0</v>
      </c>
      <c r="BI160" s="219">
        <f>IF(N160="nulová",J160,0)</f>
        <v>0</v>
      </c>
      <c r="BJ160" s="20" t="s">
        <v>78</v>
      </c>
      <c r="BK160" s="219">
        <f>ROUND(I160*H160,2)</f>
        <v>0</v>
      </c>
      <c r="BL160" s="20" t="s">
        <v>130</v>
      </c>
      <c r="BM160" s="218" t="s">
        <v>689</v>
      </c>
    </row>
    <row r="161" s="13" customFormat="1">
      <c r="A161" s="13"/>
      <c r="B161" s="225"/>
      <c r="C161" s="226"/>
      <c r="D161" s="227" t="s">
        <v>134</v>
      </c>
      <c r="E161" s="228" t="s">
        <v>19</v>
      </c>
      <c r="F161" s="229" t="s">
        <v>690</v>
      </c>
      <c r="G161" s="226"/>
      <c r="H161" s="230">
        <v>12</v>
      </c>
      <c r="I161" s="231"/>
      <c r="J161" s="226"/>
      <c r="K161" s="226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134</v>
      </c>
      <c r="AU161" s="236" t="s">
        <v>80</v>
      </c>
      <c r="AV161" s="13" t="s">
        <v>80</v>
      </c>
      <c r="AW161" s="13" t="s">
        <v>32</v>
      </c>
      <c r="AX161" s="13" t="s">
        <v>70</v>
      </c>
      <c r="AY161" s="236" t="s">
        <v>123</v>
      </c>
    </row>
    <row r="162" s="14" customFormat="1">
      <c r="A162" s="14"/>
      <c r="B162" s="237"/>
      <c r="C162" s="238"/>
      <c r="D162" s="227" t="s">
        <v>134</v>
      </c>
      <c r="E162" s="239" t="s">
        <v>19</v>
      </c>
      <c r="F162" s="240" t="s">
        <v>136</v>
      </c>
      <c r="G162" s="238"/>
      <c r="H162" s="241">
        <v>12</v>
      </c>
      <c r="I162" s="242"/>
      <c r="J162" s="238"/>
      <c r="K162" s="238"/>
      <c r="L162" s="243"/>
      <c r="M162" s="244"/>
      <c r="N162" s="245"/>
      <c r="O162" s="245"/>
      <c r="P162" s="245"/>
      <c r="Q162" s="245"/>
      <c r="R162" s="245"/>
      <c r="S162" s="245"/>
      <c r="T162" s="246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7" t="s">
        <v>134</v>
      </c>
      <c r="AU162" s="247" t="s">
        <v>80</v>
      </c>
      <c r="AV162" s="14" t="s">
        <v>130</v>
      </c>
      <c r="AW162" s="14" t="s">
        <v>32</v>
      </c>
      <c r="AX162" s="14" t="s">
        <v>78</v>
      </c>
      <c r="AY162" s="247" t="s">
        <v>123</v>
      </c>
    </row>
    <row r="163" s="12" customFormat="1" ht="22.8" customHeight="1">
      <c r="A163" s="12"/>
      <c r="B163" s="191"/>
      <c r="C163" s="192"/>
      <c r="D163" s="193" t="s">
        <v>69</v>
      </c>
      <c r="E163" s="205" t="s">
        <v>518</v>
      </c>
      <c r="F163" s="205" t="s">
        <v>519</v>
      </c>
      <c r="G163" s="192"/>
      <c r="H163" s="192"/>
      <c r="I163" s="195"/>
      <c r="J163" s="206">
        <f>BK163</f>
        <v>0</v>
      </c>
      <c r="K163" s="192"/>
      <c r="L163" s="197"/>
      <c r="M163" s="198"/>
      <c r="N163" s="199"/>
      <c r="O163" s="199"/>
      <c r="P163" s="200">
        <f>SUM(P164:P165)</f>
        <v>0</v>
      </c>
      <c r="Q163" s="199"/>
      <c r="R163" s="200">
        <f>SUM(R164:R165)</f>
        <v>0</v>
      </c>
      <c r="S163" s="199"/>
      <c r="T163" s="201">
        <f>SUM(T164:T165)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2" t="s">
        <v>78</v>
      </c>
      <c r="AT163" s="203" t="s">
        <v>69</v>
      </c>
      <c r="AU163" s="203" t="s">
        <v>78</v>
      </c>
      <c r="AY163" s="202" t="s">
        <v>123</v>
      </c>
      <c r="BK163" s="204">
        <f>SUM(BK164:BK165)</f>
        <v>0</v>
      </c>
    </row>
    <row r="164" s="2" customFormat="1" ht="24.15" customHeight="1">
      <c r="A164" s="41"/>
      <c r="B164" s="42"/>
      <c r="C164" s="207" t="s">
        <v>302</v>
      </c>
      <c r="D164" s="207" t="s">
        <v>125</v>
      </c>
      <c r="E164" s="208" t="s">
        <v>521</v>
      </c>
      <c r="F164" s="209" t="s">
        <v>522</v>
      </c>
      <c r="G164" s="210" t="s">
        <v>293</v>
      </c>
      <c r="H164" s="211">
        <v>1.4339999999999999</v>
      </c>
      <c r="I164" s="212"/>
      <c r="J164" s="213">
        <f>ROUND(I164*H164,2)</f>
        <v>0</v>
      </c>
      <c r="K164" s="209" t="s">
        <v>129</v>
      </c>
      <c r="L164" s="47"/>
      <c r="M164" s="214" t="s">
        <v>19</v>
      </c>
      <c r="N164" s="215" t="s">
        <v>41</v>
      </c>
      <c r="O164" s="87"/>
      <c r="P164" s="216">
        <f>O164*H164</f>
        <v>0</v>
      </c>
      <c r="Q164" s="216">
        <v>0</v>
      </c>
      <c r="R164" s="216">
        <f>Q164*H164</f>
        <v>0</v>
      </c>
      <c r="S164" s="216">
        <v>0</v>
      </c>
      <c r="T164" s="217">
        <f>S164*H164</f>
        <v>0</v>
      </c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R164" s="218" t="s">
        <v>130</v>
      </c>
      <c r="AT164" s="218" t="s">
        <v>125</v>
      </c>
      <c r="AU164" s="218" t="s">
        <v>80</v>
      </c>
      <c r="AY164" s="20" t="s">
        <v>123</v>
      </c>
      <c r="BE164" s="219">
        <f>IF(N164="základní",J164,0)</f>
        <v>0</v>
      </c>
      <c r="BF164" s="219">
        <f>IF(N164="snížená",J164,0)</f>
        <v>0</v>
      </c>
      <c r="BG164" s="219">
        <f>IF(N164="zákl. přenesená",J164,0)</f>
        <v>0</v>
      </c>
      <c r="BH164" s="219">
        <f>IF(N164="sníž. přenesená",J164,0)</f>
        <v>0</v>
      </c>
      <c r="BI164" s="219">
        <f>IF(N164="nulová",J164,0)</f>
        <v>0</v>
      </c>
      <c r="BJ164" s="20" t="s">
        <v>78</v>
      </c>
      <c r="BK164" s="219">
        <f>ROUND(I164*H164,2)</f>
        <v>0</v>
      </c>
      <c r="BL164" s="20" t="s">
        <v>130</v>
      </c>
      <c r="BM164" s="218" t="s">
        <v>691</v>
      </c>
    </row>
    <row r="165" s="2" customFormat="1">
      <c r="A165" s="41"/>
      <c r="B165" s="42"/>
      <c r="C165" s="43"/>
      <c r="D165" s="220" t="s">
        <v>132</v>
      </c>
      <c r="E165" s="43"/>
      <c r="F165" s="221" t="s">
        <v>524</v>
      </c>
      <c r="G165" s="43"/>
      <c r="H165" s="43"/>
      <c r="I165" s="222"/>
      <c r="J165" s="43"/>
      <c r="K165" s="43"/>
      <c r="L165" s="47"/>
      <c r="M165" s="279"/>
      <c r="N165" s="280"/>
      <c r="O165" s="281"/>
      <c r="P165" s="281"/>
      <c r="Q165" s="281"/>
      <c r="R165" s="281"/>
      <c r="S165" s="281"/>
      <c r="T165" s="282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T165" s="20" t="s">
        <v>132</v>
      </c>
      <c r="AU165" s="20" t="s">
        <v>80</v>
      </c>
    </row>
    <row r="166" s="2" customFormat="1" ht="6.96" customHeight="1">
      <c r="A166" s="41"/>
      <c r="B166" s="62"/>
      <c r="C166" s="63"/>
      <c r="D166" s="63"/>
      <c r="E166" s="63"/>
      <c r="F166" s="63"/>
      <c r="G166" s="63"/>
      <c r="H166" s="63"/>
      <c r="I166" s="63"/>
      <c r="J166" s="63"/>
      <c r="K166" s="63"/>
      <c r="L166" s="47"/>
      <c r="M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</row>
  </sheetData>
  <sheetProtection sheet="1" autoFilter="0" formatColumns="0" formatRows="0" objects="1" scenarios="1" spinCount="100000" saltValue="jSkWiMMSEGmyohXL2kiy2H2bI1gJCLYGZp+zMoF/crKQizswz+pHTTX+xNbsuNL9DbwvH8rXs35+mVJnNNYqrQ==" hashValue="I5JAao6N+hHBS9SdwBPodDBK50GU2abrcHfHRvnOXcaCuCJXREFyd4xccv0Tp11FMxkQlOVjUcE+2zA+n2LRdw==" algorithmName="SHA-512" password="CC51"/>
  <autoFilter ref="C82:K165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871161141"/>
    <hyperlink ref="F96" r:id="rId2" display="https://podminky.urs.cz/item/CS_URS_2026_01/877162001"/>
    <hyperlink ref="F113" r:id="rId3" display="https://podminky.urs.cz/item/CS_URS_2026_01/891171321"/>
    <hyperlink ref="F124" r:id="rId4" display="https://podminky.urs.cz/item/CS_URS_2026_01/891249111"/>
    <hyperlink ref="F132" r:id="rId5" display="https://podminky.urs.cz/item/CS_URS_2026_01/892233122"/>
    <hyperlink ref="F134" r:id="rId6" display="https://podminky.urs.cz/item/CS_URS_2026_01/892241111"/>
    <hyperlink ref="F136" r:id="rId7" display="https://podminky.urs.cz/item/CS_URS_2026_01/899712111"/>
    <hyperlink ref="F140" r:id="rId8" display="https://podminky.urs.cz/item/CS_URS_2026_01/899721111"/>
    <hyperlink ref="F144" r:id="rId9" display="https://podminky.urs.cz/item/CS_URS_2026_01/899722113"/>
    <hyperlink ref="F149" r:id="rId10" display="https://podminky.urs.cz/item/CS_URS_2026_01/899401112"/>
    <hyperlink ref="F165" r:id="rId11" display="https://podminky.urs.cz/item/CS_URS_2026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2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Popovice – oprava části řadu A-2 od č.p. 299 po č.p. 284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692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24. 4. 2026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ROUND(J83,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ROUND((SUM(BE83:BE141)),  2)</f>
        <v>0</v>
      </c>
      <c r="G33" s="41"/>
      <c r="H33" s="41"/>
      <c r="I33" s="151">
        <v>0.20999999999999999</v>
      </c>
      <c r="J33" s="150">
        <f>ROUND(((SUM(BE83:BE141))*I33),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ROUND((SUM(BF83:BF141)),  2)</f>
        <v>0</v>
      </c>
      <c r="G34" s="41"/>
      <c r="H34" s="41"/>
      <c r="I34" s="151">
        <v>0.12</v>
      </c>
      <c r="J34" s="150">
        <f>ROUND(((SUM(BF83:BF141))*I34),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ROUND((SUM(BG83:BG141)),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ROUND((SUM(BH83:BH141)),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ROUND((SUM(BI83:BI141)),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Popovice – oprava části řadu A-2 od č.p. 299 po č.p. 284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004 - Provizorní napojení potrubí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Popovice u Uherského Hradiště</v>
      </c>
      <c r="G52" s="43"/>
      <c r="H52" s="43"/>
      <c r="I52" s="35" t="s">
        <v>23</v>
      </c>
      <c r="J52" s="75" t="str">
        <f>IF(J12="","",J12)</f>
        <v>24. 4. 2026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526</v>
      </c>
      <c r="E60" s="171"/>
      <c r="F60" s="171"/>
      <c r="G60" s="171"/>
      <c r="H60" s="171"/>
      <c r="I60" s="171"/>
      <c r="J60" s="172">
        <f>J84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4"/>
      <c r="C61" s="175"/>
      <c r="D61" s="176" t="s">
        <v>527</v>
      </c>
      <c r="E61" s="177"/>
      <c r="F61" s="177"/>
      <c r="G61" s="177"/>
      <c r="H61" s="177"/>
      <c r="I61" s="177"/>
      <c r="J61" s="178">
        <f>J85</f>
        <v>0</v>
      </c>
      <c r="K61" s="175"/>
      <c r="L61" s="179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4"/>
      <c r="C62" s="175"/>
      <c r="D62" s="176" t="s">
        <v>594</v>
      </c>
      <c r="E62" s="177"/>
      <c r="F62" s="177"/>
      <c r="G62" s="177"/>
      <c r="H62" s="177"/>
      <c r="I62" s="177"/>
      <c r="J62" s="178">
        <f>J132</f>
        <v>0</v>
      </c>
      <c r="K62" s="175"/>
      <c r="L62" s="179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4"/>
      <c r="C63" s="175"/>
      <c r="D63" s="176" t="s">
        <v>107</v>
      </c>
      <c r="E63" s="177"/>
      <c r="F63" s="177"/>
      <c r="G63" s="177"/>
      <c r="H63" s="177"/>
      <c r="I63" s="177"/>
      <c r="J63" s="178">
        <f>J139</f>
        <v>0</v>
      </c>
      <c r="K63" s="175"/>
      <c r="L63" s="179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7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7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108</v>
      </c>
      <c r="D70" s="43"/>
      <c r="E70" s="43"/>
      <c r="F70" s="43"/>
      <c r="G70" s="43"/>
      <c r="H70" s="43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3" t="str">
        <f>E7</f>
        <v>Popovice – oprava části řadu A-2 od č.p. 299 po č.p. 284</v>
      </c>
      <c r="F73" s="35"/>
      <c r="G73" s="35"/>
      <c r="H73" s="35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94</v>
      </c>
      <c r="D74" s="43"/>
      <c r="E74" s="43"/>
      <c r="F74" s="43"/>
      <c r="G74" s="43"/>
      <c r="H74" s="43"/>
      <c r="I74" s="43"/>
      <c r="J74" s="43"/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004 - Provizorní napojení potrubí</v>
      </c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k.ú. Popovice u Uherského Hradiště</v>
      </c>
      <c r="G77" s="43"/>
      <c r="H77" s="43"/>
      <c r="I77" s="35" t="s">
        <v>23</v>
      </c>
      <c r="J77" s="75" t="str">
        <f>IF(J12="","",J12)</f>
        <v>24. 4. 2026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5.15" customHeight="1">
      <c r="A79" s="41"/>
      <c r="B79" s="42"/>
      <c r="C79" s="35" t="s">
        <v>25</v>
      </c>
      <c r="D79" s="43"/>
      <c r="E79" s="43"/>
      <c r="F79" s="30" t="str">
        <f>E15</f>
        <v xml:space="preserve"> </v>
      </c>
      <c r="G79" s="43"/>
      <c r="H79" s="43"/>
      <c r="I79" s="35" t="s">
        <v>31</v>
      </c>
      <c r="J79" s="39" t="str">
        <f>E21</f>
        <v xml:space="preserve"> </v>
      </c>
      <c r="K79" s="43"/>
      <c r="L79" s="137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33</v>
      </c>
      <c r="J80" s="39" t="str">
        <f>E24</f>
        <v xml:space="preserve"> </v>
      </c>
      <c r="K80" s="43"/>
      <c r="L80" s="137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7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0"/>
      <c r="B82" s="181"/>
      <c r="C82" s="182" t="s">
        <v>109</v>
      </c>
      <c r="D82" s="183" t="s">
        <v>55</v>
      </c>
      <c r="E82" s="183" t="s">
        <v>51</v>
      </c>
      <c r="F82" s="183" t="s">
        <v>52</v>
      </c>
      <c r="G82" s="183" t="s">
        <v>110</v>
      </c>
      <c r="H82" s="183" t="s">
        <v>111</v>
      </c>
      <c r="I82" s="183" t="s">
        <v>112</v>
      </c>
      <c r="J82" s="183" t="s">
        <v>98</v>
      </c>
      <c r="K82" s="184" t="s">
        <v>113</v>
      </c>
      <c r="L82" s="185"/>
      <c r="M82" s="95" t="s">
        <v>19</v>
      </c>
      <c r="N82" s="96" t="s">
        <v>40</v>
      </c>
      <c r="O82" s="96" t="s">
        <v>114</v>
      </c>
      <c r="P82" s="96" t="s">
        <v>115</v>
      </c>
      <c r="Q82" s="96" t="s">
        <v>116</v>
      </c>
      <c r="R82" s="96" t="s">
        <v>117</v>
      </c>
      <c r="S82" s="96" t="s">
        <v>118</v>
      </c>
      <c r="T82" s="97" t="s">
        <v>119</v>
      </c>
      <c r="U82" s="180"/>
      <c r="V82" s="180"/>
      <c r="W82" s="180"/>
      <c r="X82" s="180"/>
      <c r="Y82" s="180"/>
      <c r="Z82" s="180"/>
      <c r="AA82" s="180"/>
      <c r="AB82" s="180"/>
      <c r="AC82" s="180"/>
      <c r="AD82" s="180"/>
      <c r="AE82" s="180"/>
    </row>
    <row r="83" s="2" customFormat="1" ht="22.8" customHeight="1">
      <c r="A83" s="41"/>
      <c r="B83" s="42"/>
      <c r="C83" s="102" t="s">
        <v>120</v>
      </c>
      <c r="D83" s="43"/>
      <c r="E83" s="43"/>
      <c r="F83" s="43"/>
      <c r="G83" s="43"/>
      <c r="H83" s="43"/>
      <c r="I83" s="43"/>
      <c r="J83" s="186">
        <f>BK83</f>
        <v>0</v>
      </c>
      <c r="K83" s="43"/>
      <c r="L83" s="47"/>
      <c r="M83" s="98"/>
      <c r="N83" s="187"/>
      <c r="O83" s="99"/>
      <c r="P83" s="188">
        <f>P84</f>
        <v>0</v>
      </c>
      <c r="Q83" s="99"/>
      <c r="R83" s="188">
        <f>R84</f>
        <v>1.0862459720000002</v>
      </c>
      <c r="S83" s="99"/>
      <c r="T83" s="189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69</v>
      </c>
      <c r="AU83" s="20" t="s">
        <v>99</v>
      </c>
      <c r="BK83" s="190">
        <f>BK84</f>
        <v>0</v>
      </c>
    </row>
    <row r="84" s="12" customFormat="1" ht="25.92" customHeight="1">
      <c r="A84" s="12"/>
      <c r="B84" s="191"/>
      <c r="C84" s="192"/>
      <c r="D84" s="193" t="s">
        <v>69</v>
      </c>
      <c r="E84" s="194" t="s">
        <v>121</v>
      </c>
      <c r="F84" s="194" t="s">
        <v>529</v>
      </c>
      <c r="G84" s="192"/>
      <c r="H84" s="192"/>
      <c r="I84" s="195"/>
      <c r="J84" s="196">
        <f>BK84</f>
        <v>0</v>
      </c>
      <c r="K84" s="192"/>
      <c r="L84" s="197"/>
      <c r="M84" s="198"/>
      <c r="N84" s="199"/>
      <c r="O84" s="199"/>
      <c r="P84" s="200">
        <f>P85+P132+P139</f>
        <v>0</v>
      </c>
      <c r="Q84" s="199"/>
      <c r="R84" s="200">
        <f>R85+R132+R139</f>
        <v>1.0862459720000002</v>
      </c>
      <c r="S84" s="199"/>
      <c r="T84" s="201">
        <f>T85+T132+T139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2" t="s">
        <v>78</v>
      </c>
      <c r="AT84" s="203" t="s">
        <v>69</v>
      </c>
      <c r="AU84" s="203" t="s">
        <v>70</v>
      </c>
      <c r="AY84" s="202" t="s">
        <v>123</v>
      </c>
      <c r="BK84" s="204">
        <f>BK85+BK132+BK139</f>
        <v>0</v>
      </c>
    </row>
    <row r="85" s="12" customFormat="1" ht="22.8" customHeight="1">
      <c r="A85" s="12"/>
      <c r="B85" s="191"/>
      <c r="C85" s="192"/>
      <c r="D85" s="193" t="s">
        <v>69</v>
      </c>
      <c r="E85" s="205" t="s">
        <v>173</v>
      </c>
      <c r="F85" s="205" t="s">
        <v>530</v>
      </c>
      <c r="G85" s="192"/>
      <c r="H85" s="192"/>
      <c r="I85" s="195"/>
      <c r="J85" s="206">
        <f>BK85</f>
        <v>0</v>
      </c>
      <c r="K85" s="192"/>
      <c r="L85" s="197"/>
      <c r="M85" s="198"/>
      <c r="N85" s="199"/>
      <c r="O85" s="199"/>
      <c r="P85" s="200">
        <f>SUM(P86:P131)</f>
        <v>0</v>
      </c>
      <c r="Q85" s="199"/>
      <c r="R85" s="200">
        <f>SUM(R86:R131)</f>
        <v>0.99024597200000009</v>
      </c>
      <c r="S85" s="199"/>
      <c r="T85" s="201">
        <f>SUM(T86:T131)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2" t="s">
        <v>78</v>
      </c>
      <c r="AT85" s="203" t="s">
        <v>69</v>
      </c>
      <c r="AU85" s="203" t="s">
        <v>78</v>
      </c>
      <c r="AY85" s="202" t="s">
        <v>123</v>
      </c>
      <c r="BK85" s="204">
        <f>SUM(BK86:BK131)</f>
        <v>0</v>
      </c>
    </row>
    <row r="86" s="2" customFormat="1" ht="24.15" customHeight="1">
      <c r="A86" s="41"/>
      <c r="B86" s="42"/>
      <c r="C86" s="207" t="s">
        <v>78</v>
      </c>
      <c r="D86" s="207" t="s">
        <v>125</v>
      </c>
      <c r="E86" s="208" t="s">
        <v>693</v>
      </c>
      <c r="F86" s="209" t="s">
        <v>694</v>
      </c>
      <c r="G86" s="210" t="s">
        <v>533</v>
      </c>
      <c r="H86" s="211">
        <v>1</v>
      </c>
      <c r="I86" s="212"/>
      <c r="J86" s="213">
        <f>ROUND(I86*H86,2)</f>
        <v>0</v>
      </c>
      <c r="K86" s="209" t="s">
        <v>129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0.00167</v>
      </c>
      <c r="R86" s="216">
        <f>Q86*H86</f>
        <v>0.00167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130</v>
      </c>
      <c r="AT86" s="218" t="s">
        <v>125</v>
      </c>
      <c r="AU86" s="218" t="s">
        <v>80</v>
      </c>
      <c r="AY86" s="20" t="s">
        <v>123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130</v>
      </c>
      <c r="BM86" s="218" t="s">
        <v>695</v>
      </c>
    </row>
    <row r="87" s="2" customFormat="1">
      <c r="A87" s="41"/>
      <c r="B87" s="42"/>
      <c r="C87" s="43"/>
      <c r="D87" s="220" t="s">
        <v>132</v>
      </c>
      <c r="E87" s="43"/>
      <c r="F87" s="221" t="s">
        <v>696</v>
      </c>
      <c r="G87" s="43"/>
      <c r="H87" s="43"/>
      <c r="I87" s="222"/>
      <c r="J87" s="43"/>
      <c r="K87" s="43"/>
      <c r="L87" s="47"/>
      <c r="M87" s="223"/>
      <c r="N87" s="224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132</v>
      </c>
      <c r="AU87" s="20" t="s">
        <v>80</v>
      </c>
    </row>
    <row r="88" s="2" customFormat="1" ht="16.5" customHeight="1">
      <c r="A88" s="41"/>
      <c r="B88" s="42"/>
      <c r="C88" s="269" t="s">
        <v>80</v>
      </c>
      <c r="D88" s="269" t="s">
        <v>322</v>
      </c>
      <c r="E88" s="270" t="s">
        <v>697</v>
      </c>
      <c r="F88" s="271" t="s">
        <v>698</v>
      </c>
      <c r="G88" s="272" t="s">
        <v>533</v>
      </c>
      <c r="H88" s="273">
        <v>1</v>
      </c>
      <c r="I88" s="274"/>
      <c r="J88" s="275">
        <f>ROUND(I88*H88,2)</f>
        <v>0</v>
      </c>
      <c r="K88" s="271" t="s">
        <v>129</v>
      </c>
      <c r="L88" s="276"/>
      <c r="M88" s="277" t="s">
        <v>19</v>
      </c>
      <c r="N88" s="278" t="s">
        <v>41</v>
      </c>
      <c r="O88" s="87"/>
      <c r="P88" s="216">
        <f>O88*H88</f>
        <v>0</v>
      </c>
      <c r="Q88" s="216">
        <v>0.0089999999999999993</v>
      </c>
      <c r="R88" s="216">
        <f>Q88*H88</f>
        <v>0.0089999999999999993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173</v>
      </c>
      <c r="AT88" s="218" t="s">
        <v>322</v>
      </c>
      <c r="AU88" s="218" t="s">
        <v>80</v>
      </c>
      <c r="AY88" s="20" t="s">
        <v>123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130</v>
      </c>
      <c r="BM88" s="218" t="s">
        <v>699</v>
      </c>
    </row>
    <row r="89" s="13" customFormat="1">
      <c r="A89" s="13"/>
      <c r="B89" s="225"/>
      <c r="C89" s="226"/>
      <c r="D89" s="227" t="s">
        <v>134</v>
      </c>
      <c r="E89" s="228" t="s">
        <v>19</v>
      </c>
      <c r="F89" s="229" t="s">
        <v>700</v>
      </c>
      <c r="G89" s="226"/>
      <c r="H89" s="230">
        <v>1</v>
      </c>
      <c r="I89" s="231"/>
      <c r="J89" s="226"/>
      <c r="K89" s="226"/>
      <c r="L89" s="232"/>
      <c r="M89" s="233"/>
      <c r="N89" s="234"/>
      <c r="O89" s="234"/>
      <c r="P89" s="234"/>
      <c r="Q89" s="234"/>
      <c r="R89" s="234"/>
      <c r="S89" s="234"/>
      <c r="T89" s="235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T89" s="236" t="s">
        <v>134</v>
      </c>
      <c r="AU89" s="236" t="s">
        <v>80</v>
      </c>
      <c r="AV89" s="13" t="s">
        <v>80</v>
      </c>
      <c r="AW89" s="13" t="s">
        <v>32</v>
      </c>
      <c r="AX89" s="13" t="s">
        <v>70</v>
      </c>
      <c r="AY89" s="236" t="s">
        <v>123</v>
      </c>
    </row>
    <row r="90" s="14" customFormat="1">
      <c r="A90" s="14"/>
      <c r="B90" s="237"/>
      <c r="C90" s="238"/>
      <c r="D90" s="227" t="s">
        <v>134</v>
      </c>
      <c r="E90" s="239" t="s">
        <v>19</v>
      </c>
      <c r="F90" s="240" t="s">
        <v>136</v>
      </c>
      <c r="G90" s="238"/>
      <c r="H90" s="241">
        <v>1</v>
      </c>
      <c r="I90" s="242"/>
      <c r="J90" s="238"/>
      <c r="K90" s="238"/>
      <c r="L90" s="243"/>
      <c r="M90" s="244"/>
      <c r="N90" s="245"/>
      <c r="O90" s="245"/>
      <c r="P90" s="245"/>
      <c r="Q90" s="245"/>
      <c r="R90" s="245"/>
      <c r="S90" s="245"/>
      <c r="T90" s="246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T90" s="247" t="s">
        <v>134</v>
      </c>
      <c r="AU90" s="247" t="s">
        <v>80</v>
      </c>
      <c r="AV90" s="14" t="s">
        <v>130</v>
      </c>
      <c r="AW90" s="14" t="s">
        <v>32</v>
      </c>
      <c r="AX90" s="14" t="s">
        <v>78</v>
      </c>
      <c r="AY90" s="247" t="s">
        <v>123</v>
      </c>
    </row>
    <row r="91" s="2" customFormat="1" ht="24.15" customHeight="1">
      <c r="A91" s="41"/>
      <c r="B91" s="42"/>
      <c r="C91" s="207" t="s">
        <v>142</v>
      </c>
      <c r="D91" s="207" t="s">
        <v>125</v>
      </c>
      <c r="E91" s="208" t="s">
        <v>701</v>
      </c>
      <c r="F91" s="209" t="s">
        <v>702</v>
      </c>
      <c r="G91" s="210" t="s">
        <v>156</v>
      </c>
      <c r="H91" s="211">
        <v>8</v>
      </c>
      <c r="I91" s="212"/>
      <c r="J91" s="213">
        <f>ROUND(I91*H91,2)</f>
        <v>0</v>
      </c>
      <c r="K91" s="209" t="s">
        <v>129</v>
      </c>
      <c r="L91" s="47"/>
      <c r="M91" s="214" t="s">
        <v>19</v>
      </c>
      <c r="N91" s="215" t="s">
        <v>41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130</v>
      </c>
      <c r="AT91" s="218" t="s">
        <v>125</v>
      </c>
      <c r="AU91" s="218" t="s">
        <v>80</v>
      </c>
      <c r="AY91" s="20" t="s">
        <v>123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78</v>
      </c>
      <c r="BK91" s="219">
        <f>ROUND(I91*H91,2)</f>
        <v>0</v>
      </c>
      <c r="BL91" s="20" t="s">
        <v>130</v>
      </c>
      <c r="BM91" s="218" t="s">
        <v>703</v>
      </c>
    </row>
    <row r="92" s="2" customFormat="1">
      <c r="A92" s="41"/>
      <c r="B92" s="42"/>
      <c r="C92" s="43"/>
      <c r="D92" s="220" t="s">
        <v>132</v>
      </c>
      <c r="E92" s="43"/>
      <c r="F92" s="221" t="s">
        <v>704</v>
      </c>
      <c r="G92" s="43"/>
      <c r="H92" s="43"/>
      <c r="I92" s="222"/>
      <c r="J92" s="43"/>
      <c r="K92" s="43"/>
      <c r="L92" s="47"/>
      <c r="M92" s="223"/>
      <c r="N92" s="224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132</v>
      </c>
      <c r="AU92" s="20" t="s">
        <v>80</v>
      </c>
    </row>
    <row r="93" s="13" customFormat="1">
      <c r="A93" s="13"/>
      <c r="B93" s="225"/>
      <c r="C93" s="226"/>
      <c r="D93" s="227" t="s">
        <v>134</v>
      </c>
      <c r="E93" s="228" t="s">
        <v>19</v>
      </c>
      <c r="F93" s="229" t="s">
        <v>705</v>
      </c>
      <c r="G93" s="226"/>
      <c r="H93" s="230">
        <v>8</v>
      </c>
      <c r="I93" s="231"/>
      <c r="J93" s="226"/>
      <c r="K93" s="226"/>
      <c r="L93" s="232"/>
      <c r="M93" s="233"/>
      <c r="N93" s="234"/>
      <c r="O93" s="234"/>
      <c r="P93" s="234"/>
      <c r="Q93" s="234"/>
      <c r="R93" s="234"/>
      <c r="S93" s="234"/>
      <c r="T93" s="235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6" t="s">
        <v>134</v>
      </c>
      <c r="AU93" s="236" t="s">
        <v>80</v>
      </c>
      <c r="AV93" s="13" t="s">
        <v>80</v>
      </c>
      <c r="AW93" s="13" t="s">
        <v>32</v>
      </c>
      <c r="AX93" s="13" t="s">
        <v>70</v>
      </c>
      <c r="AY93" s="236" t="s">
        <v>123</v>
      </c>
    </row>
    <row r="94" s="14" customFormat="1">
      <c r="A94" s="14"/>
      <c r="B94" s="237"/>
      <c r="C94" s="238"/>
      <c r="D94" s="227" t="s">
        <v>134</v>
      </c>
      <c r="E94" s="239" t="s">
        <v>19</v>
      </c>
      <c r="F94" s="240" t="s">
        <v>136</v>
      </c>
      <c r="G94" s="238"/>
      <c r="H94" s="241">
        <v>8</v>
      </c>
      <c r="I94" s="242"/>
      <c r="J94" s="238"/>
      <c r="K94" s="238"/>
      <c r="L94" s="243"/>
      <c r="M94" s="244"/>
      <c r="N94" s="245"/>
      <c r="O94" s="245"/>
      <c r="P94" s="245"/>
      <c r="Q94" s="245"/>
      <c r="R94" s="245"/>
      <c r="S94" s="245"/>
      <c r="T94" s="246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T94" s="247" t="s">
        <v>134</v>
      </c>
      <c r="AU94" s="247" t="s">
        <v>80</v>
      </c>
      <c r="AV94" s="14" t="s">
        <v>130</v>
      </c>
      <c r="AW94" s="14" t="s">
        <v>32</v>
      </c>
      <c r="AX94" s="14" t="s">
        <v>78</v>
      </c>
      <c r="AY94" s="247" t="s">
        <v>123</v>
      </c>
    </row>
    <row r="95" s="2" customFormat="1" ht="21.75" customHeight="1">
      <c r="A95" s="41"/>
      <c r="B95" s="42"/>
      <c r="C95" s="269" t="s">
        <v>130</v>
      </c>
      <c r="D95" s="269" t="s">
        <v>322</v>
      </c>
      <c r="E95" s="270" t="s">
        <v>706</v>
      </c>
      <c r="F95" s="271" t="s">
        <v>707</v>
      </c>
      <c r="G95" s="272" t="s">
        <v>156</v>
      </c>
      <c r="H95" s="273">
        <v>8.1199999999999992</v>
      </c>
      <c r="I95" s="274"/>
      <c r="J95" s="275">
        <f>ROUND(I95*H95,2)</f>
        <v>0</v>
      </c>
      <c r="K95" s="271" t="s">
        <v>19</v>
      </c>
      <c r="L95" s="276"/>
      <c r="M95" s="277" t="s">
        <v>19</v>
      </c>
      <c r="N95" s="278" t="s">
        <v>41</v>
      </c>
      <c r="O95" s="87"/>
      <c r="P95" s="216">
        <f>O95*H95</f>
        <v>0</v>
      </c>
      <c r="Q95" s="216">
        <v>0.0067400000000000003</v>
      </c>
      <c r="R95" s="216">
        <f>Q95*H95</f>
        <v>0.054728799999999994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173</v>
      </c>
      <c r="AT95" s="218" t="s">
        <v>322</v>
      </c>
      <c r="AU95" s="218" t="s">
        <v>80</v>
      </c>
      <c r="AY95" s="20" t="s">
        <v>123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130</v>
      </c>
      <c r="BM95" s="218" t="s">
        <v>708</v>
      </c>
    </row>
    <row r="96" s="13" customFormat="1">
      <c r="A96" s="13"/>
      <c r="B96" s="225"/>
      <c r="C96" s="226"/>
      <c r="D96" s="227" t="s">
        <v>134</v>
      </c>
      <c r="E96" s="226"/>
      <c r="F96" s="229" t="s">
        <v>709</v>
      </c>
      <c r="G96" s="226"/>
      <c r="H96" s="230">
        <v>8.1199999999999992</v>
      </c>
      <c r="I96" s="231"/>
      <c r="J96" s="226"/>
      <c r="K96" s="226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134</v>
      </c>
      <c r="AU96" s="236" t="s">
        <v>80</v>
      </c>
      <c r="AV96" s="13" t="s">
        <v>80</v>
      </c>
      <c r="AW96" s="13" t="s">
        <v>4</v>
      </c>
      <c r="AX96" s="13" t="s">
        <v>78</v>
      </c>
      <c r="AY96" s="236" t="s">
        <v>123</v>
      </c>
    </row>
    <row r="97" s="2" customFormat="1" ht="21.75" customHeight="1">
      <c r="A97" s="41"/>
      <c r="B97" s="42"/>
      <c r="C97" s="207" t="s">
        <v>153</v>
      </c>
      <c r="D97" s="207" t="s">
        <v>125</v>
      </c>
      <c r="E97" s="208" t="s">
        <v>710</v>
      </c>
      <c r="F97" s="209" t="s">
        <v>711</v>
      </c>
      <c r="G97" s="210" t="s">
        <v>533</v>
      </c>
      <c r="H97" s="211">
        <v>4</v>
      </c>
      <c r="I97" s="212"/>
      <c r="J97" s="213">
        <f>ROUND(I97*H97,2)</f>
        <v>0</v>
      </c>
      <c r="K97" s="209" t="s">
        <v>129</v>
      </c>
      <c r="L97" s="47"/>
      <c r="M97" s="214" t="s">
        <v>19</v>
      </c>
      <c r="N97" s="215" t="s">
        <v>41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130</v>
      </c>
      <c r="AT97" s="218" t="s">
        <v>125</v>
      </c>
      <c r="AU97" s="218" t="s">
        <v>80</v>
      </c>
      <c r="AY97" s="20" t="s">
        <v>123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130</v>
      </c>
      <c r="BM97" s="218" t="s">
        <v>712</v>
      </c>
    </row>
    <row r="98" s="2" customFormat="1">
      <c r="A98" s="41"/>
      <c r="B98" s="42"/>
      <c r="C98" s="43"/>
      <c r="D98" s="220" t="s">
        <v>132</v>
      </c>
      <c r="E98" s="43"/>
      <c r="F98" s="221" t="s">
        <v>713</v>
      </c>
      <c r="G98" s="43"/>
      <c r="H98" s="43"/>
      <c r="I98" s="222"/>
      <c r="J98" s="43"/>
      <c r="K98" s="43"/>
      <c r="L98" s="47"/>
      <c r="M98" s="223"/>
      <c r="N98" s="224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132</v>
      </c>
      <c r="AU98" s="20" t="s">
        <v>80</v>
      </c>
    </row>
    <row r="99" s="2" customFormat="1" ht="16.5" customHeight="1">
      <c r="A99" s="41"/>
      <c r="B99" s="42"/>
      <c r="C99" s="269" t="s">
        <v>160</v>
      </c>
      <c r="D99" s="269" t="s">
        <v>322</v>
      </c>
      <c r="E99" s="270" t="s">
        <v>714</v>
      </c>
      <c r="F99" s="271" t="s">
        <v>715</v>
      </c>
      <c r="G99" s="272" t="s">
        <v>533</v>
      </c>
      <c r="H99" s="273">
        <v>2</v>
      </c>
      <c r="I99" s="274"/>
      <c r="J99" s="275">
        <f>ROUND(I99*H99,2)</f>
        <v>0</v>
      </c>
      <c r="K99" s="271" t="s">
        <v>129</v>
      </c>
      <c r="L99" s="276"/>
      <c r="M99" s="277" t="s">
        <v>19</v>
      </c>
      <c r="N99" s="278" t="s">
        <v>41</v>
      </c>
      <c r="O99" s="87"/>
      <c r="P99" s="216">
        <f>O99*H99</f>
        <v>0</v>
      </c>
      <c r="Q99" s="216">
        <v>0.00089999999999999998</v>
      </c>
      <c r="R99" s="216">
        <f>Q99*H99</f>
        <v>0.0018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173</v>
      </c>
      <c r="AT99" s="218" t="s">
        <v>322</v>
      </c>
      <c r="AU99" s="218" t="s">
        <v>80</v>
      </c>
      <c r="AY99" s="20" t="s">
        <v>123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130</v>
      </c>
      <c r="BM99" s="218" t="s">
        <v>716</v>
      </c>
    </row>
    <row r="100" s="13" customFormat="1">
      <c r="A100" s="13"/>
      <c r="B100" s="225"/>
      <c r="C100" s="226"/>
      <c r="D100" s="227" t="s">
        <v>134</v>
      </c>
      <c r="E100" s="228" t="s">
        <v>19</v>
      </c>
      <c r="F100" s="229" t="s">
        <v>717</v>
      </c>
      <c r="G100" s="226"/>
      <c r="H100" s="230">
        <v>2</v>
      </c>
      <c r="I100" s="231"/>
      <c r="J100" s="226"/>
      <c r="K100" s="226"/>
      <c r="L100" s="232"/>
      <c r="M100" s="233"/>
      <c r="N100" s="234"/>
      <c r="O100" s="234"/>
      <c r="P100" s="234"/>
      <c r="Q100" s="234"/>
      <c r="R100" s="234"/>
      <c r="S100" s="234"/>
      <c r="T100" s="235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6" t="s">
        <v>134</v>
      </c>
      <c r="AU100" s="236" t="s">
        <v>80</v>
      </c>
      <c r="AV100" s="13" t="s">
        <v>80</v>
      </c>
      <c r="AW100" s="13" t="s">
        <v>32</v>
      </c>
      <c r="AX100" s="13" t="s">
        <v>70</v>
      </c>
      <c r="AY100" s="236" t="s">
        <v>123</v>
      </c>
    </row>
    <row r="101" s="14" customFormat="1">
      <c r="A101" s="14"/>
      <c r="B101" s="237"/>
      <c r="C101" s="238"/>
      <c r="D101" s="227" t="s">
        <v>134</v>
      </c>
      <c r="E101" s="239" t="s">
        <v>19</v>
      </c>
      <c r="F101" s="240" t="s">
        <v>136</v>
      </c>
      <c r="G101" s="238"/>
      <c r="H101" s="241">
        <v>2</v>
      </c>
      <c r="I101" s="242"/>
      <c r="J101" s="238"/>
      <c r="K101" s="238"/>
      <c r="L101" s="243"/>
      <c r="M101" s="244"/>
      <c r="N101" s="245"/>
      <c r="O101" s="245"/>
      <c r="P101" s="245"/>
      <c r="Q101" s="245"/>
      <c r="R101" s="245"/>
      <c r="S101" s="245"/>
      <c r="T101" s="246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7" t="s">
        <v>134</v>
      </c>
      <c r="AU101" s="247" t="s">
        <v>80</v>
      </c>
      <c r="AV101" s="14" t="s">
        <v>130</v>
      </c>
      <c r="AW101" s="14" t="s">
        <v>32</v>
      </c>
      <c r="AX101" s="14" t="s">
        <v>78</v>
      </c>
      <c r="AY101" s="247" t="s">
        <v>123</v>
      </c>
    </row>
    <row r="102" s="2" customFormat="1" ht="16.5" customHeight="1">
      <c r="A102" s="41"/>
      <c r="B102" s="42"/>
      <c r="C102" s="269" t="s">
        <v>167</v>
      </c>
      <c r="D102" s="269" t="s">
        <v>322</v>
      </c>
      <c r="E102" s="270" t="s">
        <v>718</v>
      </c>
      <c r="F102" s="271" t="s">
        <v>719</v>
      </c>
      <c r="G102" s="272" t="s">
        <v>533</v>
      </c>
      <c r="H102" s="273">
        <v>1</v>
      </c>
      <c r="I102" s="274"/>
      <c r="J102" s="275">
        <f>ROUND(I102*H102,2)</f>
        <v>0</v>
      </c>
      <c r="K102" s="271" t="s">
        <v>129</v>
      </c>
      <c r="L102" s="276"/>
      <c r="M102" s="277" t="s">
        <v>19</v>
      </c>
      <c r="N102" s="278" t="s">
        <v>41</v>
      </c>
      <c r="O102" s="87"/>
      <c r="P102" s="216">
        <f>O102*H102</f>
        <v>0</v>
      </c>
      <c r="Q102" s="216">
        <v>0.0012999999999999999</v>
      </c>
      <c r="R102" s="216">
        <f>Q102*H102</f>
        <v>0.0012999999999999999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173</v>
      </c>
      <c r="AT102" s="218" t="s">
        <v>322</v>
      </c>
      <c r="AU102" s="218" t="s">
        <v>80</v>
      </c>
      <c r="AY102" s="20" t="s">
        <v>123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130</v>
      </c>
      <c r="BM102" s="218" t="s">
        <v>720</v>
      </c>
    </row>
    <row r="103" s="13" customFormat="1">
      <c r="A103" s="13"/>
      <c r="B103" s="225"/>
      <c r="C103" s="226"/>
      <c r="D103" s="227" t="s">
        <v>134</v>
      </c>
      <c r="E103" s="228" t="s">
        <v>19</v>
      </c>
      <c r="F103" s="229" t="s">
        <v>700</v>
      </c>
      <c r="G103" s="226"/>
      <c r="H103" s="230">
        <v>1</v>
      </c>
      <c r="I103" s="231"/>
      <c r="J103" s="226"/>
      <c r="K103" s="226"/>
      <c r="L103" s="232"/>
      <c r="M103" s="233"/>
      <c r="N103" s="234"/>
      <c r="O103" s="234"/>
      <c r="P103" s="234"/>
      <c r="Q103" s="234"/>
      <c r="R103" s="234"/>
      <c r="S103" s="234"/>
      <c r="T103" s="235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6" t="s">
        <v>134</v>
      </c>
      <c r="AU103" s="236" t="s">
        <v>80</v>
      </c>
      <c r="AV103" s="13" t="s">
        <v>80</v>
      </c>
      <c r="AW103" s="13" t="s">
        <v>32</v>
      </c>
      <c r="AX103" s="13" t="s">
        <v>70</v>
      </c>
      <c r="AY103" s="236" t="s">
        <v>123</v>
      </c>
    </row>
    <row r="104" s="14" customFormat="1">
      <c r="A104" s="14"/>
      <c r="B104" s="237"/>
      <c r="C104" s="238"/>
      <c r="D104" s="227" t="s">
        <v>134</v>
      </c>
      <c r="E104" s="239" t="s">
        <v>19</v>
      </c>
      <c r="F104" s="240" t="s">
        <v>136</v>
      </c>
      <c r="G104" s="238"/>
      <c r="H104" s="241">
        <v>1</v>
      </c>
      <c r="I104" s="242"/>
      <c r="J104" s="238"/>
      <c r="K104" s="238"/>
      <c r="L104" s="243"/>
      <c r="M104" s="244"/>
      <c r="N104" s="245"/>
      <c r="O104" s="245"/>
      <c r="P104" s="245"/>
      <c r="Q104" s="245"/>
      <c r="R104" s="245"/>
      <c r="S104" s="245"/>
      <c r="T104" s="246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7" t="s">
        <v>134</v>
      </c>
      <c r="AU104" s="247" t="s">
        <v>80</v>
      </c>
      <c r="AV104" s="14" t="s">
        <v>130</v>
      </c>
      <c r="AW104" s="14" t="s">
        <v>32</v>
      </c>
      <c r="AX104" s="14" t="s">
        <v>78</v>
      </c>
      <c r="AY104" s="247" t="s">
        <v>123</v>
      </c>
    </row>
    <row r="105" s="2" customFormat="1" ht="16.5" customHeight="1">
      <c r="A105" s="41"/>
      <c r="B105" s="42"/>
      <c r="C105" s="269" t="s">
        <v>173</v>
      </c>
      <c r="D105" s="269" t="s">
        <v>322</v>
      </c>
      <c r="E105" s="270" t="s">
        <v>721</v>
      </c>
      <c r="F105" s="271" t="s">
        <v>722</v>
      </c>
      <c r="G105" s="272" t="s">
        <v>533</v>
      </c>
      <c r="H105" s="273">
        <v>1</v>
      </c>
      <c r="I105" s="274"/>
      <c r="J105" s="275">
        <f>ROUND(I105*H105,2)</f>
        <v>0</v>
      </c>
      <c r="K105" s="271" t="s">
        <v>19</v>
      </c>
      <c r="L105" s="276"/>
      <c r="M105" s="277" t="s">
        <v>19</v>
      </c>
      <c r="N105" s="278" t="s">
        <v>41</v>
      </c>
      <c r="O105" s="87"/>
      <c r="P105" s="216">
        <f>O105*H105</f>
        <v>0</v>
      </c>
      <c r="Q105" s="216">
        <v>0</v>
      </c>
      <c r="R105" s="216">
        <f>Q105*H105</f>
        <v>0</v>
      </c>
      <c r="S105" s="216">
        <v>0</v>
      </c>
      <c r="T105" s="217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8" t="s">
        <v>173</v>
      </c>
      <c r="AT105" s="218" t="s">
        <v>322</v>
      </c>
      <c r="AU105" s="218" t="s">
        <v>80</v>
      </c>
      <c r="AY105" s="20" t="s">
        <v>123</v>
      </c>
      <c r="BE105" s="219">
        <f>IF(N105="základní",J105,0)</f>
        <v>0</v>
      </c>
      <c r="BF105" s="219">
        <f>IF(N105="snížená",J105,0)</f>
        <v>0</v>
      </c>
      <c r="BG105" s="219">
        <f>IF(N105="zákl. přenesená",J105,0)</f>
        <v>0</v>
      </c>
      <c r="BH105" s="219">
        <f>IF(N105="sníž. přenesená",J105,0)</f>
        <v>0</v>
      </c>
      <c r="BI105" s="219">
        <f>IF(N105="nulová",J105,0)</f>
        <v>0</v>
      </c>
      <c r="BJ105" s="20" t="s">
        <v>78</v>
      </c>
      <c r="BK105" s="219">
        <f>ROUND(I105*H105,2)</f>
        <v>0</v>
      </c>
      <c r="BL105" s="20" t="s">
        <v>130</v>
      </c>
      <c r="BM105" s="218" t="s">
        <v>723</v>
      </c>
    </row>
    <row r="106" s="13" customFormat="1">
      <c r="A106" s="13"/>
      <c r="B106" s="225"/>
      <c r="C106" s="226"/>
      <c r="D106" s="227" t="s">
        <v>134</v>
      </c>
      <c r="E106" s="228" t="s">
        <v>19</v>
      </c>
      <c r="F106" s="229" t="s">
        <v>700</v>
      </c>
      <c r="G106" s="226"/>
      <c r="H106" s="230">
        <v>1</v>
      </c>
      <c r="I106" s="231"/>
      <c r="J106" s="226"/>
      <c r="K106" s="226"/>
      <c r="L106" s="232"/>
      <c r="M106" s="233"/>
      <c r="N106" s="234"/>
      <c r="O106" s="234"/>
      <c r="P106" s="234"/>
      <c r="Q106" s="234"/>
      <c r="R106" s="234"/>
      <c r="S106" s="234"/>
      <c r="T106" s="235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6" t="s">
        <v>134</v>
      </c>
      <c r="AU106" s="236" t="s">
        <v>80</v>
      </c>
      <c r="AV106" s="13" t="s">
        <v>80</v>
      </c>
      <c r="AW106" s="13" t="s">
        <v>32</v>
      </c>
      <c r="AX106" s="13" t="s">
        <v>70</v>
      </c>
      <c r="AY106" s="236" t="s">
        <v>123</v>
      </c>
    </row>
    <row r="107" s="14" customFormat="1">
      <c r="A107" s="14"/>
      <c r="B107" s="237"/>
      <c r="C107" s="238"/>
      <c r="D107" s="227" t="s">
        <v>134</v>
      </c>
      <c r="E107" s="239" t="s">
        <v>19</v>
      </c>
      <c r="F107" s="240" t="s">
        <v>136</v>
      </c>
      <c r="G107" s="238"/>
      <c r="H107" s="241">
        <v>1</v>
      </c>
      <c r="I107" s="242"/>
      <c r="J107" s="238"/>
      <c r="K107" s="238"/>
      <c r="L107" s="243"/>
      <c r="M107" s="244"/>
      <c r="N107" s="245"/>
      <c r="O107" s="245"/>
      <c r="P107" s="245"/>
      <c r="Q107" s="245"/>
      <c r="R107" s="245"/>
      <c r="S107" s="245"/>
      <c r="T107" s="246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7" t="s">
        <v>134</v>
      </c>
      <c r="AU107" s="247" t="s">
        <v>80</v>
      </c>
      <c r="AV107" s="14" t="s">
        <v>130</v>
      </c>
      <c r="AW107" s="14" t="s">
        <v>32</v>
      </c>
      <c r="AX107" s="14" t="s">
        <v>78</v>
      </c>
      <c r="AY107" s="247" t="s">
        <v>123</v>
      </c>
    </row>
    <row r="108" s="2" customFormat="1" ht="24.15" customHeight="1">
      <c r="A108" s="41"/>
      <c r="B108" s="42"/>
      <c r="C108" s="207" t="s">
        <v>184</v>
      </c>
      <c r="D108" s="207" t="s">
        <v>125</v>
      </c>
      <c r="E108" s="208" t="s">
        <v>724</v>
      </c>
      <c r="F108" s="209" t="s">
        <v>725</v>
      </c>
      <c r="G108" s="210" t="s">
        <v>533</v>
      </c>
      <c r="H108" s="211">
        <v>1</v>
      </c>
      <c r="I108" s="212"/>
      <c r="J108" s="213">
        <f>ROUND(I108*H108,2)</f>
        <v>0</v>
      </c>
      <c r="K108" s="209" t="s">
        <v>129</v>
      </c>
      <c r="L108" s="47"/>
      <c r="M108" s="214" t="s">
        <v>19</v>
      </c>
      <c r="N108" s="215" t="s">
        <v>41</v>
      </c>
      <c r="O108" s="87"/>
      <c r="P108" s="216">
        <f>O108*H108</f>
        <v>0</v>
      </c>
      <c r="Q108" s="216">
        <v>0</v>
      </c>
      <c r="R108" s="216">
        <f>Q108*H108</f>
        <v>0</v>
      </c>
      <c r="S108" s="216">
        <v>0</v>
      </c>
      <c r="T108" s="217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8" t="s">
        <v>130</v>
      </c>
      <c r="AT108" s="218" t="s">
        <v>125</v>
      </c>
      <c r="AU108" s="218" t="s">
        <v>80</v>
      </c>
      <c r="AY108" s="20" t="s">
        <v>123</v>
      </c>
      <c r="BE108" s="219">
        <f>IF(N108="základní",J108,0)</f>
        <v>0</v>
      </c>
      <c r="BF108" s="219">
        <f>IF(N108="snížená",J108,0)</f>
        <v>0</v>
      </c>
      <c r="BG108" s="219">
        <f>IF(N108="zákl. přenesená",J108,0)</f>
        <v>0</v>
      </c>
      <c r="BH108" s="219">
        <f>IF(N108="sníž. přenesená",J108,0)</f>
        <v>0</v>
      </c>
      <c r="BI108" s="219">
        <f>IF(N108="nulová",J108,0)</f>
        <v>0</v>
      </c>
      <c r="BJ108" s="20" t="s">
        <v>78</v>
      </c>
      <c r="BK108" s="219">
        <f>ROUND(I108*H108,2)</f>
        <v>0</v>
      </c>
      <c r="BL108" s="20" t="s">
        <v>130</v>
      </c>
      <c r="BM108" s="218" t="s">
        <v>726</v>
      </c>
    </row>
    <row r="109" s="2" customFormat="1">
      <c r="A109" s="41"/>
      <c r="B109" s="42"/>
      <c r="C109" s="43"/>
      <c r="D109" s="220" t="s">
        <v>132</v>
      </c>
      <c r="E109" s="43"/>
      <c r="F109" s="221" t="s">
        <v>727</v>
      </c>
      <c r="G109" s="43"/>
      <c r="H109" s="43"/>
      <c r="I109" s="222"/>
      <c r="J109" s="43"/>
      <c r="K109" s="43"/>
      <c r="L109" s="47"/>
      <c r="M109" s="223"/>
      <c r="N109" s="224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132</v>
      </c>
      <c r="AU109" s="20" t="s">
        <v>80</v>
      </c>
    </row>
    <row r="110" s="2" customFormat="1" ht="16.5" customHeight="1">
      <c r="A110" s="41"/>
      <c r="B110" s="42"/>
      <c r="C110" s="269" t="s">
        <v>207</v>
      </c>
      <c r="D110" s="269" t="s">
        <v>322</v>
      </c>
      <c r="E110" s="270" t="s">
        <v>728</v>
      </c>
      <c r="F110" s="271" t="s">
        <v>729</v>
      </c>
      <c r="G110" s="272" t="s">
        <v>533</v>
      </c>
      <c r="H110" s="273">
        <v>1</v>
      </c>
      <c r="I110" s="274"/>
      <c r="J110" s="275">
        <f>ROUND(I110*H110,2)</f>
        <v>0</v>
      </c>
      <c r="K110" s="271" t="s">
        <v>129</v>
      </c>
      <c r="L110" s="276"/>
      <c r="M110" s="277" t="s">
        <v>19</v>
      </c>
      <c r="N110" s="278" t="s">
        <v>41</v>
      </c>
      <c r="O110" s="87"/>
      <c r="P110" s="216">
        <f>O110*H110</f>
        <v>0</v>
      </c>
      <c r="Q110" s="216">
        <v>0.00019000000000000001</v>
      </c>
      <c r="R110" s="216">
        <f>Q110*H110</f>
        <v>0.00019000000000000001</v>
      </c>
      <c r="S110" s="216">
        <v>0</v>
      </c>
      <c r="T110" s="217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8" t="s">
        <v>173</v>
      </c>
      <c r="AT110" s="218" t="s">
        <v>322</v>
      </c>
      <c r="AU110" s="218" t="s">
        <v>80</v>
      </c>
      <c r="AY110" s="20" t="s">
        <v>123</v>
      </c>
      <c r="BE110" s="219">
        <f>IF(N110="základní",J110,0)</f>
        <v>0</v>
      </c>
      <c r="BF110" s="219">
        <f>IF(N110="snížená",J110,0)</f>
        <v>0</v>
      </c>
      <c r="BG110" s="219">
        <f>IF(N110="zákl. přenesená",J110,0)</f>
        <v>0</v>
      </c>
      <c r="BH110" s="219">
        <f>IF(N110="sníž. přenesená",J110,0)</f>
        <v>0</v>
      </c>
      <c r="BI110" s="219">
        <f>IF(N110="nulová",J110,0)</f>
        <v>0</v>
      </c>
      <c r="BJ110" s="20" t="s">
        <v>78</v>
      </c>
      <c r="BK110" s="219">
        <f>ROUND(I110*H110,2)</f>
        <v>0</v>
      </c>
      <c r="BL110" s="20" t="s">
        <v>130</v>
      </c>
      <c r="BM110" s="218" t="s">
        <v>730</v>
      </c>
    </row>
    <row r="111" s="13" customFormat="1">
      <c r="A111" s="13"/>
      <c r="B111" s="225"/>
      <c r="C111" s="226"/>
      <c r="D111" s="227" t="s">
        <v>134</v>
      </c>
      <c r="E111" s="228" t="s">
        <v>19</v>
      </c>
      <c r="F111" s="229" t="s">
        <v>700</v>
      </c>
      <c r="G111" s="226"/>
      <c r="H111" s="230">
        <v>1</v>
      </c>
      <c r="I111" s="231"/>
      <c r="J111" s="226"/>
      <c r="K111" s="226"/>
      <c r="L111" s="232"/>
      <c r="M111" s="233"/>
      <c r="N111" s="234"/>
      <c r="O111" s="234"/>
      <c r="P111" s="234"/>
      <c r="Q111" s="234"/>
      <c r="R111" s="234"/>
      <c r="S111" s="234"/>
      <c r="T111" s="235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6" t="s">
        <v>134</v>
      </c>
      <c r="AU111" s="236" t="s">
        <v>80</v>
      </c>
      <c r="AV111" s="13" t="s">
        <v>80</v>
      </c>
      <c r="AW111" s="13" t="s">
        <v>32</v>
      </c>
      <c r="AX111" s="13" t="s">
        <v>70</v>
      </c>
      <c r="AY111" s="236" t="s">
        <v>123</v>
      </c>
    </row>
    <row r="112" s="14" customFormat="1">
      <c r="A112" s="14"/>
      <c r="B112" s="237"/>
      <c r="C112" s="238"/>
      <c r="D112" s="227" t="s">
        <v>134</v>
      </c>
      <c r="E112" s="239" t="s">
        <v>19</v>
      </c>
      <c r="F112" s="240" t="s">
        <v>136</v>
      </c>
      <c r="G112" s="238"/>
      <c r="H112" s="241">
        <v>1</v>
      </c>
      <c r="I112" s="242"/>
      <c r="J112" s="238"/>
      <c r="K112" s="238"/>
      <c r="L112" s="243"/>
      <c r="M112" s="244"/>
      <c r="N112" s="245"/>
      <c r="O112" s="245"/>
      <c r="P112" s="245"/>
      <c r="Q112" s="245"/>
      <c r="R112" s="245"/>
      <c r="S112" s="245"/>
      <c r="T112" s="246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7" t="s">
        <v>134</v>
      </c>
      <c r="AU112" s="247" t="s">
        <v>80</v>
      </c>
      <c r="AV112" s="14" t="s">
        <v>130</v>
      </c>
      <c r="AW112" s="14" t="s">
        <v>32</v>
      </c>
      <c r="AX112" s="14" t="s">
        <v>78</v>
      </c>
      <c r="AY112" s="247" t="s">
        <v>123</v>
      </c>
    </row>
    <row r="113" s="2" customFormat="1" ht="21.75" customHeight="1">
      <c r="A113" s="41"/>
      <c r="B113" s="42"/>
      <c r="C113" s="207" t="s">
        <v>214</v>
      </c>
      <c r="D113" s="207" t="s">
        <v>125</v>
      </c>
      <c r="E113" s="208" t="s">
        <v>731</v>
      </c>
      <c r="F113" s="209" t="s">
        <v>732</v>
      </c>
      <c r="G113" s="210" t="s">
        <v>533</v>
      </c>
      <c r="H113" s="211">
        <v>2</v>
      </c>
      <c r="I113" s="212"/>
      <c r="J113" s="213">
        <f>ROUND(I113*H113,2)</f>
        <v>0</v>
      </c>
      <c r="K113" s="209" t="s">
        <v>129</v>
      </c>
      <c r="L113" s="47"/>
      <c r="M113" s="214" t="s">
        <v>19</v>
      </c>
      <c r="N113" s="215" t="s">
        <v>41</v>
      </c>
      <c r="O113" s="87"/>
      <c r="P113" s="216">
        <f>O113*H113</f>
        <v>0</v>
      </c>
      <c r="Q113" s="216">
        <v>0</v>
      </c>
      <c r="R113" s="216">
        <f>Q113*H113</f>
        <v>0</v>
      </c>
      <c r="S113" s="216">
        <v>0</v>
      </c>
      <c r="T113" s="217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8" t="s">
        <v>130</v>
      </c>
      <c r="AT113" s="218" t="s">
        <v>125</v>
      </c>
      <c r="AU113" s="218" t="s">
        <v>80</v>
      </c>
      <c r="AY113" s="20" t="s">
        <v>123</v>
      </c>
      <c r="BE113" s="219">
        <f>IF(N113="základní",J113,0)</f>
        <v>0</v>
      </c>
      <c r="BF113" s="219">
        <f>IF(N113="snížená",J113,0)</f>
        <v>0</v>
      </c>
      <c r="BG113" s="219">
        <f>IF(N113="zákl. přenesená",J113,0)</f>
        <v>0</v>
      </c>
      <c r="BH113" s="219">
        <f>IF(N113="sníž. přenesená",J113,0)</f>
        <v>0</v>
      </c>
      <c r="BI113" s="219">
        <f>IF(N113="nulová",J113,0)</f>
        <v>0</v>
      </c>
      <c r="BJ113" s="20" t="s">
        <v>78</v>
      </c>
      <c r="BK113" s="219">
        <f>ROUND(I113*H113,2)</f>
        <v>0</v>
      </c>
      <c r="BL113" s="20" t="s">
        <v>130</v>
      </c>
      <c r="BM113" s="218" t="s">
        <v>733</v>
      </c>
    </row>
    <row r="114" s="2" customFormat="1">
      <c r="A114" s="41"/>
      <c r="B114" s="42"/>
      <c r="C114" s="43"/>
      <c r="D114" s="220" t="s">
        <v>132</v>
      </c>
      <c r="E114" s="43"/>
      <c r="F114" s="221" t="s">
        <v>734</v>
      </c>
      <c r="G114" s="43"/>
      <c r="H114" s="43"/>
      <c r="I114" s="222"/>
      <c r="J114" s="43"/>
      <c r="K114" s="43"/>
      <c r="L114" s="47"/>
      <c r="M114" s="223"/>
      <c r="N114" s="224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132</v>
      </c>
      <c r="AU114" s="20" t="s">
        <v>80</v>
      </c>
    </row>
    <row r="115" s="2" customFormat="1" ht="16.5" customHeight="1">
      <c r="A115" s="41"/>
      <c r="B115" s="42"/>
      <c r="C115" s="269" t="s">
        <v>8</v>
      </c>
      <c r="D115" s="269" t="s">
        <v>322</v>
      </c>
      <c r="E115" s="270" t="s">
        <v>735</v>
      </c>
      <c r="F115" s="271" t="s">
        <v>736</v>
      </c>
      <c r="G115" s="272" t="s">
        <v>533</v>
      </c>
      <c r="H115" s="273">
        <v>1</v>
      </c>
      <c r="I115" s="274"/>
      <c r="J115" s="275">
        <f>ROUND(I115*H115,2)</f>
        <v>0</v>
      </c>
      <c r="K115" s="271" t="s">
        <v>129</v>
      </c>
      <c r="L115" s="276"/>
      <c r="M115" s="277" t="s">
        <v>19</v>
      </c>
      <c r="N115" s="278" t="s">
        <v>41</v>
      </c>
      <c r="O115" s="87"/>
      <c r="P115" s="216">
        <f>O115*H115</f>
        <v>0</v>
      </c>
      <c r="Q115" s="216">
        <v>0.00164</v>
      </c>
      <c r="R115" s="216">
        <f>Q115*H115</f>
        <v>0.00164</v>
      </c>
      <c r="S115" s="216">
        <v>0</v>
      </c>
      <c r="T115" s="217">
        <f>S115*H115</f>
        <v>0</v>
      </c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R115" s="218" t="s">
        <v>173</v>
      </c>
      <c r="AT115" s="218" t="s">
        <v>322</v>
      </c>
      <c r="AU115" s="218" t="s">
        <v>80</v>
      </c>
      <c r="AY115" s="20" t="s">
        <v>123</v>
      </c>
      <c r="BE115" s="219">
        <f>IF(N115="základní",J115,0)</f>
        <v>0</v>
      </c>
      <c r="BF115" s="219">
        <f>IF(N115="snížená",J115,0)</f>
        <v>0</v>
      </c>
      <c r="BG115" s="219">
        <f>IF(N115="zákl. přenesená",J115,0)</f>
        <v>0</v>
      </c>
      <c r="BH115" s="219">
        <f>IF(N115="sníž. přenesená",J115,0)</f>
        <v>0</v>
      </c>
      <c r="BI115" s="219">
        <f>IF(N115="nulová",J115,0)</f>
        <v>0</v>
      </c>
      <c r="BJ115" s="20" t="s">
        <v>78</v>
      </c>
      <c r="BK115" s="219">
        <f>ROUND(I115*H115,2)</f>
        <v>0</v>
      </c>
      <c r="BL115" s="20" t="s">
        <v>130</v>
      </c>
      <c r="BM115" s="218" t="s">
        <v>737</v>
      </c>
    </row>
    <row r="116" s="13" customFormat="1">
      <c r="A116" s="13"/>
      <c r="B116" s="225"/>
      <c r="C116" s="226"/>
      <c r="D116" s="227" t="s">
        <v>134</v>
      </c>
      <c r="E116" s="228" t="s">
        <v>19</v>
      </c>
      <c r="F116" s="229" t="s">
        <v>700</v>
      </c>
      <c r="G116" s="226"/>
      <c r="H116" s="230">
        <v>1</v>
      </c>
      <c r="I116" s="231"/>
      <c r="J116" s="226"/>
      <c r="K116" s="226"/>
      <c r="L116" s="232"/>
      <c r="M116" s="233"/>
      <c r="N116" s="234"/>
      <c r="O116" s="234"/>
      <c r="P116" s="234"/>
      <c r="Q116" s="234"/>
      <c r="R116" s="234"/>
      <c r="S116" s="234"/>
      <c r="T116" s="235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6" t="s">
        <v>134</v>
      </c>
      <c r="AU116" s="236" t="s">
        <v>80</v>
      </c>
      <c r="AV116" s="13" t="s">
        <v>80</v>
      </c>
      <c r="AW116" s="13" t="s">
        <v>32</v>
      </c>
      <c r="AX116" s="13" t="s">
        <v>70</v>
      </c>
      <c r="AY116" s="236" t="s">
        <v>123</v>
      </c>
    </row>
    <row r="117" s="14" customFormat="1">
      <c r="A117" s="14"/>
      <c r="B117" s="237"/>
      <c r="C117" s="238"/>
      <c r="D117" s="227" t="s">
        <v>134</v>
      </c>
      <c r="E117" s="239" t="s">
        <v>19</v>
      </c>
      <c r="F117" s="240" t="s">
        <v>136</v>
      </c>
      <c r="G117" s="238"/>
      <c r="H117" s="241">
        <v>1</v>
      </c>
      <c r="I117" s="242"/>
      <c r="J117" s="238"/>
      <c r="K117" s="238"/>
      <c r="L117" s="243"/>
      <c r="M117" s="244"/>
      <c r="N117" s="245"/>
      <c r="O117" s="245"/>
      <c r="P117" s="245"/>
      <c r="Q117" s="245"/>
      <c r="R117" s="245"/>
      <c r="S117" s="245"/>
      <c r="T117" s="246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7" t="s">
        <v>134</v>
      </c>
      <c r="AU117" s="247" t="s">
        <v>80</v>
      </c>
      <c r="AV117" s="14" t="s">
        <v>130</v>
      </c>
      <c r="AW117" s="14" t="s">
        <v>32</v>
      </c>
      <c r="AX117" s="14" t="s">
        <v>78</v>
      </c>
      <c r="AY117" s="247" t="s">
        <v>123</v>
      </c>
    </row>
    <row r="118" s="2" customFormat="1" ht="16.5" customHeight="1">
      <c r="A118" s="41"/>
      <c r="B118" s="42"/>
      <c r="C118" s="269" t="s">
        <v>226</v>
      </c>
      <c r="D118" s="269" t="s">
        <v>322</v>
      </c>
      <c r="E118" s="270" t="s">
        <v>738</v>
      </c>
      <c r="F118" s="271" t="s">
        <v>739</v>
      </c>
      <c r="G118" s="272" t="s">
        <v>533</v>
      </c>
      <c r="H118" s="273">
        <v>1</v>
      </c>
      <c r="I118" s="274"/>
      <c r="J118" s="275">
        <f>ROUND(I118*H118,2)</f>
        <v>0</v>
      </c>
      <c r="K118" s="271" t="s">
        <v>19</v>
      </c>
      <c r="L118" s="276"/>
      <c r="M118" s="277" t="s">
        <v>19</v>
      </c>
      <c r="N118" s="278" t="s">
        <v>41</v>
      </c>
      <c r="O118" s="87"/>
      <c r="P118" s="216">
        <f>O118*H118</f>
        <v>0</v>
      </c>
      <c r="Q118" s="216">
        <v>0.00089999999999999998</v>
      </c>
      <c r="R118" s="216">
        <f>Q118*H118</f>
        <v>0.00089999999999999998</v>
      </c>
      <c r="S118" s="216">
        <v>0</v>
      </c>
      <c r="T118" s="217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8" t="s">
        <v>173</v>
      </c>
      <c r="AT118" s="218" t="s">
        <v>322</v>
      </c>
      <c r="AU118" s="218" t="s">
        <v>80</v>
      </c>
      <c r="AY118" s="20" t="s">
        <v>123</v>
      </c>
      <c r="BE118" s="219">
        <f>IF(N118="základní",J118,0)</f>
        <v>0</v>
      </c>
      <c r="BF118" s="219">
        <f>IF(N118="snížená",J118,0)</f>
        <v>0</v>
      </c>
      <c r="BG118" s="219">
        <f>IF(N118="zákl. přenesená",J118,0)</f>
        <v>0</v>
      </c>
      <c r="BH118" s="219">
        <f>IF(N118="sníž. přenesená",J118,0)</f>
        <v>0</v>
      </c>
      <c r="BI118" s="219">
        <f>IF(N118="nulová",J118,0)</f>
        <v>0</v>
      </c>
      <c r="BJ118" s="20" t="s">
        <v>78</v>
      </c>
      <c r="BK118" s="219">
        <f>ROUND(I118*H118,2)</f>
        <v>0</v>
      </c>
      <c r="BL118" s="20" t="s">
        <v>130</v>
      </c>
      <c r="BM118" s="218" t="s">
        <v>740</v>
      </c>
    </row>
    <row r="119" s="13" customFormat="1">
      <c r="A119" s="13"/>
      <c r="B119" s="225"/>
      <c r="C119" s="226"/>
      <c r="D119" s="227" t="s">
        <v>134</v>
      </c>
      <c r="E119" s="228" t="s">
        <v>19</v>
      </c>
      <c r="F119" s="229" t="s">
        <v>700</v>
      </c>
      <c r="G119" s="226"/>
      <c r="H119" s="230">
        <v>1</v>
      </c>
      <c r="I119" s="231"/>
      <c r="J119" s="226"/>
      <c r="K119" s="226"/>
      <c r="L119" s="232"/>
      <c r="M119" s="233"/>
      <c r="N119" s="234"/>
      <c r="O119" s="234"/>
      <c r="P119" s="234"/>
      <c r="Q119" s="234"/>
      <c r="R119" s="234"/>
      <c r="S119" s="234"/>
      <c r="T119" s="235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6" t="s">
        <v>134</v>
      </c>
      <c r="AU119" s="236" t="s">
        <v>80</v>
      </c>
      <c r="AV119" s="13" t="s">
        <v>80</v>
      </c>
      <c r="AW119" s="13" t="s">
        <v>32</v>
      </c>
      <c r="AX119" s="13" t="s">
        <v>70</v>
      </c>
      <c r="AY119" s="236" t="s">
        <v>123</v>
      </c>
    </row>
    <row r="120" s="14" customFormat="1">
      <c r="A120" s="14"/>
      <c r="B120" s="237"/>
      <c r="C120" s="238"/>
      <c r="D120" s="227" t="s">
        <v>134</v>
      </c>
      <c r="E120" s="239" t="s">
        <v>19</v>
      </c>
      <c r="F120" s="240" t="s">
        <v>136</v>
      </c>
      <c r="G120" s="238"/>
      <c r="H120" s="241">
        <v>1</v>
      </c>
      <c r="I120" s="242"/>
      <c r="J120" s="238"/>
      <c r="K120" s="238"/>
      <c r="L120" s="243"/>
      <c r="M120" s="244"/>
      <c r="N120" s="245"/>
      <c r="O120" s="245"/>
      <c r="P120" s="245"/>
      <c r="Q120" s="245"/>
      <c r="R120" s="245"/>
      <c r="S120" s="245"/>
      <c r="T120" s="246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T120" s="247" t="s">
        <v>134</v>
      </c>
      <c r="AU120" s="247" t="s">
        <v>80</v>
      </c>
      <c r="AV120" s="14" t="s">
        <v>130</v>
      </c>
      <c r="AW120" s="14" t="s">
        <v>32</v>
      </c>
      <c r="AX120" s="14" t="s">
        <v>78</v>
      </c>
      <c r="AY120" s="247" t="s">
        <v>123</v>
      </c>
    </row>
    <row r="121" s="2" customFormat="1" ht="24.15" customHeight="1">
      <c r="A121" s="41"/>
      <c r="B121" s="42"/>
      <c r="C121" s="207" t="s">
        <v>231</v>
      </c>
      <c r="D121" s="207" t="s">
        <v>125</v>
      </c>
      <c r="E121" s="208" t="s">
        <v>741</v>
      </c>
      <c r="F121" s="209" t="s">
        <v>742</v>
      </c>
      <c r="G121" s="210" t="s">
        <v>533</v>
      </c>
      <c r="H121" s="211">
        <v>1</v>
      </c>
      <c r="I121" s="212"/>
      <c r="J121" s="213">
        <f>ROUND(I121*H121,2)</f>
        <v>0</v>
      </c>
      <c r="K121" s="209" t="s">
        <v>129</v>
      </c>
      <c r="L121" s="47"/>
      <c r="M121" s="214" t="s">
        <v>19</v>
      </c>
      <c r="N121" s="215" t="s">
        <v>41</v>
      </c>
      <c r="O121" s="87"/>
      <c r="P121" s="216">
        <f>O121*H121</f>
        <v>0</v>
      </c>
      <c r="Q121" s="216">
        <v>0</v>
      </c>
      <c r="R121" s="216">
        <f>Q121*H121</f>
        <v>0</v>
      </c>
      <c r="S121" s="216">
        <v>0</v>
      </c>
      <c r="T121" s="217">
        <f>S121*H121</f>
        <v>0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8" t="s">
        <v>130</v>
      </c>
      <c r="AT121" s="218" t="s">
        <v>125</v>
      </c>
      <c r="AU121" s="218" t="s">
        <v>80</v>
      </c>
      <c r="AY121" s="20" t="s">
        <v>123</v>
      </c>
      <c r="BE121" s="219">
        <f>IF(N121="základní",J121,0)</f>
        <v>0</v>
      </c>
      <c r="BF121" s="219">
        <f>IF(N121="snížená",J121,0)</f>
        <v>0</v>
      </c>
      <c r="BG121" s="219">
        <f>IF(N121="zákl. přenesená",J121,0)</f>
        <v>0</v>
      </c>
      <c r="BH121" s="219">
        <f>IF(N121="sníž. přenesená",J121,0)</f>
        <v>0</v>
      </c>
      <c r="BI121" s="219">
        <f>IF(N121="nulová",J121,0)</f>
        <v>0</v>
      </c>
      <c r="BJ121" s="20" t="s">
        <v>78</v>
      </c>
      <c r="BK121" s="219">
        <f>ROUND(I121*H121,2)</f>
        <v>0</v>
      </c>
      <c r="BL121" s="20" t="s">
        <v>130</v>
      </c>
      <c r="BM121" s="218" t="s">
        <v>743</v>
      </c>
    </row>
    <row r="122" s="2" customFormat="1">
      <c r="A122" s="41"/>
      <c r="B122" s="42"/>
      <c r="C122" s="43"/>
      <c r="D122" s="220" t="s">
        <v>132</v>
      </c>
      <c r="E122" s="43"/>
      <c r="F122" s="221" t="s">
        <v>744</v>
      </c>
      <c r="G122" s="43"/>
      <c r="H122" s="43"/>
      <c r="I122" s="222"/>
      <c r="J122" s="43"/>
      <c r="K122" s="43"/>
      <c r="L122" s="47"/>
      <c r="M122" s="223"/>
      <c r="N122" s="224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132</v>
      </c>
      <c r="AU122" s="20" t="s">
        <v>80</v>
      </c>
    </row>
    <row r="123" s="2" customFormat="1" ht="16.5" customHeight="1">
      <c r="A123" s="41"/>
      <c r="B123" s="42"/>
      <c r="C123" s="269" t="s">
        <v>236</v>
      </c>
      <c r="D123" s="269" t="s">
        <v>322</v>
      </c>
      <c r="E123" s="270" t="s">
        <v>745</v>
      </c>
      <c r="F123" s="271" t="s">
        <v>746</v>
      </c>
      <c r="G123" s="272" t="s">
        <v>533</v>
      </c>
      <c r="H123" s="273">
        <v>1</v>
      </c>
      <c r="I123" s="274"/>
      <c r="J123" s="275">
        <f>ROUND(I123*H123,2)</f>
        <v>0</v>
      </c>
      <c r="K123" s="271" t="s">
        <v>129</v>
      </c>
      <c r="L123" s="276"/>
      <c r="M123" s="277" t="s">
        <v>19</v>
      </c>
      <c r="N123" s="278" t="s">
        <v>41</v>
      </c>
      <c r="O123" s="87"/>
      <c r="P123" s="216">
        <f>O123*H123</f>
        <v>0</v>
      </c>
      <c r="Q123" s="216">
        <v>0.00027</v>
      </c>
      <c r="R123" s="216">
        <f>Q123*H123</f>
        <v>0.00027</v>
      </c>
      <c r="S123" s="216">
        <v>0</v>
      </c>
      <c r="T123" s="217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8" t="s">
        <v>173</v>
      </c>
      <c r="AT123" s="218" t="s">
        <v>322</v>
      </c>
      <c r="AU123" s="218" t="s">
        <v>80</v>
      </c>
      <c r="AY123" s="20" t="s">
        <v>123</v>
      </c>
      <c r="BE123" s="219">
        <f>IF(N123="základní",J123,0)</f>
        <v>0</v>
      </c>
      <c r="BF123" s="219">
        <f>IF(N123="snížená",J123,0)</f>
        <v>0</v>
      </c>
      <c r="BG123" s="219">
        <f>IF(N123="zákl. přenesená",J123,0)</f>
        <v>0</v>
      </c>
      <c r="BH123" s="219">
        <f>IF(N123="sníž. přenesená",J123,0)</f>
        <v>0</v>
      </c>
      <c r="BI123" s="219">
        <f>IF(N123="nulová",J123,0)</f>
        <v>0</v>
      </c>
      <c r="BJ123" s="20" t="s">
        <v>78</v>
      </c>
      <c r="BK123" s="219">
        <f>ROUND(I123*H123,2)</f>
        <v>0</v>
      </c>
      <c r="BL123" s="20" t="s">
        <v>130</v>
      </c>
      <c r="BM123" s="218" t="s">
        <v>747</v>
      </c>
    </row>
    <row r="124" s="13" customFormat="1">
      <c r="A124" s="13"/>
      <c r="B124" s="225"/>
      <c r="C124" s="226"/>
      <c r="D124" s="227" t="s">
        <v>134</v>
      </c>
      <c r="E124" s="228" t="s">
        <v>19</v>
      </c>
      <c r="F124" s="229" t="s">
        <v>700</v>
      </c>
      <c r="G124" s="226"/>
      <c r="H124" s="230">
        <v>1</v>
      </c>
      <c r="I124" s="231"/>
      <c r="J124" s="226"/>
      <c r="K124" s="226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134</v>
      </c>
      <c r="AU124" s="236" t="s">
        <v>80</v>
      </c>
      <c r="AV124" s="13" t="s">
        <v>80</v>
      </c>
      <c r="AW124" s="13" t="s">
        <v>32</v>
      </c>
      <c r="AX124" s="13" t="s">
        <v>70</v>
      </c>
      <c r="AY124" s="236" t="s">
        <v>123</v>
      </c>
    </row>
    <row r="125" s="14" customFormat="1">
      <c r="A125" s="14"/>
      <c r="B125" s="237"/>
      <c r="C125" s="238"/>
      <c r="D125" s="227" t="s">
        <v>134</v>
      </c>
      <c r="E125" s="239" t="s">
        <v>19</v>
      </c>
      <c r="F125" s="240" t="s">
        <v>136</v>
      </c>
      <c r="G125" s="238"/>
      <c r="H125" s="241">
        <v>1</v>
      </c>
      <c r="I125" s="242"/>
      <c r="J125" s="238"/>
      <c r="K125" s="238"/>
      <c r="L125" s="243"/>
      <c r="M125" s="244"/>
      <c r="N125" s="245"/>
      <c r="O125" s="245"/>
      <c r="P125" s="245"/>
      <c r="Q125" s="245"/>
      <c r="R125" s="245"/>
      <c r="S125" s="245"/>
      <c r="T125" s="246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47" t="s">
        <v>134</v>
      </c>
      <c r="AU125" s="247" t="s">
        <v>80</v>
      </c>
      <c r="AV125" s="14" t="s">
        <v>130</v>
      </c>
      <c r="AW125" s="14" t="s">
        <v>32</v>
      </c>
      <c r="AX125" s="14" t="s">
        <v>78</v>
      </c>
      <c r="AY125" s="247" t="s">
        <v>123</v>
      </c>
    </row>
    <row r="126" s="2" customFormat="1" ht="16.5" customHeight="1">
      <c r="A126" s="41"/>
      <c r="B126" s="42"/>
      <c r="C126" s="207" t="s">
        <v>241</v>
      </c>
      <c r="D126" s="207" t="s">
        <v>125</v>
      </c>
      <c r="E126" s="208" t="s">
        <v>650</v>
      </c>
      <c r="F126" s="209" t="s">
        <v>651</v>
      </c>
      <c r="G126" s="210" t="s">
        <v>156</v>
      </c>
      <c r="H126" s="211">
        <v>8</v>
      </c>
      <c r="I126" s="212"/>
      <c r="J126" s="213">
        <f>ROUND(I126*H126,2)</f>
        <v>0</v>
      </c>
      <c r="K126" s="209" t="s">
        <v>129</v>
      </c>
      <c r="L126" s="47"/>
      <c r="M126" s="214" t="s">
        <v>19</v>
      </c>
      <c r="N126" s="215" t="s">
        <v>41</v>
      </c>
      <c r="O126" s="87"/>
      <c r="P126" s="216">
        <f>O126*H126</f>
        <v>0</v>
      </c>
      <c r="Q126" s="216">
        <v>1.6999999999999999E-07</v>
      </c>
      <c r="R126" s="216">
        <f>Q126*H126</f>
        <v>1.3599999999999999E-06</v>
      </c>
      <c r="S126" s="216">
        <v>0</v>
      </c>
      <c r="T126" s="217">
        <f>S126*H126</f>
        <v>0</v>
      </c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R126" s="218" t="s">
        <v>130</v>
      </c>
      <c r="AT126" s="218" t="s">
        <v>125</v>
      </c>
      <c r="AU126" s="218" t="s">
        <v>80</v>
      </c>
      <c r="AY126" s="20" t="s">
        <v>123</v>
      </c>
      <c r="BE126" s="219">
        <f>IF(N126="základní",J126,0)</f>
        <v>0</v>
      </c>
      <c r="BF126" s="219">
        <f>IF(N126="snížená",J126,0)</f>
        <v>0</v>
      </c>
      <c r="BG126" s="219">
        <f>IF(N126="zákl. přenesená",J126,0)</f>
        <v>0</v>
      </c>
      <c r="BH126" s="219">
        <f>IF(N126="sníž. přenesená",J126,0)</f>
        <v>0</v>
      </c>
      <c r="BI126" s="219">
        <f>IF(N126="nulová",J126,0)</f>
        <v>0</v>
      </c>
      <c r="BJ126" s="20" t="s">
        <v>78</v>
      </c>
      <c r="BK126" s="219">
        <f>ROUND(I126*H126,2)</f>
        <v>0</v>
      </c>
      <c r="BL126" s="20" t="s">
        <v>130</v>
      </c>
      <c r="BM126" s="218" t="s">
        <v>748</v>
      </c>
    </row>
    <row r="127" s="2" customFormat="1">
      <c r="A127" s="41"/>
      <c r="B127" s="42"/>
      <c r="C127" s="43"/>
      <c r="D127" s="220" t="s">
        <v>132</v>
      </c>
      <c r="E127" s="43"/>
      <c r="F127" s="221" t="s">
        <v>653</v>
      </c>
      <c r="G127" s="43"/>
      <c r="H127" s="43"/>
      <c r="I127" s="222"/>
      <c r="J127" s="43"/>
      <c r="K127" s="43"/>
      <c r="L127" s="47"/>
      <c r="M127" s="223"/>
      <c r="N127" s="224"/>
      <c r="O127" s="87"/>
      <c r="P127" s="87"/>
      <c r="Q127" s="87"/>
      <c r="R127" s="87"/>
      <c r="S127" s="87"/>
      <c r="T127" s="88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T127" s="20" t="s">
        <v>132</v>
      </c>
      <c r="AU127" s="20" t="s">
        <v>80</v>
      </c>
    </row>
    <row r="128" s="2" customFormat="1" ht="16.5" customHeight="1">
      <c r="A128" s="41"/>
      <c r="B128" s="42"/>
      <c r="C128" s="207" t="s">
        <v>258</v>
      </c>
      <c r="D128" s="207" t="s">
        <v>125</v>
      </c>
      <c r="E128" s="208" t="s">
        <v>568</v>
      </c>
      <c r="F128" s="209" t="s">
        <v>569</v>
      </c>
      <c r="G128" s="210" t="s">
        <v>156</v>
      </c>
      <c r="H128" s="211">
        <v>8</v>
      </c>
      <c r="I128" s="212"/>
      <c r="J128" s="213">
        <f>ROUND(I128*H128,2)</f>
        <v>0</v>
      </c>
      <c r="K128" s="209" t="s">
        <v>129</v>
      </c>
      <c r="L128" s="47"/>
      <c r="M128" s="214" t="s">
        <v>19</v>
      </c>
      <c r="N128" s="215" t="s">
        <v>41</v>
      </c>
      <c r="O128" s="87"/>
      <c r="P128" s="216">
        <f>O128*H128</f>
        <v>0</v>
      </c>
      <c r="Q128" s="216">
        <v>0</v>
      </c>
      <c r="R128" s="216">
        <f>Q128*H128</f>
        <v>0</v>
      </c>
      <c r="S128" s="216">
        <v>0</v>
      </c>
      <c r="T128" s="217">
        <f>S128*H128</f>
        <v>0</v>
      </c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R128" s="218" t="s">
        <v>130</v>
      </c>
      <c r="AT128" s="218" t="s">
        <v>125</v>
      </c>
      <c r="AU128" s="218" t="s">
        <v>80</v>
      </c>
      <c r="AY128" s="20" t="s">
        <v>123</v>
      </c>
      <c r="BE128" s="219">
        <f>IF(N128="základní",J128,0)</f>
        <v>0</v>
      </c>
      <c r="BF128" s="219">
        <f>IF(N128="snížená",J128,0)</f>
        <v>0</v>
      </c>
      <c r="BG128" s="219">
        <f>IF(N128="zákl. přenesená",J128,0)</f>
        <v>0</v>
      </c>
      <c r="BH128" s="219">
        <f>IF(N128="sníž. přenesená",J128,0)</f>
        <v>0</v>
      </c>
      <c r="BI128" s="219">
        <f>IF(N128="nulová",J128,0)</f>
        <v>0</v>
      </c>
      <c r="BJ128" s="20" t="s">
        <v>78</v>
      </c>
      <c r="BK128" s="219">
        <f>ROUND(I128*H128,2)</f>
        <v>0</v>
      </c>
      <c r="BL128" s="20" t="s">
        <v>130</v>
      </c>
      <c r="BM128" s="218" t="s">
        <v>749</v>
      </c>
    </row>
    <row r="129" s="2" customFormat="1">
      <c r="A129" s="41"/>
      <c r="B129" s="42"/>
      <c r="C129" s="43"/>
      <c r="D129" s="220" t="s">
        <v>132</v>
      </c>
      <c r="E129" s="43"/>
      <c r="F129" s="221" t="s">
        <v>571</v>
      </c>
      <c r="G129" s="43"/>
      <c r="H129" s="43"/>
      <c r="I129" s="222"/>
      <c r="J129" s="43"/>
      <c r="K129" s="43"/>
      <c r="L129" s="47"/>
      <c r="M129" s="223"/>
      <c r="N129" s="224"/>
      <c r="O129" s="87"/>
      <c r="P129" s="87"/>
      <c r="Q129" s="87"/>
      <c r="R129" s="87"/>
      <c r="S129" s="87"/>
      <c r="T129" s="88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T129" s="20" t="s">
        <v>132</v>
      </c>
      <c r="AU129" s="20" t="s">
        <v>80</v>
      </c>
    </row>
    <row r="130" s="2" customFormat="1" ht="16.5" customHeight="1">
      <c r="A130" s="41"/>
      <c r="B130" s="42"/>
      <c r="C130" s="207" t="s">
        <v>263</v>
      </c>
      <c r="D130" s="207" t="s">
        <v>125</v>
      </c>
      <c r="E130" s="208" t="s">
        <v>576</v>
      </c>
      <c r="F130" s="209" t="s">
        <v>577</v>
      </c>
      <c r="G130" s="210" t="s">
        <v>533</v>
      </c>
      <c r="H130" s="211">
        <v>2</v>
      </c>
      <c r="I130" s="212"/>
      <c r="J130" s="213">
        <f>ROUND(I130*H130,2)</f>
        <v>0</v>
      </c>
      <c r="K130" s="209" t="s">
        <v>129</v>
      </c>
      <c r="L130" s="47"/>
      <c r="M130" s="214" t="s">
        <v>19</v>
      </c>
      <c r="N130" s="215" t="s">
        <v>41</v>
      </c>
      <c r="O130" s="87"/>
      <c r="P130" s="216">
        <f>O130*H130</f>
        <v>0</v>
      </c>
      <c r="Q130" s="216">
        <v>0.45937290600000003</v>
      </c>
      <c r="R130" s="216">
        <f>Q130*H130</f>
        <v>0.91874581200000005</v>
      </c>
      <c r="S130" s="216">
        <v>0</v>
      </c>
      <c r="T130" s="217">
        <f>S130*H130</f>
        <v>0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18" t="s">
        <v>130</v>
      </c>
      <c r="AT130" s="218" t="s">
        <v>125</v>
      </c>
      <c r="AU130" s="218" t="s">
        <v>80</v>
      </c>
      <c r="AY130" s="20" t="s">
        <v>123</v>
      </c>
      <c r="BE130" s="219">
        <f>IF(N130="základní",J130,0)</f>
        <v>0</v>
      </c>
      <c r="BF130" s="219">
        <f>IF(N130="snížená",J130,0)</f>
        <v>0</v>
      </c>
      <c r="BG130" s="219">
        <f>IF(N130="zákl. přenesená",J130,0)</f>
        <v>0</v>
      </c>
      <c r="BH130" s="219">
        <f>IF(N130="sníž. přenesená",J130,0)</f>
        <v>0</v>
      </c>
      <c r="BI130" s="219">
        <f>IF(N130="nulová",J130,0)</f>
        <v>0</v>
      </c>
      <c r="BJ130" s="20" t="s">
        <v>78</v>
      </c>
      <c r="BK130" s="219">
        <f>ROUND(I130*H130,2)</f>
        <v>0</v>
      </c>
      <c r="BL130" s="20" t="s">
        <v>130</v>
      </c>
      <c r="BM130" s="218" t="s">
        <v>750</v>
      </c>
    </row>
    <row r="131" s="2" customFormat="1">
      <c r="A131" s="41"/>
      <c r="B131" s="42"/>
      <c r="C131" s="43"/>
      <c r="D131" s="220" t="s">
        <v>132</v>
      </c>
      <c r="E131" s="43"/>
      <c r="F131" s="221" t="s">
        <v>579</v>
      </c>
      <c r="G131" s="43"/>
      <c r="H131" s="43"/>
      <c r="I131" s="222"/>
      <c r="J131" s="43"/>
      <c r="K131" s="43"/>
      <c r="L131" s="47"/>
      <c r="M131" s="223"/>
      <c r="N131" s="224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132</v>
      </c>
      <c r="AU131" s="20" t="s">
        <v>80</v>
      </c>
    </row>
    <row r="132" s="12" customFormat="1" ht="22.8" customHeight="1">
      <c r="A132" s="12"/>
      <c r="B132" s="191"/>
      <c r="C132" s="192"/>
      <c r="D132" s="193" t="s">
        <v>69</v>
      </c>
      <c r="E132" s="205" t="s">
        <v>667</v>
      </c>
      <c r="F132" s="205" t="s">
        <v>668</v>
      </c>
      <c r="G132" s="192"/>
      <c r="H132" s="192"/>
      <c r="I132" s="195"/>
      <c r="J132" s="206">
        <f>BK132</f>
        <v>0</v>
      </c>
      <c r="K132" s="192"/>
      <c r="L132" s="197"/>
      <c r="M132" s="198"/>
      <c r="N132" s="199"/>
      <c r="O132" s="199"/>
      <c r="P132" s="200">
        <f>SUM(P133:P138)</f>
        <v>0</v>
      </c>
      <c r="Q132" s="199"/>
      <c r="R132" s="200">
        <f>SUM(R133:R138)</f>
        <v>0.096000000000000002</v>
      </c>
      <c r="S132" s="199"/>
      <c r="T132" s="201">
        <f>SUM(T133:T138)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02" t="s">
        <v>78</v>
      </c>
      <c r="AT132" s="203" t="s">
        <v>69</v>
      </c>
      <c r="AU132" s="203" t="s">
        <v>78</v>
      </c>
      <c r="AY132" s="202" t="s">
        <v>123</v>
      </c>
      <c r="BK132" s="204">
        <f>SUM(BK133:BK138)</f>
        <v>0</v>
      </c>
    </row>
    <row r="133" s="2" customFormat="1" ht="33" customHeight="1">
      <c r="A133" s="41"/>
      <c r="B133" s="42"/>
      <c r="C133" s="207" t="s">
        <v>272</v>
      </c>
      <c r="D133" s="207" t="s">
        <v>125</v>
      </c>
      <c r="E133" s="208" t="s">
        <v>751</v>
      </c>
      <c r="F133" s="209" t="s">
        <v>752</v>
      </c>
      <c r="G133" s="210" t="s">
        <v>156</v>
      </c>
      <c r="H133" s="211">
        <v>8</v>
      </c>
      <c r="I133" s="212"/>
      <c r="J133" s="213">
        <f>ROUND(I133*H133,2)</f>
        <v>0</v>
      </c>
      <c r="K133" s="209" t="s">
        <v>19</v>
      </c>
      <c r="L133" s="47"/>
      <c r="M133" s="214" t="s">
        <v>19</v>
      </c>
      <c r="N133" s="215" t="s">
        <v>41</v>
      </c>
      <c r="O133" s="87"/>
      <c r="P133" s="216">
        <f>O133*H133</f>
        <v>0</v>
      </c>
      <c r="Q133" s="216">
        <v>0.0060000000000000001</v>
      </c>
      <c r="R133" s="216">
        <f>Q133*H133</f>
        <v>0.048000000000000001</v>
      </c>
      <c r="S133" s="216">
        <v>0</v>
      </c>
      <c r="T133" s="217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8" t="s">
        <v>130</v>
      </c>
      <c r="AT133" s="218" t="s">
        <v>125</v>
      </c>
      <c r="AU133" s="218" t="s">
        <v>80</v>
      </c>
      <c r="AY133" s="20" t="s">
        <v>123</v>
      </c>
      <c r="BE133" s="219">
        <f>IF(N133="základní",J133,0)</f>
        <v>0</v>
      </c>
      <c r="BF133" s="219">
        <f>IF(N133="snížená",J133,0)</f>
        <v>0</v>
      </c>
      <c r="BG133" s="219">
        <f>IF(N133="zákl. přenesená",J133,0)</f>
        <v>0</v>
      </c>
      <c r="BH133" s="219">
        <f>IF(N133="sníž. přenesená",J133,0)</f>
        <v>0</v>
      </c>
      <c r="BI133" s="219">
        <f>IF(N133="nulová",J133,0)</f>
        <v>0</v>
      </c>
      <c r="BJ133" s="20" t="s">
        <v>78</v>
      </c>
      <c r="BK133" s="219">
        <f>ROUND(I133*H133,2)</f>
        <v>0</v>
      </c>
      <c r="BL133" s="20" t="s">
        <v>130</v>
      </c>
      <c r="BM133" s="218" t="s">
        <v>753</v>
      </c>
    </row>
    <row r="134" s="13" customFormat="1">
      <c r="A134" s="13"/>
      <c r="B134" s="225"/>
      <c r="C134" s="226"/>
      <c r="D134" s="227" t="s">
        <v>134</v>
      </c>
      <c r="E134" s="228" t="s">
        <v>19</v>
      </c>
      <c r="F134" s="229" t="s">
        <v>705</v>
      </c>
      <c r="G134" s="226"/>
      <c r="H134" s="230">
        <v>8</v>
      </c>
      <c r="I134" s="231"/>
      <c r="J134" s="226"/>
      <c r="K134" s="226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134</v>
      </c>
      <c r="AU134" s="236" t="s">
        <v>80</v>
      </c>
      <c r="AV134" s="13" t="s">
        <v>80</v>
      </c>
      <c r="AW134" s="13" t="s">
        <v>32</v>
      </c>
      <c r="AX134" s="13" t="s">
        <v>70</v>
      </c>
      <c r="AY134" s="236" t="s">
        <v>123</v>
      </c>
    </row>
    <row r="135" s="14" customFormat="1">
      <c r="A135" s="14"/>
      <c r="B135" s="237"/>
      <c r="C135" s="238"/>
      <c r="D135" s="227" t="s">
        <v>134</v>
      </c>
      <c r="E135" s="239" t="s">
        <v>19</v>
      </c>
      <c r="F135" s="240" t="s">
        <v>136</v>
      </c>
      <c r="G135" s="238"/>
      <c r="H135" s="241">
        <v>8</v>
      </c>
      <c r="I135" s="242"/>
      <c r="J135" s="238"/>
      <c r="K135" s="238"/>
      <c r="L135" s="243"/>
      <c r="M135" s="244"/>
      <c r="N135" s="245"/>
      <c r="O135" s="245"/>
      <c r="P135" s="245"/>
      <c r="Q135" s="245"/>
      <c r="R135" s="245"/>
      <c r="S135" s="245"/>
      <c r="T135" s="246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7" t="s">
        <v>134</v>
      </c>
      <c r="AU135" s="247" t="s">
        <v>80</v>
      </c>
      <c r="AV135" s="14" t="s">
        <v>130</v>
      </c>
      <c r="AW135" s="14" t="s">
        <v>32</v>
      </c>
      <c r="AX135" s="14" t="s">
        <v>78</v>
      </c>
      <c r="AY135" s="247" t="s">
        <v>123</v>
      </c>
    </row>
    <row r="136" s="2" customFormat="1" ht="24.15" customHeight="1">
      <c r="A136" s="41"/>
      <c r="B136" s="42"/>
      <c r="C136" s="207" t="s">
        <v>279</v>
      </c>
      <c r="D136" s="207" t="s">
        <v>125</v>
      </c>
      <c r="E136" s="208" t="s">
        <v>754</v>
      </c>
      <c r="F136" s="209" t="s">
        <v>755</v>
      </c>
      <c r="G136" s="210" t="s">
        <v>156</v>
      </c>
      <c r="H136" s="211">
        <v>8</v>
      </c>
      <c r="I136" s="212"/>
      <c r="J136" s="213">
        <f>ROUND(I136*H136,2)</f>
        <v>0</v>
      </c>
      <c r="K136" s="209" t="s">
        <v>19</v>
      </c>
      <c r="L136" s="47"/>
      <c r="M136" s="214" t="s">
        <v>19</v>
      </c>
      <c r="N136" s="215" t="s">
        <v>41</v>
      </c>
      <c r="O136" s="87"/>
      <c r="P136" s="216">
        <f>O136*H136</f>
        <v>0</v>
      </c>
      <c r="Q136" s="216">
        <v>0.0060000000000000001</v>
      </c>
      <c r="R136" s="216">
        <f>Q136*H136</f>
        <v>0.048000000000000001</v>
      </c>
      <c r="S136" s="216">
        <v>0</v>
      </c>
      <c r="T136" s="217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8" t="s">
        <v>130</v>
      </c>
      <c r="AT136" s="218" t="s">
        <v>125</v>
      </c>
      <c r="AU136" s="218" t="s">
        <v>80</v>
      </c>
      <c r="AY136" s="20" t="s">
        <v>123</v>
      </c>
      <c r="BE136" s="219">
        <f>IF(N136="základní",J136,0)</f>
        <v>0</v>
      </c>
      <c r="BF136" s="219">
        <f>IF(N136="snížená",J136,0)</f>
        <v>0</v>
      </c>
      <c r="BG136" s="219">
        <f>IF(N136="zákl. přenesená",J136,0)</f>
        <v>0</v>
      </c>
      <c r="BH136" s="219">
        <f>IF(N136="sníž. přenesená",J136,0)</f>
        <v>0</v>
      </c>
      <c r="BI136" s="219">
        <f>IF(N136="nulová",J136,0)</f>
        <v>0</v>
      </c>
      <c r="BJ136" s="20" t="s">
        <v>78</v>
      </c>
      <c r="BK136" s="219">
        <f>ROUND(I136*H136,2)</f>
        <v>0</v>
      </c>
      <c r="BL136" s="20" t="s">
        <v>130</v>
      </c>
      <c r="BM136" s="218" t="s">
        <v>756</v>
      </c>
    </row>
    <row r="137" s="13" customFormat="1">
      <c r="A137" s="13"/>
      <c r="B137" s="225"/>
      <c r="C137" s="226"/>
      <c r="D137" s="227" t="s">
        <v>134</v>
      </c>
      <c r="E137" s="228" t="s">
        <v>19</v>
      </c>
      <c r="F137" s="229" t="s">
        <v>705</v>
      </c>
      <c r="G137" s="226"/>
      <c r="H137" s="230">
        <v>8</v>
      </c>
      <c r="I137" s="231"/>
      <c r="J137" s="226"/>
      <c r="K137" s="226"/>
      <c r="L137" s="232"/>
      <c r="M137" s="233"/>
      <c r="N137" s="234"/>
      <c r="O137" s="234"/>
      <c r="P137" s="234"/>
      <c r="Q137" s="234"/>
      <c r="R137" s="234"/>
      <c r="S137" s="234"/>
      <c r="T137" s="235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6" t="s">
        <v>134</v>
      </c>
      <c r="AU137" s="236" t="s">
        <v>80</v>
      </c>
      <c r="AV137" s="13" t="s">
        <v>80</v>
      </c>
      <c r="AW137" s="13" t="s">
        <v>32</v>
      </c>
      <c r="AX137" s="13" t="s">
        <v>70</v>
      </c>
      <c r="AY137" s="236" t="s">
        <v>123</v>
      </c>
    </row>
    <row r="138" s="14" customFormat="1">
      <c r="A138" s="14"/>
      <c r="B138" s="237"/>
      <c r="C138" s="238"/>
      <c r="D138" s="227" t="s">
        <v>134</v>
      </c>
      <c r="E138" s="239" t="s">
        <v>19</v>
      </c>
      <c r="F138" s="240" t="s">
        <v>136</v>
      </c>
      <c r="G138" s="238"/>
      <c r="H138" s="241">
        <v>8</v>
      </c>
      <c r="I138" s="242"/>
      <c r="J138" s="238"/>
      <c r="K138" s="238"/>
      <c r="L138" s="243"/>
      <c r="M138" s="244"/>
      <c r="N138" s="245"/>
      <c r="O138" s="245"/>
      <c r="P138" s="245"/>
      <c r="Q138" s="245"/>
      <c r="R138" s="245"/>
      <c r="S138" s="245"/>
      <c r="T138" s="246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7" t="s">
        <v>134</v>
      </c>
      <c r="AU138" s="247" t="s">
        <v>80</v>
      </c>
      <c r="AV138" s="14" t="s">
        <v>130</v>
      </c>
      <c r="AW138" s="14" t="s">
        <v>32</v>
      </c>
      <c r="AX138" s="14" t="s">
        <v>78</v>
      </c>
      <c r="AY138" s="247" t="s">
        <v>123</v>
      </c>
    </row>
    <row r="139" s="12" customFormat="1" ht="22.8" customHeight="1">
      <c r="A139" s="12"/>
      <c r="B139" s="191"/>
      <c r="C139" s="192"/>
      <c r="D139" s="193" t="s">
        <v>69</v>
      </c>
      <c r="E139" s="205" t="s">
        <v>518</v>
      </c>
      <c r="F139" s="205" t="s">
        <v>519</v>
      </c>
      <c r="G139" s="192"/>
      <c r="H139" s="192"/>
      <c r="I139" s="195"/>
      <c r="J139" s="206">
        <f>BK139</f>
        <v>0</v>
      </c>
      <c r="K139" s="192"/>
      <c r="L139" s="197"/>
      <c r="M139" s="198"/>
      <c r="N139" s="199"/>
      <c r="O139" s="199"/>
      <c r="P139" s="200">
        <f>SUM(P140:P141)</f>
        <v>0</v>
      </c>
      <c r="Q139" s="199"/>
      <c r="R139" s="200">
        <f>SUM(R140:R141)</f>
        <v>0</v>
      </c>
      <c r="S139" s="199"/>
      <c r="T139" s="201">
        <f>SUM(T140:T141)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2" t="s">
        <v>78</v>
      </c>
      <c r="AT139" s="203" t="s">
        <v>69</v>
      </c>
      <c r="AU139" s="203" t="s">
        <v>78</v>
      </c>
      <c r="AY139" s="202" t="s">
        <v>123</v>
      </c>
      <c r="BK139" s="204">
        <f>SUM(BK140:BK141)</f>
        <v>0</v>
      </c>
    </row>
    <row r="140" s="2" customFormat="1" ht="24.15" customHeight="1">
      <c r="A140" s="41"/>
      <c r="B140" s="42"/>
      <c r="C140" s="207" t="s">
        <v>7</v>
      </c>
      <c r="D140" s="207" t="s">
        <v>125</v>
      </c>
      <c r="E140" s="208" t="s">
        <v>521</v>
      </c>
      <c r="F140" s="209" t="s">
        <v>522</v>
      </c>
      <c r="G140" s="210" t="s">
        <v>293</v>
      </c>
      <c r="H140" s="211">
        <v>1.0860000000000001</v>
      </c>
      <c r="I140" s="212"/>
      <c r="J140" s="213">
        <f>ROUND(I140*H140,2)</f>
        <v>0</v>
      </c>
      <c r="K140" s="209" t="s">
        <v>129</v>
      </c>
      <c r="L140" s="47"/>
      <c r="M140" s="214" t="s">
        <v>19</v>
      </c>
      <c r="N140" s="215" t="s">
        <v>41</v>
      </c>
      <c r="O140" s="87"/>
      <c r="P140" s="216">
        <f>O140*H140</f>
        <v>0</v>
      </c>
      <c r="Q140" s="216">
        <v>0</v>
      </c>
      <c r="R140" s="216">
        <f>Q140*H140</f>
        <v>0</v>
      </c>
      <c r="S140" s="216">
        <v>0</v>
      </c>
      <c r="T140" s="217">
        <f>S140*H140</f>
        <v>0</v>
      </c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R140" s="218" t="s">
        <v>130</v>
      </c>
      <c r="AT140" s="218" t="s">
        <v>125</v>
      </c>
      <c r="AU140" s="218" t="s">
        <v>80</v>
      </c>
      <c r="AY140" s="20" t="s">
        <v>123</v>
      </c>
      <c r="BE140" s="219">
        <f>IF(N140="základní",J140,0)</f>
        <v>0</v>
      </c>
      <c r="BF140" s="219">
        <f>IF(N140="snížená",J140,0)</f>
        <v>0</v>
      </c>
      <c r="BG140" s="219">
        <f>IF(N140="zákl. přenesená",J140,0)</f>
        <v>0</v>
      </c>
      <c r="BH140" s="219">
        <f>IF(N140="sníž. přenesená",J140,0)</f>
        <v>0</v>
      </c>
      <c r="BI140" s="219">
        <f>IF(N140="nulová",J140,0)</f>
        <v>0</v>
      </c>
      <c r="BJ140" s="20" t="s">
        <v>78</v>
      </c>
      <c r="BK140" s="219">
        <f>ROUND(I140*H140,2)</f>
        <v>0</v>
      </c>
      <c r="BL140" s="20" t="s">
        <v>130</v>
      </c>
      <c r="BM140" s="218" t="s">
        <v>757</v>
      </c>
    </row>
    <row r="141" s="2" customFormat="1">
      <c r="A141" s="41"/>
      <c r="B141" s="42"/>
      <c r="C141" s="43"/>
      <c r="D141" s="220" t="s">
        <v>132</v>
      </c>
      <c r="E141" s="43"/>
      <c r="F141" s="221" t="s">
        <v>524</v>
      </c>
      <c r="G141" s="43"/>
      <c r="H141" s="43"/>
      <c r="I141" s="222"/>
      <c r="J141" s="43"/>
      <c r="K141" s="43"/>
      <c r="L141" s="47"/>
      <c r="M141" s="279"/>
      <c r="N141" s="280"/>
      <c r="O141" s="281"/>
      <c r="P141" s="281"/>
      <c r="Q141" s="281"/>
      <c r="R141" s="281"/>
      <c r="S141" s="281"/>
      <c r="T141" s="282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T141" s="20" t="s">
        <v>132</v>
      </c>
      <c r="AU141" s="20" t="s">
        <v>80</v>
      </c>
    </row>
    <row r="142" s="2" customFormat="1" ht="6.96" customHeight="1">
      <c r="A142" s="41"/>
      <c r="B142" s="62"/>
      <c r="C142" s="63"/>
      <c r="D142" s="63"/>
      <c r="E142" s="63"/>
      <c r="F142" s="63"/>
      <c r="G142" s="63"/>
      <c r="H142" s="63"/>
      <c r="I142" s="63"/>
      <c r="J142" s="63"/>
      <c r="K142" s="63"/>
      <c r="L142" s="47"/>
      <c r="M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</row>
  </sheetData>
  <sheetProtection sheet="1" autoFilter="0" formatColumns="0" formatRows="0" objects="1" scenarios="1" spinCount="100000" saltValue="ld3t+B6y2VurkZ2COPHtJQYt9YIuHBCfcZdDe04KyyRDDD04kyDlgseAbPngGPTTpvyqVzcxDWczOHsJB8H38w==" hashValue="OTUDp+XVWeE8y0d06DF3Z4qSCLuzqgjHeXH0Wd0HKrdoNCiK/ezb6C3/aMcWPd1Y0lvWCU5GjBhmJdLGLrk8BQ==" algorithmName="SHA-512" password="CC51"/>
  <autoFilter ref="C82:K141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857242122"/>
    <hyperlink ref="F92" r:id="rId2" display="https://podminky.urs.cz/item/CS_URS_2026_01/871211211"/>
    <hyperlink ref="F98" r:id="rId3" display="https://podminky.urs.cz/item/CS_URS_2026_01/877212001"/>
    <hyperlink ref="F109" r:id="rId4" display="https://podminky.urs.cz/item/CS_URS_2026_01/877231201"/>
    <hyperlink ref="F114" r:id="rId5" display="https://podminky.urs.cz/item/CS_URS_2026_01/877232001"/>
    <hyperlink ref="F122" r:id="rId6" display="https://podminky.urs.cz/item/CS_URS_2026_01/877241201"/>
    <hyperlink ref="F127" r:id="rId7" display="https://podminky.urs.cz/item/CS_URS_2026_01/892233122"/>
    <hyperlink ref="F129" r:id="rId8" display="https://podminky.urs.cz/item/CS_URS_2026_01/892241111"/>
    <hyperlink ref="F131" r:id="rId9" display="https://podminky.urs.cz/item/CS_URS_2026_01/892372111"/>
    <hyperlink ref="F141" r:id="rId10" display="https://podminky.urs.cz/item/CS_URS_2026_01/998276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92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23"/>
      <c r="AT3" s="20" t="s">
        <v>80</v>
      </c>
    </row>
    <row r="4" s="1" customFormat="1" ht="24.96" customHeight="1">
      <c r="B4" s="23"/>
      <c r="D4" s="133" t="s">
        <v>93</v>
      </c>
      <c r="L4" s="23"/>
      <c r="M4" s="134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5" t="s">
        <v>16</v>
      </c>
      <c r="L6" s="23"/>
    </row>
    <row r="7" s="1" customFormat="1" ht="16.5" customHeight="1">
      <c r="B7" s="23"/>
      <c r="E7" s="136" t="str">
        <f>'Rekapitulace stavby'!K6</f>
        <v>Popovice – oprava části řadu A-2 od č.p. 299 po č.p. 284</v>
      </c>
      <c r="F7" s="135"/>
      <c r="G7" s="135"/>
      <c r="H7" s="135"/>
      <c r="L7" s="23"/>
    </row>
    <row r="8" s="2" customFormat="1" ht="12" customHeight="1">
      <c r="A8" s="41"/>
      <c r="B8" s="47"/>
      <c r="C8" s="41"/>
      <c r="D8" s="135" t="s">
        <v>94</v>
      </c>
      <c r="E8" s="41"/>
      <c r="F8" s="41"/>
      <c r="G8" s="41"/>
      <c r="H8" s="41"/>
      <c r="I8" s="41"/>
      <c r="J8" s="41"/>
      <c r="K8" s="41"/>
      <c r="L8" s="137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8" t="s">
        <v>758</v>
      </c>
      <c r="F9" s="41"/>
      <c r="G9" s="41"/>
      <c r="H9" s="41"/>
      <c r="I9" s="41"/>
      <c r="J9" s="41"/>
      <c r="K9" s="41"/>
      <c r="L9" s="137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7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5" t="s">
        <v>18</v>
      </c>
      <c r="E11" s="41"/>
      <c r="F11" s="139" t="s">
        <v>19</v>
      </c>
      <c r="G11" s="41"/>
      <c r="H11" s="41"/>
      <c r="I11" s="135" t="s">
        <v>20</v>
      </c>
      <c r="J11" s="139" t="s">
        <v>19</v>
      </c>
      <c r="K11" s="41"/>
      <c r="L11" s="137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5" t="s">
        <v>21</v>
      </c>
      <c r="E12" s="41"/>
      <c r="F12" s="139" t="s">
        <v>22</v>
      </c>
      <c r="G12" s="41"/>
      <c r="H12" s="41"/>
      <c r="I12" s="135" t="s">
        <v>23</v>
      </c>
      <c r="J12" s="140" t="str">
        <f>'Rekapitulace stavby'!AN8</f>
        <v>24. 4. 2026</v>
      </c>
      <c r="K12" s="41"/>
      <c r="L12" s="137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7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5" t="s">
        <v>25</v>
      </c>
      <c r="E14" s="41"/>
      <c r="F14" s="41"/>
      <c r="G14" s="41"/>
      <c r="H14" s="41"/>
      <c r="I14" s="135" t="s">
        <v>26</v>
      </c>
      <c r="J14" s="139" t="str">
        <f>IF('Rekapitulace stavby'!AN10="","",'Rekapitulace stavby'!AN10)</f>
        <v/>
      </c>
      <c r="K14" s="41"/>
      <c r="L14" s="137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39" t="str">
        <f>IF('Rekapitulace stavby'!E11="","",'Rekapitulace stavby'!E11)</f>
        <v xml:space="preserve"> </v>
      </c>
      <c r="F15" s="41"/>
      <c r="G15" s="41"/>
      <c r="H15" s="41"/>
      <c r="I15" s="135" t="s">
        <v>28</v>
      </c>
      <c r="J15" s="139" t="str">
        <f>IF('Rekapitulace stavby'!AN11="","",'Rekapitulace stavby'!AN11)</f>
        <v/>
      </c>
      <c r="K15" s="41"/>
      <c r="L15" s="137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7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5" t="s">
        <v>29</v>
      </c>
      <c r="E17" s="41"/>
      <c r="F17" s="41"/>
      <c r="G17" s="41"/>
      <c r="H17" s="41"/>
      <c r="I17" s="135" t="s">
        <v>26</v>
      </c>
      <c r="J17" s="36" t="str">
        <f>'Rekapitulace stavby'!AN13</f>
        <v>Vyplň údaj</v>
      </c>
      <c r="K17" s="41"/>
      <c r="L17" s="137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39"/>
      <c r="G18" s="139"/>
      <c r="H18" s="139"/>
      <c r="I18" s="135" t="s">
        <v>28</v>
      </c>
      <c r="J18" s="36" t="str">
        <f>'Rekapitulace stavby'!AN14</f>
        <v>Vyplň údaj</v>
      </c>
      <c r="K18" s="41"/>
      <c r="L18" s="137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7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5" t="s">
        <v>31</v>
      </c>
      <c r="E20" s="41"/>
      <c r="F20" s="41"/>
      <c r="G20" s="41"/>
      <c r="H20" s="41"/>
      <c r="I20" s="135" t="s">
        <v>26</v>
      </c>
      <c r="J20" s="139" t="str">
        <f>IF('Rekapitulace stavby'!AN16="","",'Rekapitulace stavby'!AN16)</f>
        <v/>
      </c>
      <c r="K20" s="41"/>
      <c r="L20" s="137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39" t="str">
        <f>IF('Rekapitulace stavby'!E17="","",'Rekapitulace stavby'!E17)</f>
        <v xml:space="preserve"> </v>
      </c>
      <c r="F21" s="41"/>
      <c r="G21" s="41"/>
      <c r="H21" s="41"/>
      <c r="I21" s="135" t="s">
        <v>28</v>
      </c>
      <c r="J21" s="139" t="str">
        <f>IF('Rekapitulace stavby'!AN17="","",'Rekapitulace stavby'!AN17)</f>
        <v/>
      </c>
      <c r="K21" s="41"/>
      <c r="L21" s="137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7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5" t="s">
        <v>33</v>
      </c>
      <c r="E23" s="41"/>
      <c r="F23" s="41"/>
      <c r="G23" s="41"/>
      <c r="H23" s="41"/>
      <c r="I23" s="135" t="s">
        <v>26</v>
      </c>
      <c r="J23" s="139" t="str">
        <f>IF('Rekapitulace stavby'!AN19="","",'Rekapitulace stavby'!AN19)</f>
        <v/>
      </c>
      <c r="K23" s="41"/>
      <c r="L23" s="137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39" t="str">
        <f>IF('Rekapitulace stavby'!E20="","",'Rekapitulace stavby'!E20)</f>
        <v xml:space="preserve"> </v>
      </c>
      <c r="F24" s="41"/>
      <c r="G24" s="41"/>
      <c r="H24" s="41"/>
      <c r="I24" s="135" t="s">
        <v>28</v>
      </c>
      <c r="J24" s="139" t="str">
        <f>IF('Rekapitulace stavby'!AN20="","",'Rekapitulace stavby'!AN20)</f>
        <v/>
      </c>
      <c r="K24" s="41"/>
      <c r="L24" s="137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7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5" t="s">
        <v>34</v>
      </c>
      <c r="E26" s="41"/>
      <c r="F26" s="41"/>
      <c r="G26" s="41"/>
      <c r="H26" s="41"/>
      <c r="I26" s="41"/>
      <c r="J26" s="41"/>
      <c r="K26" s="41"/>
      <c r="L26" s="137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1"/>
      <c r="B27" s="142"/>
      <c r="C27" s="141"/>
      <c r="D27" s="141"/>
      <c r="E27" s="143" t="s">
        <v>19</v>
      </c>
      <c r="F27" s="143"/>
      <c r="G27" s="143"/>
      <c r="H27" s="143"/>
      <c r="I27" s="141"/>
      <c r="J27" s="141"/>
      <c r="K27" s="141"/>
      <c r="L27" s="144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7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5"/>
      <c r="E29" s="145"/>
      <c r="F29" s="145"/>
      <c r="G29" s="145"/>
      <c r="H29" s="145"/>
      <c r="I29" s="145"/>
      <c r="J29" s="145"/>
      <c r="K29" s="145"/>
      <c r="L29" s="137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6" t="s">
        <v>36</v>
      </c>
      <c r="E30" s="41"/>
      <c r="F30" s="41"/>
      <c r="G30" s="41"/>
      <c r="H30" s="41"/>
      <c r="I30" s="41"/>
      <c r="J30" s="147">
        <f>ROUND(J80, 2)</f>
        <v>0</v>
      </c>
      <c r="K30" s="41"/>
      <c r="L30" s="137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5"/>
      <c r="E31" s="145"/>
      <c r="F31" s="145"/>
      <c r="G31" s="145"/>
      <c r="H31" s="145"/>
      <c r="I31" s="145"/>
      <c r="J31" s="145"/>
      <c r="K31" s="145"/>
      <c r="L31" s="137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8" t="s">
        <v>38</v>
      </c>
      <c r="G32" s="41"/>
      <c r="H32" s="41"/>
      <c r="I32" s="148" t="s">
        <v>37</v>
      </c>
      <c r="J32" s="148" t="s">
        <v>39</v>
      </c>
      <c r="K32" s="41"/>
      <c r="L32" s="137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49" t="s">
        <v>40</v>
      </c>
      <c r="E33" s="135" t="s">
        <v>41</v>
      </c>
      <c r="F33" s="150">
        <f>ROUND((SUM(BE80:BE104)),  2)</f>
        <v>0</v>
      </c>
      <c r="G33" s="41"/>
      <c r="H33" s="41"/>
      <c r="I33" s="151">
        <v>0.20999999999999999</v>
      </c>
      <c r="J33" s="150">
        <f>ROUND(((SUM(BE80:BE104))*I33),  2)</f>
        <v>0</v>
      </c>
      <c r="K33" s="41"/>
      <c r="L33" s="137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5" t="s">
        <v>42</v>
      </c>
      <c r="F34" s="150">
        <f>ROUND((SUM(BF80:BF104)),  2)</f>
        <v>0</v>
      </c>
      <c r="G34" s="41"/>
      <c r="H34" s="41"/>
      <c r="I34" s="151">
        <v>0.12</v>
      </c>
      <c r="J34" s="150">
        <f>ROUND(((SUM(BF80:BF104))*I34),  2)</f>
        <v>0</v>
      </c>
      <c r="K34" s="41"/>
      <c r="L34" s="137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5" t="s">
        <v>43</v>
      </c>
      <c r="F35" s="150">
        <f>ROUND((SUM(BG80:BG104)),  2)</f>
        <v>0</v>
      </c>
      <c r="G35" s="41"/>
      <c r="H35" s="41"/>
      <c r="I35" s="151">
        <v>0.20999999999999999</v>
      </c>
      <c r="J35" s="150">
        <f>0</f>
        <v>0</v>
      </c>
      <c r="K35" s="41"/>
      <c r="L35" s="137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5" t="s">
        <v>44</v>
      </c>
      <c r="F36" s="150">
        <f>ROUND((SUM(BH80:BH104)),  2)</f>
        <v>0</v>
      </c>
      <c r="G36" s="41"/>
      <c r="H36" s="41"/>
      <c r="I36" s="151">
        <v>0.12</v>
      </c>
      <c r="J36" s="150">
        <f>0</f>
        <v>0</v>
      </c>
      <c r="K36" s="41"/>
      <c r="L36" s="137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5" t="s">
        <v>45</v>
      </c>
      <c r="F37" s="150">
        <f>ROUND((SUM(BI80:BI104)),  2)</f>
        <v>0</v>
      </c>
      <c r="G37" s="41"/>
      <c r="H37" s="41"/>
      <c r="I37" s="151">
        <v>0</v>
      </c>
      <c r="J37" s="150">
        <f>0</f>
        <v>0</v>
      </c>
      <c r="K37" s="41"/>
      <c r="L37" s="137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7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2"/>
      <c r="D39" s="153" t="s">
        <v>46</v>
      </c>
      <c r="E39" s="154"/>
      <c r="F39" s="154"/>
      <c r="G39" s="155" t="s">
        <v>47</v>
      </c>
      <c r="H39" s="156" t="s">
        <v>48</v>
      </c>
      <c r="I39" s="154"/>
      <c r="J39" s="157">
        <f>SUM(J30:J37)</f>
        <v>0</v>
      </c>
      <c r="K39" s="158"/>
      <c r="L39" s="137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59"/>
      <c r="C40" s="160"/>
      <c r="D40" s="160"/>
      <c r="E40" s="160"/>
      <c r="F40" s="160"/>
      <c r="G40" s="160"/>
      <c r="H40" s="160"/>
      <c r="I40" s="160"/>
      <c r="J40" s="160"/>
      <c r="K40" s="160"/>
      <c r="L40" s="137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1"/>
      <c r="C44" s="162"/>
      <c r="D44" s="162"/>
      <c r="E44" s="162"/>
      <c r="F44" s="162"/>
      <c r="G44" s="162"/>
      <c r="H44" s="162"/>
      <c r="I44" s="162"/>
      <c r="J44" s="162"/>
      <c r="K44" s="162"/>
      <c r="L44" s="137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96</v>
      </c>
      <c r="D45" s="43"/>
      <c r="E45" s="43"/>
      <c r="F45" s="43"/>
      <c r="G45" s="43"/>
      <c r="H45" s="43"/>
      <c r="I45" s="43"/>
      <c r="J45" s="43"/>
      <c r="K45" s="43"/>
      <c r="L45" s="137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7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7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3" t="str">
        <f>E7</f>
        <v>Popovice – oprava části řadu A-2 od č.p. 299 po č.p. 284</v>
      </c>
      <c r="F48" s="35"/>
      <c r="G48" s="35"/>
      <c r="H48" s="35"/>
      <c r="I48" s="43"/>
      <c r="J48" s="43"/>
      <c r="K48" s="43"/>
      <c r="L48" s="137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94</v>
      </c>
      <c r="D49" s="43"/>
      <c r="E49" s="43"/>
      <c r="F49" s="43"/>
      <c r="G49" s="43"/>
      <c r="H49" s="43"/>
      <c r="I49" s="43"/>
      <c r="J49" s="43"/>
      <c r="K49" s="43"/>
      <c r="L49" s="137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005 - Ostatní a vedlejší náklady</v>
      </c>
      <c r="F50" s="43"/>
      <c r="G50" s="43"/>
      <c r="H50" s="43"/>
      <c r="I50" s="43"/>
      <c r="J50" s="43"/>
      <c r="K50" s="43"/>
      <c r="L50" s="137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7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k.ú. Popovice u Uherského Hradiště</v>
      </c>
      <c r="G52" s="43"/>
      <c r="H52" s="43"/>
      <c r="I52" s="35" t="s">
        <v>23</v>
      </c>
      <c r="J52" s="75" t="str">
        <f>IF(J12="","",J12)</f>
        <v>24. 4. 2026</v>
      </c>
      <c r="K52" s="43"/>
      <c r="L52" s="137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7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15.1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 xml:space="preserve"> </v>
      </c>
      <c r="K54" s="43"/>
      <c r="L54" s="137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33</v>
      </c>
      <c r="J55" s="39" t="str">
        <f>E24</f>
        <v xml:space="preserve"> </v>
      </c>
      <c r="K55" s="43"/>
      <c r="L55" s="137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7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4" t="s">
        <v>97</v>
      </c>
      <c r="D57" s="165"/>
      <c r="E57" s="165"/>
      <c r="F57" s="165"/>
      <c r="G57" s="165"/>
      <c r="H57" s="165"/>
      <c r="I57" s="165"/>
      <c r="J57" s="166" t="s">
        <v>98</v>
      </c>
      <c r="K57" s="165"/>
      <c r="L57" s="137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7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7" t="s">
        <v>68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7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99</v>
      </c>
    </row>
    <row r="60" s="9" customFormat="1" ht="24.96" customHeight="1">
      <c r="A60" s="9"/>
      <c r="B60" s="168"/>
      <c r="C60" s="169"/>
      <c r="D60" s="170" t="s">
        <v>759</v>
      </c>
      <c r="E60" s="171"/>
      <c r="F60" s="171"/>
      <c r="G60" s="171"/>
      <c r="H60" s="171"/>
      <c r="I60" s="171"/>
      <c r="J60" s="172">
        <f>J81</f>
        <v>0</v>
      </c>
      <c r="K60" s="169"/>
      <c r="L60" s="173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7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7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7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108</v>
      </c>
      <c r="D67" s="43"/>
      <c r="E67" s="43"/>
      <c r="F67" s="43"/>
      <c r="G67" s="43"/>
      <c r="H67" s="43"/>
      <c r="I67" s="43"/>
      <c r="J67" s="43"/>
      <c r="K67" s="43"/>
      <c r="L67" s="137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7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7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3" t="str">
        <f>E7</f>
        <v>Popovice – oprava části řadu A-2 od č.p. 299 po č.p. 284</v>
      </c>
      <c r="F70" s="35"/>
      <c r="G70" s="35"/>
      <c r="H70" s="35"/>
      <c r="I70" s="43"/>
      <c r="J70" s="43"/>
      <c r="K70" s="43"/>
      <c r="L70" s="137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94</v>
      </c>
      <c r="D71" s="43"/>
      <c r="E71" s="43"/>
      <c r="F71" s="43"/>
      <c r="G71" s="43"/>
      <c r="H71" s="43"/>
      <c r="I71" s="43"/>
      <c r="J71" s="43"/>
      <c r="K71" s="43"/>
      <c r="L71" s="137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005 - Ostatní a vedlejší náklady</v>
      </c>
      <c r="F72" s="43"/>
      <c r="G72" s="43"/>
      <c r="H72" s="43"/>
      <c r="I72" s="43"/>
      <c r="J72" s="43"/>
      <c r="K72" s="43"/>
      <c r="L72" s="137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7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k.ú. Popovice u Uherského Hradiště</v>
      </c>
      <c r="G74" s="43"/>
      <c r="H74" s="43"/>
      <c r="I74" s="35" t="s">
        <v>23</v>
      </c>
      <c r="J74" s="75" t="str">
        <f>IF(J12="","",J12)</f>
        <v>24. 4. 2026</v>
      </c>
      <c r="K74" s="43"/>
      <c r="L74" s="137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7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5.15" customHeight="1">
      <c r="A76" s="41"/>
      <c r="B76" s="42"/>
      <c r="C76" s="35" t="s">
        <v>25</v>
      </c>
      <c r="D76" s="43"/>
      <c r="E76" s="43"/>
      <c r="F76" s="30" t="str">
        <f>E15</f>
        <v xml:space="preserve"> </v>
      </c>
      <c r="G76" s="43"/>
      <c r="H76" s="43"/>
      <c r="I76" s="35" t="s">
        <v>31</v>
      </c>
      <c r="J76" s="39" t="str">
        <f>E21</f>
        <v xml:space="preserve"> </v>
      </c>
      <c r="K76" s="43"/>
      <c r="L76" s="137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29</v>
      </c>
      <c r="D77" s="43"/>
      <c r="E77" s="43"/>
      <c r="F77" s="30" t="str">
        <f>IF(E18="","",E18)</f>
        <v>Vyplň údaj</v>
      </c>
      <c r="G77" s="43"/>
      <c r="H77" s="43"/>
      <c r="I77" s="35" t="s">
        <v>33</v>
      </c>
      <c r="J77" s="39" t="str">
        <f>E24</f>
        <v xml:space="preserve"> </v>
      </c>
      <c r="K77" s="43"/>
      <c r="L77" s="137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7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0"/>
      <c r="B79" s="181"/>
      <c r="C79" s="182" t="s">
        <v>109</v>
      </c>
      <c r="D79" s="183" t="s">
        <v>55</v>
      </c>
      <c r="E79" s="183" t="s">
        <v>51</v>
      </c>
      <c r="F79" s="183" t="s">
        <v>52</v>
      </c>
      <c r="G79" s="183" t="s">
        <v>110</v>
      </c>
      <c r="H79" s="183" t="s">
        <v>111</v>
      </c>
      <c r="I79" s="183" t="s">
        <v>112</v>
      </c>
      <c r="J79" s="183" t="s">
        <v>98</v>
      </c>
      <c r="K79" s="184" t="s">
        <v>113</v>
      </c>
      <c r="L79" s="185"/>
      <c r="M79" s="95" t="s">
        <v>19</v>
      </c>
      <c r="N79" s="96" t="s">
        <v>40</v>
      </c>
      <c r="O79" s="96" t="s">
        <v>114</v>
      </c>
      <c r="P79" s="96" t="s">
        <v>115</v>
      </c>
      <c r="Q79" s="96" t="s">
        <v>116</v>
      </c>
      <c r="R79" s="96" t="s">
        <v>117</v>
      </c>
      <c r="S79" s="96" t="s">
        <v>118</v>
      </c>
      <c r="T79" s="97" t="s">
        <v>119</v>
      </c>
      <c r="U79" s="180"/>
      <c r="V79" s="180"/>
      <c r="W79" s="180"/>
      <c r="X79" s="180"/>
      <c r="Y79" s="180"/>
      <c r="Z79" s="180"/>
      <c r="AA79" s="180"/>
      <c r="AB79" s="180"/>
      <c r="AC79" s="180"/>
      <c r="AD79" s="180"/>
      <c r="AE79" s="180"/>
    </row>
    <row r="80" s="2" customFormat="1" ht="22.8" customHeight="1">
      <c r="A80" s="41"/>
      <c r="B80" s="42"/>
      <c r="C80" s="102" t="s">
        <v>120</v>
      </c>
      <c r="D80" s="43"/>
      <c r="E80" s="43"/>
      <c r="F80" s="43"/>
      <c r="G80" s="43"/>
      <c r="H80" s="43"/>
      <c r="I80" s="43"/>
      <c r="J80" s="186">
        <f>BK80</f>
        <v>0</v>
      </c>
      <c r="K80" s="43"/>
      <c r="L80" s="47"/>
      <c r="M80" s="98"/>
      <c r="N80" s="187"/>
      <c r="O80" s="99"/>
      <c r="P80" s="188">
        <f>P81</f>
        <v>0</v>
      </c>
      <c r="Q80" s="99"/>
      <c r="R80" s="188">
        <f>R81</f>
        <v>0</v>
      </c>
      <c r="S80" s="99"/>
      <c r="T80" s="189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69</v>
      </c>
      <c r="AU80" s="20" t="s">
        <v>99</v>
      </c>
      <c r="BK80" s="190">
        <f>BK81</f>
        <v>0</v>
      </c>
    </row>
    <row r="81" s="12" customFormat="1" ht="25.92" customHeight="1">
      <c r="A81" s="12"/>
      <c r="B81" s="191"/>
      <c r="C81" s="192"/>
      <c r="D81" s="193" t="s">
        <v>69</v>
      </c>
      <c r="E81" s="194" t="s">
        <v>760</v>
      </c>
      <c r="F81" s="194" t="s">
        <v>761</v>
      </c>
      <c r="G81" s="192"/>
      <c r="H81" s="192"/>
      <c r="I81" s="195"/>
      <c r="J81" s="196">
        <f>BK81</f>
        <v>0</v>
      </c>
      <c r="K81" s="192"/>
      <c r="L81" s="197"/>
      <c r="M81" s="198"/>
      <c r="N81" s="199"/>
      <c r="O81" s="199"/>
      <c r="P81" s="200">
        <f>SUM(P82:P104)</f>
        <v>0</v>
      </c>
      <c r="Q81" s="199"/>
      <c r="R81" s="200">
        <f>SUM(R82:R104)</f>
        <v>0</v>
      </c>
      <c r="S81" s="199"/>
      <c r="T81" s="201">
        <f>SUM(T82:T104)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2" t="s">
        <v>78</v>
      </c>
      <c r="AT81" s="203" t="s">
        <v>69</v>
      </c>
      <c r="AU81" s="203" t="s">
        <v>70</v>
      </c>
      <c r="AY81" s="202" t="s">
        <v>123</v>
      </c>
      <c r="BK81" s="204">
        <f>SUM(BK82:BK104)</f>
        <v>0</v>
      </c>
    </row>
    <row r="82" s="2" customFormat="1" ht="21.75" customHeight="1">
      <c r="A82" s="41"/>
      <c r="B82" s="42"/>
      <c r="C82" s="207" t="s">
        <v>78</v>
      </c>
      <c r="D82" s="207" t="s">
        <v>125</v>
      </c>
      <c r="E82" s="208" t="s">
        <v>762</v>
      </c>
      <c r="F82" s="209" t="s">
        <v>763</v>
      </c>
      <c r="G82" s="210" t="s">
        <v>764</v>
      </c>
      <c r="H82" s="211">
        <v>1</v>
      </c>
      <c r="I82" s="212"/>
      <c r="J82" s="213">
        <f>ROUND(I82*H82,2)</f>
        <v>0</v>
      </c>
      <c r="K82" s="209" t="s">
        <v>19</v>
      </c>
      <c r="L82" s="47"/>
      <c r="M82" s="214" t="s">
        <v>19</v>
      </c>
      <c r="N82" s="215" t="s">
        <v>41</v>
      </c>
      <c r="O82" s="87"/>
      <c r="P82" s="216">
        <f>O82*H82</f>
        <v>0</v>
      </c>
      <c r="Q82" s="216">
        <v>0</v>
      </c>
      <c r="R82" s="216">
        <f>Q82*H82</f>
        <v>0</v>
      </c>
      <c r="S82" s="216">
        <v>0</v>
      </c>
      <c r="T82" s="217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8" t="s">
        <v>130</v>
      </c>
      <c r="AT82" s="218" t="s">
        <v>125</v>
      </c>
      <c r="AU82" s="218" t="s">
        <v>78</v>
      </c>
      <c r="AY82" s="20" t="s">
        <v>123</v>
      </c>
      <c r="BE82" s="219">
        <f>IF(N82="základní",J82,0)</f>
        <v>0</v>
      </c>
      <c r="BF82" s="219">
        <f>IF(N82="snížená",J82,0)</f>
        <v>0</v>
      </c>
      <c r="BG82" s="219">
        <f>IF(N82="zákl. přenesená",J82,0)</f>
        <v>0</v>
      </c>
      <c r="BH82" s="219">
        <f>IF(N82="sníž. přenesená",J82,0)</f>
        <v>0</v>
      </c>
      <c r="BI82" s="219">
        <f>IF(N82="nulová",J82,0)</f>
        <v>0</v>
      </c>
      <c r="BJ82" s="20" t="s">
        <v>78</v>
      </c>
      <c r="BK82" s="219">
        <f>ROUND(I82*H82,2)</f>
        <v>0</v>
      </c>
      <c r="BL82" s="20" t="s">
        <v>130</v>
      </c>
      <c r="BM82" s="218" t="s">
        <v>765</v>
      </c>
    </row>
    <row r="83" s="2" customFormat="1" ht="16.5" customHeight="1">
      <c r="A83" s="41"/>
      <c r="B83" s="42"/>
      <c r="C83" s="207" t="s">
        <v>80</v>
      </c>
      <c r="D83" s="207" t="s">
        <v>125</v>
      </c>
      <c r="E83" s="208" t="s">
        <v>766</v>
      </c>
      <c r="F83" s="209" t="s">
        <v>767</v>
      </c>
      <c r="G83" s="210" t="s">
        <v>764</v>
      </c>
      <c r="H83" s="211">
        <v>1</v>
      </c>
      <c r="I83" s="212"/>
      <c r="J83" s="213">
        <f>ROUND(I83*H83,2)</f>
        <v>0</v>
      </c>
      <c r="K83" s="209" t="s">
        <v>19</v>
      </c>
      <c r="L83" s="47"/>
      <c r="M83" s="214" t="s">
        <v>19</v>
      </c>
      <c r="N83" s="215" t="s">
        <v>41</v>
      </c>
      <c r="O83" s="87"/>
      <c r="P83" s="216">
        <f>O83*H83</f>
        <v>0</v>
      </c>
      <c r="Q83" s="216">
        <v>0</v>
      </c>
      <c r="R83" s="216">
        <f>Q83*H83</f>
        <v>0</v>
      </c>
      <c r="S83" s="216">
        <v>0</v>
      </c>
      <c r="T83" s="217">
        <f>S83*H83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R83" s="218" t="s">
        <v>130</v>
      </c>
      <c r="AT83" s="218" t="s">
        <v>125</v>
      </c>
      <c r="AU83" s="218" t="s">
        <v>78</v>
      </c>
      <c r="AY83" s="20" t="s">
        <v>123</v>
      </c>
      <c r="BE83" s="219">
        <f>IF(N83="základní",J83,0)</f>
        <v>0</v>
      </c>
      <c r="BF83" s="219">
        <f>IF(N83="snížená",J83,0)</f>
        <v>0</v>
      </c>
      <c r="BG83" s="219">
        <f>IF(N83="zákl. přenesená",J83,0)</f>
        <v>0</v>
      </c>
      <c r="BH83" s="219">
        <f>IF(N83="sníž. přenesená",J83,0)</f>
        <v>0</v>
      </c>
      <c r="BI83" s="219">
        <f>IF(N83="nulová",J83,0)</f>
        <v>0</v>
      </c>
      <c r="BJ83" s="20" t="s">
        <v>78</v>
      </c>
      <c r="BK83" s="219">
        <f>ROUND(I83*H83,2)</f>
        <v>0</v>
      </c>
      <c r="BL83" s="20" t="s">
        <v>130</v>
      </c>
      <c r="BM83" s="218" t="s">
        <v>768</v>
      </c>
    </row>
    <row r="84" s="2" customFormat="1" ht="16.5" customHeight="1">
      <c r="A84" s="41"/>
      <c r="B84" s="42"/>
      <c r="C84" s="207" t="s">
        <v>142</v>
      </c>
      <c r="D84" s="207" t="s">
        <v>125</v>
      </c>
      <c r="E84" s="208" t="s">
        <v>769</v>
      </c>
      <c r="F84" s="209" t="s">
        <v>770</v>
      </c>
      <c r="G84" s="210" t="s">
        <v>764</v>
      </c>
      <c r="H84" s="211">
        <v>1</v>
      </c>
      <c r="I84" s="212"/>
      <c r="J84" s="213">
        <f>ROUND(I84*H84,2)</f>
        <v>0</v>
      </c>
      <c r="K84" s="209" t="s">
        <v>19</v>
      </c>
      <c r="L84" s="47"/>
      <c r="M84" s="214" t="s">
        <v>19</v>
      </c>
      <c r="N84" s="215" t="s">
        <v>41</v>
      </c>
      <c r="O84" s="87"/>
      <c r="P84" s="216">
        <f>O84*H84</f>
        <v>0</v>
      </c>
      <c r="Q84" s="216">
        <v>0</v>
      </c>
      <c r="R84" s="216">
        <f>Q84*H84</f>
        <v>0</v>
      </c>
      <c r="S84" s="216">
        <v>0</v>
      </c>
      <c r="T84" s="217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8" t="s">
        <v>130</v>
      </c>
      <c r="AT84" s="218" t="s">
        <v>125</v>
      </c>
      <c r="AU84" s="218" t="s">
        <v>78</v>
      </c>
      <c r="AY84" s="20" t="s">
        <v>123</v>
      </c>
      <c r="BE84" s="219">
        <f>IF(N84="základní",J84,0)</f>
        <v>0</v>
      </c>
      <c r="BF84" s="219">
        <f>IF(N84="snížená",J84,0)</f>
        <v>0</v>
      </c>
      <c r="BG84" s="219">
        <f>IF(N84="zákl. přenesená",J84,0)</f>
        <v>0</v>
      </c>
      <c r="BH84" s="219">
        <f>IF(N84="sníž. přenesená",J84,0)</f>
        <v>0</v>
      </c>
      <c r="BI84" s="219">
        <f>IF(N84="nulová",J84,0)</f>
        <v>0</v>
      </c>
      <c r="BJ84" s="20" t="s">
        <v>78</v>
      </c>
      <c r="BK84" s="219">
        <f>ROUND(I84*H84,2)</f>
        <v>0</v>
      </c>
      <c r="BL84" s="20" t="s">
        <v>130</v>
      </c>
      <c r="BM84" s="218" t="s">
        <v>771</v>
      </c>
    </row>
    <row r="85" s="2" customFormat="1" ht="16.5" customHeight="1">
      <c r="A85" s="41"/>
      <c r="B85" s="42"/>
      <c r="C85" s="207" t="s">
        <v>130</v>
      </c>
      <c r="D85" s="207" t="s">
        <v>125</v>
      </c>
      <c r="E85" s="208" t="s">
        <v>772</v>
      </c>
      <c r="F85" s="209" t="s">
        <v>773</v>
      </c>
      <c r="G85" s="210" t="s">
        <v>764</v>
      </c>
      <c r="H85" s="211">
        <v>1</v>
      </c>
      <c r="I85" s="212"/>
      <c r="J85" s="213">
        <f>ROUND(I85*H85,2)</f>
        <v>0</v>
      </c>
      <c r="K85" s="209" t="s">
        <v>19</v>
      </c>
      <c r="L85" s="47"/>
      <c r="M85" s="214" t="s">
        <v>19</v>
      </c>
      <c r="N85" s="215" t="s">
        <v>41</v>
      </c>
      <c r="O85" s="87"/>
      <c r="P85" s="216">
        <f>O85*H85</f>
        <v>0</v>
      </c>
      <c r="Q85" s="216">
        <v>0</v>
      </c>
      <c r="R85" s="216">
        <f>Q85*H85</f>
        <v>0</v>
      </c>
      <c r="S85" s="216">
        <v>0</v>
      </c>
      <c r="T85" s="217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8" t="s">
        <v>130</v>
      </c>
      <c r="AT85" s="218" t="s">
        <v>125</v>
      </c>
      <c r="AU85" s="218" t="s">
        <v>78</v>
      </c>
      <c r="AY85" s="20" t="s">
        <v>123</v>
      </c>
      <c r="BE85" s="219">
        <f>IF(N85="základní",J85,0)</f>
        <v>0</v>
      </c>
      <c r="BF85" s="219">
        <f>IF(N85="snížená",J85,0)</f>
        <v>0</v>
      </c>
      <c r="BG85" s="219">
        <f>IF(N85="zákl. přenesená",J85,0)</f>
        <v>0</v>
      </c>
      <c r="BH85" s="219">
        <f>IF(N85="sníž. přenesená",J85,0)</f>
        <v>0</v>
      </c>
      <c r="BI85" s="219">
        <f>IF(N85="nulová",J85,0)</f>
        <v>0</v>
      </c>
      <c r="BJ85" s="20" t="s">
        <v>78</v>
      </c>
      <c r="BK85" s="219">
        <f>ROUND(I85*H85,2)</f>
        <v>0</v>
      </c>
      <c r="BL85" s="20" t="s">
        <v>130</v>
      </c>
      <c r="BM85" s="218" t="s">
        <v>774</v>
      </c>
    </row>
    <row r="86" s="2" customFormat="1" ht="16.5" customHeight="1">
      <c r="A86" s="41"/>
      <c r="B86" s="42"/>
      <c r="C86" s="207" t="s">
        <v>153</v>
      </c>
      <c r="D86" s="207" t="s">
        <v>125</v>
      </c>
      <c r="E86" s="208" t="s">
        <v>775</v>
      </c>
      <c r="F86" s="209" t="s">
        <v>776</v>
      </c>
      <c r="G86" s="210" t="s">
        <v>764</v>
      </c>
      <c r="H86" s="211">
        <v>1</v>
      </c>
      <c r="I86" s="212"/>
      <c r="J86" s="213">
        <f>ROUND(I86*H86,2)</f>
        <v>0</v>
      </c>
      <c r="K86" s="209" t="s">
        <v>19</v>
      </c>
      <c r="L86" s="47"/>
      <c r="M86" s="214" t="s">
        <v>19</v>
      </c>
      <c r="N86" s="215" t="s">
        <v>41</v>
      </c>
      <c r="O86" s="87"/>
      <c r="P86" s="216">
        <f>O86*H86</f>
        <v>0</v>
      </c>
      <c r="Q86" s="216">
        <v>0</v>
      </c>
      <c r="R86" s="216">
        <f>Q86*H86</f>
        <v>0</v>
      </c>
      <c r="S86" s="216">
        <v>0</v>
      </c>
      <c r="T86" s="217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8" t="s">
        <v>130</v>
      </c>
      <c r="AT86" s="218" t="s">
        <v>125</v>
      </c>
      <c r="AU86" s="218" t="s">
        <v>78</v>
      </c>
      <c r="AY86" s="20" t="s">
        <v>123</v>
      </c>
      <c r="BE86" s="219">
        <f>IF(N86="základní",J86,0)</f>
        <v>0</v>
      </c>
      <c r="BF86" s="219">
        <f>IF(N86="snížená",J86,0)</f>
        <v>0</v>
      </c>
      <c r="BG86" s="219">
        <f>IF(N86="zákl. přenesená",J86,0)</f>
        <v>0</v>
      </c>
      <c r="BH86" s="219">
        <f>IF(N86="sníž. přenesená",J86,0)</f>
        <v>0</v>
      </c>
      <c r="BI86" s="219">
        <f>IF(N86="nulová",J86,0)</f>
        <v>0</v>
      </c>
      <c r="BJ86" s="20" t="s">
        <v>78</v>
      </c>
      <c r="BK86" s="219">
        <f>ROUND(I86*H86,2)</f>
        <v>0</v>
      </c>
      <c r="BL86" s="20" t="s">
        <v>130</v>
      </c>
      <c r="BM86" s="218" t="s">
        <v>777</v>
      </c>
    </row>
    <row r="87" s="2" customFormat="1" ht="16.5" customHeight="1">
      <c r="A87" s="41"/>
      <c r="B87" s="42"/>
      <c r="C87" s="207" t="s">
        <v>160</v>
      </c>
      <c r="D87" s="207" t="s">
        <v>125</v>
      </c>
      <c r="E87" s="208" t="s">
        <v>778</v>
      </c>
      <c r="F87" s="209" t="s">
        <v>779</v>
      </c>
      <c r="G87" s="210" t="s">
        <v>764</v>
      </c>
      <c r="H87" s="211">
        <v>1</v>
      </c>
      <c r="I87" s="212"/>
      <c r="J87" s="213">
        <f>ROUND(I87*H87,2)</f>
        <v>0</v>
      </c>
      <c r="K87" s="209" t="s">
        <v>19</v>
      </c>
      <c r="L87" s="47"/>
      <c r="M87" s="214" t="s">
        <v>19</v>
      </c>
      <c r="N87" s="215" t="s">
        <v>41</v>
      </c>
      <c r="O87" s="87"/>
      <c r="P87" s="216">
        <f>O87*H87</f>
        <v>0</v>
      </c>
      <c r="Q87" s="216">
        <v>0</v>
      </c>
      <c r="R87" s="216">
        <f>Q87*H87</f>
        <v>0</v>
      </c>
      <c r="S87" s="216">
        <v>0</v>
      </c>
      <c r="T87" s="217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8" t="s">
        <v>130</v>
      </c>
      <c r="AT87" s="218" t="s">
        <v>125</v>
      </c>
      <c r="AU87" s="218" t="s">
        <v>78</v>
      </c>
      <c r="AY87" s="20" t="s">
        <v>123</v>
      </c>
      <c r="BE87" s="219">
        <f>IF(N87="základní",J87,0)</f>
        <v>0</v>
      </c>
      <c r="BF87" s="219">
        <f>IF(N87="snížená",J87,0)</f>
        <v>0</v>
      </c>
      <c r="BG87" s="219">
        <f>IF(N87="zákl. přenesená",J87,0)</f>
        <v>0</v>
      </c>
      <c r="BH87" s="219">
        <f>IF(N87="sníž. přenesená",J87,0)</f>
        <v>0</v>
      </c>
      <c r="BI87" s="219">
        <f>IF(N87="nulová",J87,0)</f>
        <v>0</v>
      </c>
      <c r="BJ87" s="20" t="s">
        <v>78</v>
      </c>
      <c r="BK87" s="219">
        <f>ROUND(I87*H87,2)</f>
        <v>0</v>
      </c>
      <c r="BL87" s="20" t="s">
        <v>130</v>
      </c>
      <c r="BM87" s="218" t="s">
        <v>780</v>
      </c>
    </row>
    <row r="88" s="2" customFormat="1" ht="16.5" customHeight="1">
      <c r="A88" s="41"/>
      <c r="B88" s="42"/>
      <c r="C88" s="207" t="s">
        <v>167</v>
      </c>
      <c r="D88" s="207" t="s">
        <v>125</v>
      </c>
      <c r="E88" s="208" t="s">
        <v>781</v>
      </c>
      <c r="F88" s="209" t="s">
        <v>782</v>
      </c>
      <c r="G88" s="210" t="s">
        <v>764</v>
      </c>
      <c r="H88" s="211">
        <v>1</v>
      </c>
      <c r="I88" s="212"/>
      <c r="J88" s="213">
        <f>ROUND(I88*H88,2)</f>
        <v>0</v>
      </c>
      <c r="K88" s="209" t="s">
        <v>19</v>
      </c>
      <c r="L88" s="47"/>
      <c r="M88" s="214" t="s">
        <v>19</v>
      </c>
      <c r="N88" s="215" t="s">
        <v>41</v>
      </c>
      <c r="O88" s="87"/>
      <c r="P88" s="216">
        <f>O88*H88</f>
        <v>0</v>
      </c>
      <c r="Q88" s="216">
        <v>0</v>
      </c>
      <c r="R88" s="216">
        <f>Q88*H88</f>
        <v>0</v>
      </c>
      <c r="S88" s="216">
        <v>0</v>
      </c>
      <c r="T88" s="217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8" t="s">
        <v>130</v>
      </c>
      <c r="AT88" s="218" t="s">
        <v>125</v>
      </c>
      <c r="AU88" s="218" t="s">
        <v>78</v>
      </c>
      <c r="AY88" s="20" t="s">
        <v>123</v>
      </c>
      <c r="BE88" s="219">
        <f>IF(N88="základní",J88,0)</f>
        <v>0</v>
      </c>
      <c r="BF88" s="219">
        <f>IF(N88="snížená",J88,0)</f>
        <v>0</v>
      </c>
      <c r="BG88" s="219">
        <f>IF(N88="zákl. přenesená",J88,0)</f>
        <v>0</v>
      </c>
      <c r="BH88" s="219">
        <f>IF(N88="sníž. přenesená",J88,0)</f>
        <v>0</v>
      </c>
      <c r="BI88" s="219">
        <f>IF(N88="nulová",J88,0)</f>
        <v>0</v>
      </c>
      <c r="BJ88" s="20" t="s">
        <v>78</v>
      </c>
      <c r="BK88" s="219">
        <f>ROUND(I88*H88,2)</f>
        <v>0</v>
      </c>
      <c r="BL88" s="20" t="s">
        <v>130</v>
      </c>
      <c r="BM88" s="218" t="s">
        <v>783</v>
      </c>
    </row>
    <row r="89" s="2" customFormat="1" ht="16.5" customHeight="1">
      <c r="A89" s="41"/>
      <c r="B89" s="42"/>
      <c r="C89" s="207" t="s">
        <v>173</v>
      </c>
      <c r="D89" s="207" t="s">
        <v>125</v>
      </c>
      <c r="E89" s="208" t="s">
        <v>784</v>
      </c>
      <c r="F89" s="209" t="s">
        <v>785</v>
      </c>
      <c r="G89" s="210" t="s">
        <v>764</v>
      </c>
      <c r="H89" s="211">
        <v>1</v>
      </c>
      <c r="I89" s="212"/>
      <c r="J89" s="213">
        <f>ROUND(I89*H89,2)</f>
        <v>0</v>
      </c>
      <c r="K89" s="209" t="s">
        <v>19</v>
      </c>
      <c r="L89" s="47"/>
      <c r="M89" s="214" t="s">
        <v>19</v>
      </c>
      <c r="N89" s="215" t="s">
        <v>41</v>
      </c>
      <c r="O89" s="87"/>
      <c r="P89" s="216">
        <f>O89*H89</f>
        <v>0</v>
      </c>
      <c r="Q89" s="216">
        <v>0</v>
      </c>
      <c r="R89" s="216">
        <f>Q89*H89</f>
        <v>0</v>
      </c>
      <c r="S89" s="216">
        <v>0</v>
      </c>
      <c r="T89" s="217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8" t="s">
        <v>130</v>
      </c>
      <c r="AT89" s="218" t="s">
        <v>125</v>
      </c>
      <c r="AU89" s="218" t="s">
        <v>78</v>
      </c>
      <c r="AY89" s="20" t="s">
        <v>123</v>
      </c>
      <c r="BE89" s="219">
        <f>IF(N89="základní",J89,0)</f>
        <v>0</v>
      </c>
      <c r="BF89" s="219">
        <f>IF(N89="snížená",J89,0)</f>
        <v>0</v>
      </c>
      <c r="BG89" s="219">
        <f>IF(N89="zákl. přenesená",J89,0)</f>
        <v>0</v>
      </c>
      <c r="BH89" s="219">
        <f>IF(N89="sníž. přenesená",J89,0)</f>
        <v>0</v>
      </c>
      <c r="BI89" s="219">
        <f>IF(N89="nulová",J89,0)</f>
        <v>0</v>
      </c>
      <c r="BJ89" s="20" t="s">
        <v>78</v>
      </c>
      <c r="BK89" s="219">
        <f>ROUND(I89*H89,2)</f>
        <v>0</v>
      </c>
      <c r="BL89" s="20" t="s">
        <v>130</v>
      </c>
      <c r="BM89" s="218" t="s">
        <v>786</v>
      </c>
    </row>
    <row r="90" s="2" customFormat="1" ht="16.5" customHeight="1">
      <c r="A90" s="41"/>
      <c r="B90" s="42"/>
      <c r="C90" s="207" t="s">
        <v>184</v>
      </c>
      <c r="D90" s="207" t="s">
        <v>125</v>
      </c>
      <c r="E90" s="208" t="s">
        <v>787</v>
      </c>
      <c r="F90" s="209" t="s">
        <v>788</v>
      </c>
      <c r="G90" s="210" t="s">
        <v>764</v>
      </c>
      <c r="H90" s="211">
        <v>1</v>
      </c>
      <c r="I90" s="212"/>
      <c r="J90" s="213">
        <f>ROUND(I90*H90,2)</f>
        <v>0</v>
      </c>
      <c r="K90" s="209" t="s">
        <v>19</v>
      </c>
      <c r="L90" s="47"/>
      <c r="M90" s="214" t="s">
        <v>19</v>
      </c>
      <c r="N90" s="215" t="s">
        <v>41</v>
      </c>
      <c r="O90" s="87"/>
      <c r="P90" s="216">
        <f>O90*H90</f>
        <v>0</v>
      </c>
      <c r="Q90" s="216">
        <v>0</v>
      </c>
      <c r="R90" s="216">
        <f>Q90*H90</f>
        <v>0</v>
      </c>
      <c r="S90" s="216">
        <v>0</v>
      </c>
      <c r="T90" s="217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8" t="s">
        <v>130</v>
      </c>
      <c r="AT90" s="218" t="s">
        <v>125</v>
      </c>
      <c r="AU90" s="218" t="s">
        <v>78</v>
      </c>
      <c r="AY90" s="20" t="s">
        <v>123</v>
      </c>
      <c r="BE90" s="219">
        <f>IF(N90="základní",J90,0)</f>
        <v>0</v>
      </c>
      <c r="BF90" s="219">
        <f>IF(N90="snížená",J90,0)</f>
        <v>0</v>
      </c>
      <c r="BG90" s="219">
        <f>IF(N90="zákl. přenesená",J90,0)</f>
        <v>0</v>
      </c>
      <c r="BH90" s="219">
        <f>IF(N90="sníž. přenesená",J90,0)</f>
        <v>0</v>
      </c>
      <c r="BI90" s="219">
        <f>IF(N90="nulová",J90,0)</f>
        <v>0</v>
      </c>
      <c r="BJ90" s="20" t="s">
        <v>78</v>
      </c>
      <c r="BK90" s="219">
        <f>ROUND(I90*H90,2)</f>
        <v>0</v>
      </c>
      <c r="BL90" s="20" t="s">
        <v>130</v>
      </c>
      <c r="BM90" s="218" t="s">
        <v>789</v>
      </c>
    </row>
    <row r="91" s="2" customFormat="1" ht="33" customHeight="1">
      <c r="A91" s="41"/>
      <c r="B91" s="42"/>
      <c r="C91" s="207" t="s">
        <v>207</v>
      </c>
      <c r="D91" s="207" t="s">
        <v>125</v>
      </c>
      <c r="E91" s="208" t="s">
        <v>790</v>
      </c>
      <c r="F91" s="209" t="s">
        <v>791</v>
      </c>
      <c r="G91" s="210" t="s">
        <v>764</v>
      </c>
      <c r="H91" s="211">
        <v>1</v>
      </c>
      <c r="I91" s="212"/>
      <c r="J91" s="213">
        <f>ROUND(I91*H91,2)</f>
        <v>0</v>
      </c>
      <c r="K91" s="209" t="s">
        <v>19</v>
      </c>
      <c r="L91" s="47"/>
      <c r="M91" s="214" t="s">
        <v>19</v>
      </c>
      <c r="N91" s="215" t="s">
        <v>41</v>
      </c>
      <c r="O91" s="87"/>
      <c r="P91" s="216">
        <f>O91*H91</f>
        <v>0</v>
      </c>
      <c r="Q91" s="216">
        <v>0</v>
      </c>
      <c r="R91" s="216">
        <f>Q91*H91</f>
        <v>0</v>
      </c>
      <c r="S91" s="216">
        <v>0</v>
      </c>
      <c r="T91" s="217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8" t="s">
        <v>130</v>
      </c>
      <c r="AT91" s="218" t="s">
        <v>125</v>
      </c>
      <c r="AU91" s="218" t="s">
        <v>78</v>
      </c>
      <c r="AY91" s="20" t="s">
        <v>123</v>
      </c>
      <c r="BE91" s="219">
        <f>IF(N91="základní",J91,0)</f>
        <v>0</v>
      </c>
      <c r="BF91" s="219">
        <f>IF(N91="snížená",J91,0)</f>
        <v>0</v>
      </c>
      <c r="BG91" s="219">
        <f>IF(N91="zákl. přenesená",J91,0)</f>
        <v>0</v>
      </c>
      <c r="BH91" s="219">
        <f>IF(N91="sníž. přenesená",J91,0)</f>
        <v>0</v>
      </c>
      <c r="BI91" s="219">
        <f>IF(N91="nulová",J91,0)</f>
        <v>0</v>
      </c>
      <c r="BJ91" s="20" t="s">
        <v>78</v>
      </c>
      <c r="BK91" s="219">
        <f>ROUND(I91*H91,2)</f>
        <v>0</v>
      </c>
      <c r="BL91" s="20" t="s">
        <v>130</v>
      </c>
      <c r="BM91" s="218" t="s">
        <v>792</v>
      </c>
    </row>
    <row r="92" s="2" customFormat="1" ht="24.15" customHeight="1">
      <c r="A92" s="41"/>
      <c r="B92" s="42"/>
      <c r="C92" s="207" t="s">
        <v>214</v>
      </c>
      <c r="D92" s="207" t="s">
        <v>125</v>
      </c>
      <c r="E92" s="208" t="s">
        <v>793</v>
      </c>
      <c r="F92" s="209" t="s">
        <v>794</v>
      </c>
      <c r="G92" s="210" t="s">
        <v>764</v>
      </c>
      <c r="H92" s="211">
        <v>1</v>
      </c>
      <c r="I92" s="212"/>
      <c r="J92" s="213">
        <f>ROUND(I92*H92,2)</f>
        <v>0</v>
      </c>
      <c r="K92" s="209" t="s">
        <v>19</v>
      </c>
      <c r="L92" s="47"/>
      <c r="M92" s="214" t="s">
        <v>19</v>
      </c>
      <c r="N92" s="215" t="s">
        <v>41</v>
      </c>
      <c r="O92" s="87"/>
      <c r="P92" s="216">
        <f>O92*H92</f>
        <v>0</v>
      </c>
      <c r="Q92" s="216">
        <v>0</v>
      </c>
      <c r="R92" s="216">
        <f>Q92*H92</f>
        <v>0</v>
      </c>
      <c r="S92" s="216">
        <v>0</v>
      </c>
      <c r="T92" s="217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8" t="s">
        <v>130</v>
      </c>
      <c r="AT92" s="218" t="s">
        <v>125</v>
      </c>
      <c r="AU92" s="218" t="s">
        <v>78</v>
      </c>
      <c r="AY92" s="20" t="s">
        <v>123</v>
      </c>
      <c r="BE92" s="219">
        <f>IF(N92="základní",J92,0)</f>
        <v>0</v>
      </c>
      <c r="BF92" s="219">
        <f>IF(N92="snížená",J92,0)</f>
        <v>0</v>
      </c>
      <c r="BG92" s="219">
        <f>IF(N92="zákl. přenesená",J92,0)</f>
        <v>0</v>
      </c>
      <c r="BH92" s="219">
        <f>IF(N92="sníž. přenesená",J92,0)</f>
        <v>0</v>
      </c>
      <c r="BI92" s="219">
        <f>IF(N92="nulová",J92,0)</f>
        <v>0</v>
      </c>
      <c r="BJ92" s="20" t="s">
        <v>78</v>
      </c>
      <c r="BK92" s="219">
        <f>ROUND(I92*H92,2)</f>
        <v>0</v>
      </c>
      <c r="BL92" s="20" t="s">
        <v>130</v>
      </c>
      <c r="BM92" s="218" t="s">
        <v>795</v>
      </c>
    </row>
    <row r="93" s="2" customFormat="1" ht="24.15" customHeight="1">
      <c r="A93" s="41"/>
      <c r="B93" s="42"/>
      <c r="C93" s="207" t="s">
        <v>8</v>
      </c>
      <c r="D93" s="207" t="s">
        <v>125</v>
      </c>
      <c r="E93" s="208" t="s">
        <v>796</v>
      </c>
      <c r="F93" s="209" t="s">
        <v>797</v>
      </c>
      <c r="G93" s="210" t="s">
        <v>764</v>
      </c>
      <c r="H93" s="211">
        <v>1</v>
      </c>
      <c r="I93" s="212"/>
      <c r="J93" s="213">
        <f>ROUND(I93*H93,2)</f>
        <v>0</v>
      </c>
      <c r="K93" s="209" t="s">
        <v>19</v>
      </c>
      <c r="L93" s="47"/>
      <c r="M93" s="214" t="s">
        <v>19</v>
      </c>
      <c r="N93" s="215" t="s">
        <v>41</v>
      </c>
      <c r="O93" s="87"/>
      <c r="P93" s="216">
        <f>O93*H93</f>
        <v>0</v>
      </c>
      <c r="Q93" s="216">
        <v>0</v>
      </c>
      <c r="R93" s="216">
        <f>Q93*H93</f>
        <v>0</v>
      </c>
      <c r="S93" s="216">
        <v>0</v>
      </c>
      <c r="T93" s="217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8" t="s">
        <v>130</v>
      </c>
      <c r="AT93" s="218" t="s">
        <v>125</v>
      </c>
      <c r="AU93" s="218" t="s">
        <v>78</v>
      </c>
      <c r="AY93" s="20" t="s">
        <v>123</v>
      </c>
      <c r="BE93" s="219">
        <f>IF(N93="základní",J93,0)</f>
        <v>0</v>
      </c>
      <c r="BF93" s="219">
        <f>IF(N93="snížená",J93,0)</f>
        <v>0</v>
      </c>
      <c r="BG93" s="219">
        <f>IF(N93="zákl. přenesená",J93,0)</f>
        <v>0</v>
      </c>
      <c r="BH93" s="219">
        <f>IF(N93="sníž. přenesená",J93,0)</f>
        <v>0</v>
      </c>
      <c r="BI93" s="219">
        <f>IF(N93="nulová",J93,0)</f>
        <v>0</v>
      </c>
      <c r="BJ93" s="20" t="s">
        <v>78</v>
      </c>
      <c r="BK93" s="219">
        <f>ROUND(I93*H93,2)</f>
        <v>0</v>
      </c>
      <c r="BL93" s="20" t="s">
        <v>130</v>
      </c>
      <c r="BM93" s="218" t="s">
        <v>798</v>
      </c>
    </row>
    <row r="94" s="2" customFormat="1" ht="16.5" customHeight="1">
      <c r="A94" s="41"/>
      <c r="B94" s="42"/>
      <c r="C94" s="207" t="s">
        <v>226</v>
      </c>
      <c r="D94" s="207" t="s">
        <v>125</v>
      </c>
      <c r="E94" s="208" t="s">
        <v>799</v>
      </c>
      <c r="F94" s="209" t="s">
        <v>800</v>
      </c>
      <c r="G94" s="210" t="s">
        <v>764</v>
      </c>
      <c r="H94" s="211">
        <v>1</v>
      </c>
      <c r="I94" s="212"/>
      <c r="J94" s="213">
        <f>ROUND(I94*H94,2)</f>
        <v>0</v>
      </c>
      <c r="K94" s="209" t="s">
        <v>19</v>
      </c>
      <c r="L94" s="47"/>
      <c r="M94" s="214" t="s">
        <v>19</v>
      </c>
      <c r="N94" s="215" t="s">
        <v>41</v>
      </c>
      <c r="O94" s="87"/>
      <c r="P94" s="216">
        <f>O94*H94</f>
        <v>0</v>
      </c>
      <c r="Q94" s="216">
        <v>0</v>
      </c>
      <c r="R94" s="216">
        <f>Q94*H94</f>
        <v>0</v>
      </c>
      <c r="S94" s="216">
        <v>0</v>
      </c>
      <c r="T94" s="217">
        <f>S94*H94</f>
        <v>0</v>
      </c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R94" s="218" t="s">
        <v>130</v>
      </c>
      <c r="AT94" s="218" t="s">
        <v>125</v>
      </c>
      <c r="AU94" s="218" t="s">
        <v>78</v>
      </c>
      <c r="AY94" s="20" t="s">
        <v>123</v>
      </c>
      <c r="BE94" s="219">
        <f>IF(N94="základní",J94,0)</f>
        <v>0</v>
      </c>
      <c r="BF94" s="219">
        <f>IF(N94="snížená",J94,0)</f>
        <v>0</v>
      </c>
      <c r="BG94" s="219">
        <f>IF(N94="zákl. přenesená",J94,0)</f>
        <v>0</v>
      </c>
      <c r="BH94" s="219">
        <f>IF(N94="sníž. přenesená",J94,0)</f>
        <v>0</v>
      </c>
      <c r="BI94" s="219">
        <f>IF(N94="nulová",J94,0)</f>
        <v>0</v>
      </c>
      <c r="BJ94" s="20" t="s">
        <v>78</v>
      </c>
      <c r="BK94" s="219">
        <f>ROUND(I94*H94,2)</f>
        <v>0</v>
      </c>
      <c r="BL94" s="20" t="s">
        <v>130</v>
      </c>
      <c r="BM94" s="218" t="s">
        <v>801</v>
      </c>
    </row>
    <row r="95" s="2" customFormat="1" ht="16.5" customHeight="1">
      <c r="A95" s="41"/>
      <c r="B95" s="42"/>
      <c r="C95" s="207" t="s">
        <v>231</v>
      </c>
      <c r="D95" s="207" t="s">
        <v>125</v>
      </c>
      <c r="E95" s="208" t="s">
        <v>802</v>
      </c>
      <c r="F95" s="209" t="s">
        <v>803</v>
      </c>
      <c r="G95" s="210" t="s">
        <v>764</v>
      </c>
      <c r="H95" s="211">
        <v>1</v>
      </c>
      <c r="I95" s="212"/>
      <c r="J95" s="213">
        <f>ROUND(I95*H95,2)</f>
        <v>0</v>
      </c>
      <c r="K95" s="209" t="s">
        <v>19</v>
      </c>
      <c r="L95" s="47"/>
      <c r="M95" s="214" t="s">
        <v>19</v>
      </c>
      <c r="N95" s="215" t="s">
        <v>41</v>
      </c>
      <c r="O95" s="87"/>
      <c r="P95" s="216">
        <f>O95*H95</f>
        <v>0</v>
      </c>
      <c r="Q95" s="216">
        <v>0</v>
      </c>
      <c r="R95" s="216">
        <f>Q95*H95</f>
        <v>0</v>
      </c>
      <c r="S95" s="216">
        <v>0</v>
      </c>
      <c r="T95" s="217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8" t="s">
        <v>130</v>
      </c>
      <c r="AT95" s="218" t="s">
        <v>125</v>
      </c>
      <c r="AU95" s="218" t="s">
        <v>78</v>
      </c>
      <c r="AY95" s="20" t="s">
        <v>123</v>
      </c>
      <c r="BE95" s="219">
        <f>IF(N95="základní",J95,0)</f>
        <v>0</v>
      </c>
      <c r="BF95" s="219">
        <f>IF(N95="snížená",J95,0)</f>
        <v>0</v>
      </c>
      <c r="BG95" s="219">
        <f>IF(N95="zákl. přenesená",J95,0)</f>
        <v>0</v>
      </c>
      <c r="BH95" s="219">
        <f>IF(N95="sníž. přenesená",J95,0)</f>
        <v>0</v>
      </c>
      <c r="BI95" s="219">
        <f>IF(N95="nulová",J95,0)</f>
        <v>0</v>
      </c>
      <c r="BJ95" s="20" t="s">
        <v>78</v>
      </c>
      <c r="BK95" s="219">
        <f>ROUND(I95*H95,2)</f>
        <v>0</v>
      </c>
      <c r="BL95" s="20" t="s">
        <v>130</v>
      </c>
      <c r="BM95" s="218" t="s">
        <v>804</v>
      </c>
    </row>
    <row r="96" s="2" customFormat="1" ht="24.15" customHeight="1">
      <c r="A96" s="41"/>
      <c r="B96" s="42"/>
      <c r="C96" s="207" t="s">
        <v>236</v>
      </c>
      <c r="D96" s="207" t="s">
        <v>125</v>
      </c>
      <c r="E96" s="208" t="s">
        <v>805</v>
      </c>
      <c r="F96" s="209" t="s">
        <v>806</v>
      </c>
      <c r="G96" s="210" t="s">
        <v>764</v>
      </c>
      <c r="H96" s="211">
        <v>1</v>
      </c>
      <c r="I96" s="212"/>
      <c r="J96" s="213">
        <f>ROUND(I96*H96,2)</f>
        <v>0</v>
      </c>
      <c r="K96" s="209" t="s">
        <v>19</v>
      </c>
      <c r="L96" s="47"/>
      <c r="M96" s="214" t="s">
        <v>19</v>
      </c>
      <c r="N96" s="215" t="s">
        <v>41</v>
      </c>
      <c r="O96" s="87"/>
      <c r="P96" s="216">
        <f>O96*H96</f>
        <v>0</v>
      </c>
      <c r="Q96" s="216">
        <v>0</v>
      </c>
      <c r="R96" s="216">
        <f>Q96*H96</f>
        <v>0</v>
      </c>
      <c r="S96" s="216">
        <v>0</v>
      </c>
      <c r="T96" s="217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8" t="s">
        <v>130</v>
      </c>
      <c r="AT96" s="218" t="s">
        <v>125</v>
      </c>
      <c r="AU96" s="218" t="s">
        <v>78</v>
      </c>
      <c r="AY96" s="20" t="s">
        <v>123</v>
      </c>
      <c r="BE96" s="219">
        <f>IF(N96="základní",J96,0)</f>
        <v>0</v>
      </c>
      <c r="BF96" s="219">
        <f>IF(N96="snížená",J96,0)</f>
        <v>0</v>
      </c>
      <c r="BG96" s="219">
        <f>IF(N96="zákl. přenesená",J96,0)</f>
        <v>0</v>
      </c>
      <c r="BH96" s="219">
        <f>IF(N96="sníž. přenesená",J96,0)</f>
        <v>0</v>
      </c>
      <c r="BI96" s="219">
        <f>IF(N96="nulová",J96,0)</f>
        <v>0</v>
      </c>
      <c r="BJ96" s="20" t="s">
        <v>78</v>
      </c>
      <c r="BK96" s="219">
        <f>ROUND(I96*H96,2)</f>
        <v>0</v>
      </c>
      <c r="BL96" s="20" t="s">
        <v>130</v>
      </c>
      <c r="BM96" s="218" t="s">
        <v>807</v>
      </c>
    </row>
    <row r="97" s="2" customFormat="1" ht="24.15" customHeight="1">
      <c r="A97" s="41"/>
      <c r="B97" s="42"/>
      <c r="C97" s="207" t="s">
        <v>241</v>
      </c>
      <c r="D97" s="207" t="s">
        <v>125</v>
      </c>
      <c r="E97" s="208" t="s">
        <v>808</v>
      </c>
      <c r="F97" s="209" t="s">
        <v>809</v>
      </c>
      <c r="G97" s="210" t="s">
        <v>764</v>
      </c>
      <c r="H97" s="211">
        <v>1</v>
      </c>
      <c r="I97" s="212"/>
      <c r="J97" s="213">
        <f>ROUND(I97*H97,2)</f>
        <v>0</v>
      </c>
      <c r="K97" s="209" t="s">
        <v>19</v>
      </c>
      <c r="L97" s="47"/>
      <c r="M97" s="214" t="s">
        <v>19</v>
      </c>
      <c r="N97" s="215" t="s">
        <v>41</v>
      </c>
      <c r="O97" s="87"/>
      <c r="P97" s="216">
        <f>O97*H97</f>
        <v>0</v>
      </c>
      <c r="Q97" s="216">
        <v>0</v>
      </c>
      <c r="R97" s="216">
        <f>Q97*H97</f>
        <v>0</v>
      </c>
      <c r="S97" s="216">
        <v>0</v>
      </c>
      <c r="T97" s="217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8" t="s">
        <v>130</v>
      </c>
      <c r="AT97" s="218" t="s">
        <v>125</v>
      </c>
      <c r="AU97" s="218" t="s">
        <v>78</v>
      </c>
      <c r="AY97" s="20" t="s">
        <v>123</v>
      </c>
      <c r="BE97" s="219">
        <f>IF(N97="základní",J97,0)</f>
        <v>0</v>
      </c>
      <c r="BF97" s="219">
        <f>IF(N97="snížená",J97,0)</f>
        <v>0</v>
      </c>
      <c r="BG97" s="219">
        <f>IF(N97="zákl. přenesená",J97,0)</f>
        <v>0</v>
      </c>
      <c r="BH97" s="219">
        <f>IF(N97="sníž. přenesená",J97,0)</f>
        <v>0</v>
      </c>
      <c r="BI97" s="219">
        <f>IF(N97="nulová",J97,0)</f>
        <v>0</v>
      </c>
      <c r="BJ97" s="20" t="s">
        <v>78</v>
      </c>
      <c r="BK97" s="219">
        <f>ROUND(I97*H97,2)</f>
        <v>0</v>
      </c>
      <c r="BL97" s="20" t="s">
        <v>130</v>
      </c>
      <c r="BM97" s="218" t="s">
        <v>810</v>
      </c>
    </row>
    <row r="98" s="2" customFormat="1" ht="16.5" customHeight="1">
      <c r="A98" s="41"/>
      <c r="B98" s="42"/>
      <c r="C98" s="207" t="s">
        <v>258</v>
      </c>
      <c r="D98" s="207" t="s">
        <v>125</v>
      </c>
      <c r="E98" s="208" t="s">
        <v>811</v>
      </c>
      <c r="F98" s="209" t="s">
        <v>812</v>
      </c>
      <c r="G98" s="210" t="s">
        <v>764</v>
      </c>
      <c r="H98" s="211">
        <v>1</v>
      </c>
      <c r="I98" s="212"/>
      <c r="J98" s="213">
        <f>ROUND(I98*H98,2)</f>
        <v>0</v>
      </c>
      <c r="K98" s="209" t="s">
        <v>19</v>
      </c>
      <c r="L98" s="47"/>
      <c r="M98" s="214" t="s">
        <v>19</v>
      </c>
      <c r="N98" s="215" t="s">
        <v>41</v>
      </c>
      <c r="O98" s="87"/>
      <c r="P98" s="216">
        <f>O98*H98</f>
        <v>0</v>
      </c>
      <c r="Q98" s="216">
        <v>0</v>
      </c>
      <c r="R98" s="216">
        <f>Q98*H98</f>
        <v>0</v>
      </c>
      <c r="S98" s="216">
        <v>0</v>
      </c>
      <c r="T98" s="217">
        <f>S98*H98</f>
        <v>0</v>
      </c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R98" s="218" t="s">
        <v>130</v>
      </c>
      <c r="AT98" s="218" t="s">
        <v>125</v>
      </c>
      <c r="AU98" s="218" t="s">
        <v>78</v>
      </c>
      <c r="AY98" s="20" t="s">
        <v>123</v>
      </c>
      <c r="BE98" s="219">
        <f>IF(N98="základní",J98,0)</f>
        <v>0</v>
      </c>
      <c r="BF98" s="219">
        <f>IF(N98="snížená",J98,0)</f>
        <v>0</v>
      </c>
      <c r="BG98" s="219">
        <f>IF(N98="zákl. přenesená",J98,0)</f>
        <v>0</v>
      </c>
      <c r="BH98" s="219">
        <f>IF(N98="sníž. přenesená",J98,0)</f>
        <v>0</v>
      </c>
      <c r="BI98" s="219">
        <f>IF(N98="nulová",J98,0)</f>
        <v>0</v>
      </c>
      <c r="BJ98" s="20" t="s">
        <v>78</v>
      </c>
      <c r="BK98" s="219">
        <f>ROUND(I98*H98,2)</f>
        <v>0</v>
      </c>
      <c r="BL98" s="20" t="s">
        <v>130</v>
      </c>
      <c r="BM98" s="218" t="s">
        <v>813</v>
      </c>
    </row>
    <row r="99" s="2" customFormat="1" ht="24.15" customHeight="1">
      <c r="A99" s="41"/>
      <c r="B99" s="42"/>
      <c r="C99" s="207" t="s">
        <v>263</v>
      </c>
      <c r="D99" s="207" t="s">
        <v>125</v>
      </c>
      <c r="E99" s="208" t="s">
        <v>814</v>
      </c>
      <c r="F99" s="209" t="s">
        <v>815</v>
      </c>
      <c r="G99" s="210" t="s">
        <v>764</v>
      </c>
      <c r="H99" s="211">
        <v>1</v>
      </c>
      <c r="I99" s="212"/>
      <c r="J99" s="213">
        <f>ROUND(I99*H99,2)</f>
        <v>0</v>
      </c>
      <c r="K99" s="209" t="s">
        <v>19</v>
      </c>
      <c r="L99" s="47"/>
      <c r="M99" s="214" t="s">
        <v>19</v>
      </c>
      <c r="N99" s="215" t="s">
        <v>41</v>
      </c>
      <c r="O99" s="87"/>
      <c r="P99" s="216">
        <f>O99*H99</f>
        <v>0</v>
      </c>
      <c r="Q99" s="216">
        <v>0</v>
      </c>
      <c r="R99" s="216">
        <f>Q99*H99</f>
        <v>0</v>
      </c>
      <c r="S99" s="216">
        <v>0</v>
      </c>
      <c r="T99" s="217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8" t="s">
        <v>130</v>
      </c>
      <c r="AT99" s="218" t="s">
        <v>125</v>
      </c>
      <c r="AU99" s="218" t="s">
        <v>78</v>
      </c>
      <c r="AY99" s="20" t="s">
        <v>123</v>
      </c>
      <c r="BE99" s="219">
        <f>IF(N99="základní",J99,0)</f>
        <v>0</v>
      </c>
      <c r="BF99" s="219">
        <f>IF(N99="snížená",J99,0)</f>
        <v>0</v>
      </c>
      <c r="BG99" s="219">
        <f>IF(N99="zákl. přenesená",J99,0)</f>
        <v>0</v>
      </c>
      <c r="BH99" s="219">
        <f>IF(N99="sníž. přenesená",J99,0)</f>
        <v>0</v>
      </c>
      <c r="BI99" s="219">
        <f>IF(N99="nulová",J99,0)</f>
        <v>0</v>
      </c>
      <c r="BJ99" s="20" t="s">
        <v>78</v>
      </c>
      <c r="BK99" s="219">
        <f>ROUND(I99*H99,2)</f>
        <v>0</v>
      </c>
      <c r="BL99" s="20" t="s">
        <v>130</v>
      </c>
      <c r="BM99" s="218" t="s">
        <v>816</v>
      </c>
    </row>
    <row r="100" s="2" customFormat="1">
      <c r="A100" s="41"/>
      <c r="B100" s="42"/>
      <c r="C100" s="43"/>
      <c r="D100" s="227" t="s">
        <v>539</v>
      </c>
      <c r="E100" s="43"/>
      <c r="F100" s="283" t="s">
        <v>817</v>
      </c>
      <c r="G100" s="43"/>
      <c r="H100" s="43"/>
      <c r="I100" s="222"/>
      <c r="J100" s="43"/>
      <c r="K100" s="43"/>
      <c r="L100" s="47"/>
      <c r="M100" s="223"/>
      <c r="N100" s="224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539</v>
      </c>
      <c r="AU100" s="20" t="s">
        <v>78</v>
      </c>
    </row>
    <row r="101" s="2" customFormat="1" ht="33" customHeight="1">
      <c r="A101" s="41"/>
      <c r="B101" s="42"/>
      <c r="C101" s="207" t="s">
        <v>272</v>
      </c>
      <c r="D101" s="207" t="s">
        <v>125</v>
      </c>
      <c r="E101" s="208" t="s">
        <v>818</v>
      </c>
      <c r="F101" s="209" t="s">
        <v>819</v>
      </c>
      <c r="G101" s="210" t="s">
        <v>764</v>
      </c>
      <c r="H101" s="211">
        <v>1</v>
      </c>
      <c r="I101" s="212"/>
      <c r="J101" s="213">
        <f>ROUND(I101*H101,2)</f>
        <v>0</v>
      </c>
      <c r="K101" s="209" t="s">
        <v>19</v>
      </c>
      <c r="L101" s="47"/>
      <c r="M101" s="214" t="s">
        <v>19</v>
      </c>
      <c r="N101" s="215" t="s">
        <v>41</v>
      </c>
      <c r="O101" s="87"/>
      <c r="P101" s="216">
        <f>O101*H101</f>
        <v>0</v>
      </c>
      <c r="Q101" s="216">
        <v>0</v>
      </c>
      <c r="R101" s="216">
        <f>Q101*H101</f>
        <v>0</v>
      </c>
      <c r="S101" s="216">
        <v>0</v>
      </c>
      <c r="T101" s="217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8" t="s">
        <v>130</v>
      </c>
      <c r="AT101" s="218" t="s">
        <v>125</v>
      </c>
      <c r="AU101" s="218" t="s">
        <v>78</v>
      </c>
      <c r="AY101" s="20" t="s">
        <v>123</v>
      </c>
      <c r="BE101" s="219">
        <f>IF(N101="základní",J101,0)</f>
        <v>0</v>
      </c>
      <c r="BF101" s="219">
        <f>IF(N101="snížená",J101,0)</f>
        <v>0</v>
      </c>
      <c r="BG101" s="219">
        <f>IF(N101="zákl. přenesená",J101,0)</f>
        <v>0</v>
      </c>
      <c r="BH101" s="219">
        <f>IF(N101="sníž. přenesená",J101,0)</f>
        <v>0</v>
      </c>
      <c r="BI101" s="219">
        <f>IF(N101="nulová",J101,0)</f>
        <v>0</v>
      </c>
      <c r="BJ101" s="20" t="s">
        <v>78</v>
      </c>
      <c r="BK101" s="219">
        <f>ROUND(I101*H101,2)</f>
        <v>0</v>
      </c>
      <c r="BL101" s="20" t="s">
        <v>130</v>
      </c>
      <c r="BM101" s="218" t="s">
        <v>820</v>
      </c>
    </row>
    <row r="102" s="2" customFormat="1" ht="16.5" customHeight="1">
      <c r="A102" s="41"/>
      <c r="B102" s="42"/>
      <c r="C102" s="207" t="s">
        <v>279</v>
      </c>
      <c r="D102" s="207" t="s">
        <v>125</v>
      </c>
      <c r="E102" s="208" t="s">
        <v>821</v>
      </c>
      <c r="F102" s="209" t="s">
        <v>822</v>
      </c>
      <c r="G102" s="210" t="s">
        <v>764</v>
      </c>
      <c r="H102" s="211">
        <v>1</v>
      </c>
      <c r="I102" s="212"/>
      <c r="J102" s="213">
        <f>ROUND(I102*H102,2)</f>
        <v>0</v>
      </c>
      <c r="K102" s="209" t="s">
        <v>19</v>
      </c>
      <c r="L102" s="47"/>
      <c r="M102" s="214" t="s">
        <v>19</v>
      </c>
      <c r="N102" s="215" t="s">
        <v>41</v>
      </c>
      <c r="O102" s="87"/>
      <c r="P102" s="216">
        <f>O102*H102</f>
        <v>0</v>
      </c>
      <c r="Q102" s="216">
        <v>0</v>
      </c>
      <c r="R102" s="216">
        <f>Q102*H102</f>
        <v>0</v>
      </c>
      <c r="S102" s="216">
        <v>0</v>
      </c>
      <c r="T102" s="217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8" t="s">
        <v>130</v>
      </c>
      <c r="AT102" s="218" t="s">
        <v>125</v>
      </c>
      <c r="AU102" s="218" t="s">
        <v>78</v>
      </c>
      <c r="AY102" s="20" t="s">
        <v>123</v>
      </c>
      <c r="BE102" s="219">
        <f>IF(N102="základní",J102,0)</f>
        <v>0</v>
      </c>
      <c r="BF102" s="219">
        <f>IF(N102="snížená",J102,0)</f>
        <v>0</v>
      </c>
      <c r="BG102" s="219">
        <f>IF(N102="zákl. přenesená",J102,0)</f>
        <v>0</v>
      </c>
      <c r="BH102" s="219">
        <f>IF(N102="sníž. přenesená",J102,0)</f>
        <v>0</v>
      </c>
      <c r="BI102" s="219">
        <f>IF(N102="nulová",J102,0)</f>
        <v>0</v>
      </c>
      <c r="BJ102" s="20" t="s">
        <v>78</v>
      </c>
      <c r="BK102" s="219">
        <f>ROUND(I102*H102,2)</f>
        <v>0</v>
      </c>
      <c r="BL102" s="20" t="s">
        <v>130</v>
      </c>
      <c r="BM102" s="218" t="s">
        <v>823</v>
      </c>
    </row>
    <row r="103" s="2" customFormat="1" ht="16.5" customHeight="1">
      <c r="A103" s="41"/>
      <c r="B103" s="42"/>
      <c r="C103" s="207" t="s">
        <v>7</v>
      </c>
      <c r="D103" s="207" t="s">
        <v>125</v>
      </c>
      <c r="E103" s="208" t="s">
        <v>824</v>
      </c>
      <c r="F103" s="209" t="s">
        <v>825</v>
      </c>
      <c r="G103" s="210" t="s">
        <v>764</v>
      </c>
      <c r="H103" s="211">
        <v>1</v>
      </c>
      <c r="I103" s="212"/>
      <c r="J103" s="213">
        <f>ROUND(I103*H103,2)</f>
        <v>0</v>
      </c>
      <c r="K103" s="209" t="s">
        <v>19</v>
      </c>
      <c r="L103" s="47"/>
      <c r="M103" s="214" t="s">
        <v>19</v>
      </c>
      <c r="N103" s="215" t="s">
        <v>41</v>
      </c>
      <c r="O103" s="87"/>
      <c r="P103" s="216">
        <f>O103*H103</f>
        <v>0</v>
      </c>
      <c r="Q103" s="216">
        <v>0</v>
      </c>
      <c r="R103" s="216">
        <f>Q103*H103</f>
        <v>0</v>
      </c>
      <c r="S103" s="216">
        <v>0</v>
      </c>
      <c r="T103" s="217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8" t="s">
        <v>130</v>
      </c>
      <c r="AT103" s="218" t="s">
        <v>125</v>
      </c>
      <c r="AU103" s="218" t="s">
        <v>78</v>
      </c>
      <c r="AY103" s="20" t="s">
        <v>123</v>
      </c>
      <c r="BE103" s="219">
        <f>IF(N103="základní",J103,0)</f>
        <v>0</v>
      </c>
      <c r="BF103" s="219">
        <f>IF(N103="snížená",J103,0)</f>
        <v>0</v>
      </c>
      <c r="BG103" s="219">
        <f>IF(N103="zákl. přenesená",J103,0)</f>
        <v>0</v>
      </c>
      <c r="BH103" s="219">
        <f>IF(N103="sníž. přenesená",J103,0)</f>
        <v>0</v>
      </c>
      <c r="BI103" s="219">
        <f>IF(N103="nulová",J103,0)</f>
        <v>0</v>
      </c>
      <c r="BJ103" s="20" t="s">
        <v>78</v>
      </c>
      <c r="BK103" s="219">
        <f>ROUND(I103*H103,2)</f>
        <v>0</v>
      </c>
      <c r="BL103" s="20" t="s">
        <v>130</v>
      </c>
      <c r="BM103" s="218" t="s">
        <v>826</v>
      </c>
    </row>
    <row r="104" s="2" customFormat="1" ht="24.15" customHeight="1">
      <c r="A104" s="41"/>
      <c r="B104" s="42"/>
      <c r="C104" s="207" t="s">
        <v>290</v>
      </c>
      <c r="D104" s="207" t="s">
        <v>125</v>
      </c>
      <c r="E104" s="208" t="s">
        <v>827</v>
      </c>
      <c r="F104" s="209" t="s">
        <v>828</v>
      </c>
      <c r="G104" s="210" t="s">
        <v>764</v>
      </c>
      <c r="H104" s="211">
        <v>1</v>
      </c>
      <c r="I104" s="212"/>
      <c r="J104" s="213">
        <f>ROUND(I104*H104,2)</f>
        <v>0</v>
      </c>
      <c r="K104" s="209" t="s">
        <v>19</v>
      </c>
      <c r="L104" s="47"/>
      <c r="M104" s="284" t="s">
        <v>19</v>
      </c>
      <c r="N104" s="285" t="s">
        <v>41</v>
      </c>
      <c r="O104" s="281"/>
      <c r="P104" s="286">
        <f>O104*H104</f>
        <v>0</v>
      </c>
      <c r="Q104" s="286">
        <v>0</v>
      </c>
      <c r="R104" s="286">
        <f>Q104*H104</f>
        <v>0</v>
      </c>
      <c r="S104" s="286">
        <v>0</v>
      </c>
      <c r="T104" s="287">
        <f>S104*H104</f>
        <v>0</v>
      </c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R104" s="218" t="s">
        <v>130</v>
      </c>
      <c r="AT104" s="218" t="s">
        <v>125</v>
      </c>
      <c r="AU104" s="218" t="s">
        <v>78</v>
      </c>
      <c r="AY104" s="20" t="s">
        <v>123</v>
      </c>
      <c r="BE104" s="219">
        <f>IF(N104="základní",J104,0)</f>
        <v>0</v>
      </c>
      <c r="BF104" s="219">
        <f>IF(N104="snížená",J104,0)</f>
        <v>0</v>
      </c>
      <c r="BG104" s="219">
        <f>IF(N104="zákl. přenesená",J104,0)</f>
        <v>0</v>
      </c>
      <c r="BH104" s="219">
        <f>IF(N104="sníž. přenesená",J104,0)</f>
        <v>0</v>
      </c>
      <c r="BI104" s="219">
        <f>IF(N104="nulová",J104,0)</f>
        <v>0</v>
      </c>
      <c r="BJ104" s="20" t="s">
        <v>78</v>
      </c>
      <c r="BK104" s="219">
        <f>ROUND(I104*H104,2)</f>
        <v>0</v>
      </c>
      <c r="BL104" s="20" t="s">
        <v>130</v>
      </c>
      <c r="BM104" s="218" t="s">
        <v>829</v>
      </c>
    </row>
    <row r="105" s="2" customFormat="1" ht="6.96" customHeight="1">
      <c r="A105" s="41"/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47"/>
      <c r="M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</row>
  </sheetData>
  <sheetProtection sheet="1" autoFilter="0" formatColumns="0" formatRows="0" objects="1" scenarios="1" spinCount="100000" saltValue="pgHOFkfY9CK7ziW52rUpKt+S4iydK4z5U8P2y7ey1csZIUdLZHVba4dXJ6+f1WBR3Lckubq11m5VWX4JVMBGqA==" hashValue="pSU7iG5y/4SlAZ+F23v3YeZNbFTSpUmv2m+33vuEqwWFU5zDNtwDijZCuMCMe4cW/A51lTKH3QRsg5OvVCCBRw==" algorithmName="SHA-512" password="CC51"/>
  <autoFilter ref="C79:K104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88" customWidth="1"/>
    <col min="2" max="2" width="1.667969" style="288" customWidth="1"/>
    <col min="3" max="4" width="5" style="288" customWidth="1"/>
    <col min="5" max="5" width="11.66016" style="288" customWidth="1"/>
    <col min="6" max="6" width="9.160156" style="288" customWidth="1"/>
    <col min="7" max="7" width="5" style="288" customWidth="1"/>
    <col min="8" max="8" width="77.83203" style="288" customWidth="1"/>
    <col min="9" max="10" width="20" style="288" customWidth="1"/>
    <col min="11" max="11" width="1.667969" style="288" customWidth="1"/>
  </cols>
  <sheetData>
    <row r="1" s="1" customFormat="1" ht="37.5" customHeight="1"/>
    <row r="2" s="1" customFormat="1" ht="7.5" customHeight="1">
      <c r="B2" s="289"/>
      <c r="C2" s="290"/>
      <c r="D2" s="290"/>
      <c r="E2" s="290"/>
      <c r="F2" s="290"/>
      <c r="G2" s="290"/>
      <c r="H2" s="290"/>
      <c r="I2" s="290"/>
      <c r="J2" s="290"/>
      <c r="K2" s="291"/>
    </row>
    <row r="3" s="17" customFormat="1" ht="45" customHeight="1">
      <c r="B3" s="292"/>
      <c r="C3" s="293" t="s">
        <v>830</v>
      </c>
      <c r="D3" s="293"/>
      <c r="E3" s="293"/>
      <c r="F3" s="293"/>
      <c r="G3" s="293"/>
      <c r="H3" s="293"/>
      <c r="I3" s="293"/>
      <c r="J3" s="293"/>
      <c r="K3" s="294"/>
    </row>
    <row r="4" s="1" customFormat="1" ht="25.5" customHeight="1">
      <c r="B4" s="295"/>
      <c r="C4" s="296" t="s">
        <v>831</v>
      </c>
      <c r="D4" s="296"/>
      <c r="E4" s="296"/>
      <c r="F4" s="296"/>
      <c r="G4" s="296"/>
      <c r="H4" s="296"/>
      <c r="I4" s="296"/>
      <c r="J4" s="296"/>
      <c r="K4" s="297"/>
    </row>
    <row r="5" s="1" customFormat="1" ht="5.25" customHeight="1">
      <c r="B5" s="295"/>
      <c r="C5" s="298"/>
      <c r="D5" s="298"/>
      <c r="E5" s="298"/>
      <c r="F5" s="298"/>
      <c r="G5" s="298"/>
      <c r="H5" s="298"/>
      <c r="I5" s="298"/>
      <c r="J5" s="298"/>
      <c r="K5" s="297"/>
    </row>
    <row r="6" s="1" customFormat="1" ht="15" customHeight="1">
      <c r="B6" s="295"/>
      <c r="C6" s="299" t="s">
        <v>832</v>
      </c>
      <c r="D6" s="299"/>
      <c r="E6" s="299"/>
      <c r="F6" s="299"/>
      <c r="G6" s="299"/>
      <c r="H6" s="299"/>
      <c r="I6" s="299"/>
      <c r="J6" s="299"/>
      <c r="K6" s="297"/>
    </row>
    <row r="7" s="1" customFormat="1" ht="15" customHeight="1">
      <c r="B7" s="300"/>
      <c r="C7" s="299" t="s">
        <v>833</v>
      </c>
      <c r="D7" s="299"/>
      <c r="E7" s="299"/>
      <c r="F7" s="299"/>
      <c r="G7" s="299"/>
      <c r="H7" s="299"/>
      <c r="I7" s="299"/>
      <c r="J7" s="299"/>
      <c r="K7" s="297"/>
    </row>
    <row r="8" s="1" customFormat="1" ht="12.75" customHeight="1">
      <c r="B8" s="300"/>
      <c r="C8" s="299"/>
      <c r="D8" s="299"/>
      <c r="E8" s="299"/>
      <c r="F8" s="299"/>
      <c r="G8" s="299"/>
      <c r="H8" s="299"/>
      <c r="I8" s="299"/>
      <c r="J8" s="299"/>
      <c r="K8" s="297"/>
    </row>
    <row r="9" s="1" customFormat="1" ht="15" customHeight="1">
      <c r="B9" s="300"/>
      <c r="C9" s="299" t="s">
        <v>834</v>
      </c>
      <c r="D9" s="299"/>
      <c r="E9" s="299"/>
      <c r="F9" s="299"/>
      <c r="G9" s="299"/>
      <c r="H9" s="299"/>
      <c r="I9" s="299"/>
      <c r="J9" s="299"/>
      <c r="K9" s="297"/>
    </row>
    <row r="10" s="1" customFormat="1" ht="15" customHeight="1">
      <c r="B10" s="300"/>
      <c r="C10" s="299"/>
      <c r="D10" s="299" t="s">
        <v>835</v>
      </c>
      <c r="E10" s="299"/>
      <c r="F10" s="299"/>
      <c r="G10" s="299"/>
      <c r="H10" s="299"/>
      <c r="I10" s="299"/>
      <c r="J10" s="299"/>
      <c r="K10" s="297"/>
    </row>
    <row r="11" s="1" customFormat="1" ht="15" customHeight="1">
      <c r="B11" s="300"/>
      <c r="C11" s="301"/>
      <c r="D11" s="299" t="s">
        <v>836</v>
      </c>
      <c r="E11" s="299"/>
      <c r="F11" s="299"/>
      <c r="G11" s="299"/>
      <c r="H11" s="299"/>
      <c r="I11" s="299"/>
      <c r="J11" s="299"/>
      <c r="K11" s="297"/>
    </row>
    <row r="12" s="1" customFormat="1" ht="15" customHeight="1">
      <c r="B12" s="300"/>
      <c r="C12" s="301"/>
      <c r="D12" s="299"/>
      <c r="E12" s="299"/>
      <c r="F12" s="299"/>
      <c r="G12" s="299"/>
      <c r="H12" s="299"/>
      <c r="I12" s="299"/>
      <c r="J12" s="299"/>
      <c r="K12" s="297"/>
    </row>
    <row r="13" s="1" customFormat="1" ht="15" customHeight="1">
      <c r="B13" s="300"/>
      <c r="C13" s="301"/>
      <c r="D13" s="302" t="s">
        <v>837</v>
      </c>
      <c r="E13" s="299"/>
      <c r="F13" s="299"/>
      <c r="G13" s="299"/>
      <c r="H13" s="299"/>
      <c r="I13" s="299"/>
      <c r="J13" s="299"/>
      <c r="K13" s="297"/>
    </row>
    <row r="14" s="1" customFormat="1" ht="12.75" customHeight="1">
      <c r="B14" s="300"/>
      <c r="C14" s="301"/>
      <c r="D14" s="301"/>
      <c r="E14" s="301"/>
      <c r="F14" s="301"/>
      <c r="G14" s="301"/>
      <c r="H14" s="301"/>
      <c r="I14" s="301"/>
      <c r="J14" s="301"/>
      <c r="K14" s="297"/>
    </row>
    <row r="15" s="1" customFormat="1" ht="15" customHeight="1">
      <c r="B15" s="300"/>
      <c r="C15" s="301"/>
      <c r="D15" s="299" t="s">
        <v>838</v>
      </c>
      <c r="E15" s="299"/>
      <c r="F15" s="299"/>
      <c r="G15" s="299"/>
      <c r="H15" s="299"/>
      <c r="I15" s="299"/>
      <c r="J15" s="299"/>
      <c r="K15" s="297"/>
    </row>
    <row r="16" s="1" customFormat="1" ht="15" customHeight="1">
      <c r="B16" s="300"/>
      <c r="C16" s="301"/>
      <c r="D16" s="299" t="s">
        <v>839</v>
      </c>
      <c r="E16" s="299"/>
      <c r="F16" s="299"/>
      <c r="G16" s="299"/>
      <c r="H16" s="299"/>
      <c r="I16" s="299"/>
      <c r="J16" s="299"/>
      <c r="K16" s="297"/>
    </row>
    <row r="17" s="1" customFormat="1" ht="15" customHeight="1">
      <c r="B17" s="300"/>
      <c r="C17" s="301"/>
      <c r="D17" s="299" t="s">
        <v>840</v>
      </c>
      <c r="E17" s="299"/>
      <c r="F17" s="299"/>
      <c r="G17" s="299"/>
      <c r="H17" s="299"/>
      <c r="I17" s="299"/>
      <c r="J17" s="299"/>
      <c r="K17" s="297"/>
    </row>
    <row r="18" s="1" customFormat="1" ht="15" customHeight="1">
      <c r="B18" s="300"/>
      <c r="C18" s="301"/>
      <c r="D18" s="301"/>
      <c r="E18" s="303" t="s">
        <v>77</v>
      </c>
      <c r="F18" s="299" t="s">
        <v>841</v>
      </c>
      <c r="G18" s="299"/>
      <c r="H18" s="299"/>
      <c r="I18" s="299"/>
      <c r="J18" s="299"/>
      <c r="K18" s="297"/>
    </row>
    <row r="19" s="1" customFormat="1" ht="15" customHeight="1">
      <c r="B19" s="300"/>
      <c r="C19" s="301"/>
      <c r="D19" s="301"/>
      <c r="E19" s="303" t="s">
        <v>842</v>
      </c>
      <c r="F19" s="299" t="s">
        <v>843</v>
      </c>
      <c r="G19" s="299"/>
      <c r="H19" s="299"/>
      <c r="I19" s="299"/>
      <c r="J19" s="299"/>
      <c r="K19" s="297"/>
    </row>
    <row r="20" s="1" customFormat="1" ht="15" customHeight="1">
      <c r="B20" s="300"/>
      <c r="C20" s="301"/>
      <c r="D20" s="301"/>
      <c r="E20" s="303" t="s">
        <v>844</v>
      </c>
      <c r="F20" s="299" t="s">
        <v>845</v>
      </c>
      <c r="G20" s="299"/>
      <c r="H20" s="299"/>
      <c r="I20" s="299"/>
      <c r="J20" s="299"/>
      <c r="K20" s="297"/>
    </row>
    <row r="21" s="1" customFormat="1" ht="15" customHeight="1">
      <c r="B21" s="300"/>
      <c r="C21" s="301"/>
      <c r="D21" s="301"/>
      <c r="E21" s="303" t="s">
        <v>846</v>
      </c>
      <c r="F21" s="299" t="s">
        <v>847</v>
      </c>
      <c r="G21" s="299"/>
      <c r="H21" s="299"/>
      <c r="I21" s="299"/>
      <c r="J21" s="299"/>
      <c r="K21" s="297"/>
    </row>
    <row r="22" s="1" customFormat="1" ht="15" customHeight="1">
      <c r="B22" s="300"/>
      <c r="C22" s="301"/>
      <c r="D22" s="301"/>
      <c r="E22" s="303" t="s">
        <v>848</v>
      </c>
      <c r="F22" s="299" t="s">
        <v>849</v>
      </c>
      <c r="G22" s="299"/>
      <c r="H22" s="299"/>
      <c r="I22" s="299"/>
      <c r="J22" s="299"/>
      <c r="K22" s="297"/>
    </row>
    <row r="23" s="1" customFormat="1" ht="15" customHeight="1">
      <c r="B23" s="300"/>
      <c r="C23" s="301"/>
      <c r="D23" s="301"/>
      <c r="E23" s="303" t="s">
        <v>850</v>
      </c>
      <c r="F23" s="299" t="s">
        <v>851</v>
      </c>
      <c r="G23" s="299"/>
      <c r="H23" s="299"/>
      <c r="I23" s="299"/>
      <c r="J23" s="299"/>
      <c r="K23" s="297"/>
    </row>
    <row r="24" s="1" customFormat="1" ht="12.75" customHeight="1">
      <c r="B24" s="300"/>
      <c r="C24" s="301"/>
      <c r="D24" s="301"/>
      <c r="E24" s="301"/>
      <c r="F24" s="301"/>
      <c r="G24" s="301"/>
      <c r="H24" s="301"/>
      <c r="I24" s="301"/>
      <c r="J24" s="301"/>
      <c r="K24" s="297"/>
    </row>
    <row r="25" s="1" customFormat="1" ht="15" customHeight="1">
      <c r="B25" s="300"/>
      <c r="C25" s="299" t="s">
        <v>852</v>
      </c>
      <c r="D25" s="299"/>
      <c r="E25" s="299"/>
      <c r="F25" s="299"/>
      <c r="G25" s="299"/>
      <c r="H25" s="299"/>
      <c r="I25" s="299"/>
      <c r="J25" s="299"/>
      <c r="K25" s="297"/>
    </row>
    <row r="26" s="1" customFormat="1" ht="15" customHeight="1">
      <c r="B26" s="300"/>
      <c r="C26" s="299" t="s">
        <v>853</v>
      </c>
      <c r="D26" s="299"/>
      <c r="E26" s="299"/>
      <c r="F26" s="299"/>
      <c r="G26" s="299"/>
      <c r="H26" s="299"/>
      <c r="I26" s="299"/>
      <c r="J26" s="299"/>
      <c r="K26" s="297"/>
    </row>
    <row r="27" s="1" customFormat="1" ht="15" customHeight="1">
      <c r="B27" s="300"/>
      <c r="C27" s="299"/>
      <c r="D27" s="299" t="s">
        <v>854</v>
      </c>
      <c r="E27" s="299"/>
      <c r="F27" s="299"/>
      <c r="G27" s="299"/>
      <c r="H27" s="299"/>
      <c r="I27" s="299"/>
      <c r="J27" s="299"/>
      <c r="K27" s="297"/>
    </row>
    <row r="28" s="1" customFormat="1" ht="15" customHeight="1">
      <c r="B28" s="300"/>
      <c r="C28" s="301"/>
      <c r="D28" s="299" t="s">
        <v>855</v>
      </c>
      <c r="E28" s="299"/>
      <c r="F28" s="299"/>
      <c r="G28" s="299"/>
      <c r="H28" s="299"/>
      <c r="I28" s="299"/>
      <c r="J28" s="299"/>
      <c r="K28" s="297"/>
    </row>
    <row r="29" s="1" customFormat="1" ht="12.75" customHeight="1">
      <c r="B29" s="300"/>
      <c r="C29" s="301"/>
      <c r="D29" s="301"/>
      <c r="E29" s="301"/>
      <c r="F29" s="301"/>
      <c r="G29" s="301"/>
      <c r="H29" s="301"/>
      <c r="I29" s="301"/>
      <c r="J29" s="301"/>
      <c r="K29" s="297"/>
    </row>
    <row r="30" s="1" customFormat="1" ht="15" customHeight="1">
      <c r="B30" s="300"/>
      <c r="C30" s="301"/>
      <c r="D30" s="299" t="s">
        <v>856</v>
      </c>
      <c r="E30" s="299"/>
      <c r="F30" s="299"/>
      <c r="G30" s="299"/>
      <c r="H30" s="299"/>
      <c r="I30" s="299"/>
      <c r="J30" s="299"/>
      <c r="K30" s="297"/>
    </row>
    <row r="31" s="1" customFormat="1" ht="15" customHeight="1">
      <c r="B31" s="300"/>
      <c r="C31" s="301"/>
      <c r="D31" s="299" t="s">
        <v>857</v>
      </c>
      <c r="E31" s="299"/>
      <c r="F31" s="299"/>
      <c r="G31" s="299"/>
      <c r="H31" s="299"/>
      <c r="I31" s="299"/>
      <c r="J31" s="299"/>
      <c r="K31" s="297"/>
    </row>
    <row r="32" s="1" customFormat="1" ht="12.75" customHeight="1">
      <c r="B32" s="300"/>
      <c r="C32" s="301"/>
      <c r="D32" s="301"/>
      <c r="E32" s="301"/>
      <c r="F32" s="301"/>
      <c r="G32" s="301"/>
      <c r="H32" s="301"/>
      <c r="I32" s="301"/>
      <c r="J32" s="301"/>
      <c r="K32" s="297"/>
    </row>
    <row r="33" s="1" customFormat="1" ht="15" customHeight="1">
      <c r="B33" s="300"/>
      <c r="C33" s="301"/>
      <c r="D33" s="299" t="s">
        <v>858</v>
      </c>
      <c r="E33" s="299"/>
      <c r="F33" s="299"/>
      <c r="G33" s="299"/>
      <c r="H33" s="299"/>
      <c r="I33" s="299"/>
      <c r="J33" s="299"/>
      <c r="K33" s="297"/>
    </row>
    <row r="34" s="1" customFormat="1" ht="15" customHeight="1">
      <c r="B34" s="300"/>
      <c r="C34" s="301"/>
      <c r="D34" s="299" t="s">
        <v>859</v>
      </c>
      <c r="E34" s="299"/>
      <c r="F34" s="299"/>
      <c r="G34" s="299"/>
      <c r="H34" s="299"/>
      <c r="I34" s="299"/>
      <c r="J34" s="299"/>
      <c r="K34" s="297"/>
    </row>
    <row r="35" s="1" customFormat="1" ht="15" customHeight="1">
      <c r="B35" s="300"/>
      <c r="C35" s="301"/>
      <c r="D35" s="299" t="s">
        <v>860</v>
      </c>
      <c r="E35" s="299"/>
      <c r="F35" s="299"/>
      <c r="G35" s="299"/>
      <c r="H35" s="299"/>
      <c r="I35" s="299"/>
      <c r="J35" s="299"/>
      <c r="K35" s="297"/>
    </row>
    <row r="36" s="1" customFormat="1" ht="15" customHeight="1">
      <c r="B36" s="300"/>
      <c r="C36" s="301"/>
      <c r="D36" s="299"/>
      <c r="E36" s="302" t="s">
        <v>109</v>
      </c>
      <c r="F36" s="299"/>
      <c r="G36" s="299" t="s">
        <v>861</v>
      </c>
      <c r="H36" s="299"/>
      <c r="I36" s="299"/>
      <c r="J36" s="299"/>
      <c r="K36" s="297"/>
    </row>
    <row r="37" s="1" customFormat="1" ht="30.75" customHeight="1">
      <c r="B37" s="300"/>
      <c r="C37" s="301"/>
      <c r="D37" s="299"/>
      <c r="E37" s="302" t="s">
        <v>862</v>
      </c>
      <c r="F37" s="299"/>
      <c r="G37" s="299" t="s">
        <v>863</v>
      </c>
      <c r="H37" s="299"/>
      <c r="I37" s="299"/>
      <c r="J37" s="299"/>
      <c r="K37" s="297"/>
    </row>
    <row r="38" s="1" customFormat="1" ht="15" customHeight="1">
      <c r="B38" s="300"/>
      <c r="C38" s="301"/>
      <c r="D38" s="299"/>
      <c r="E38" s="302" t="s">
        <v>51</v>
      </c>
      <c r="F38" s="299"/>
      <c r="G38" s="299" t="s">
        <v>864</v>
      </c>
      <c r="H38" s="299"/>
      <c r="I38" s="299"/>
      <c r="J38" s="299"/>
      <c r="K38" s="297"/>
    </row>
    <row r="39" s="1" customFormat="1" ht="15" customHeight="1">
      <c r="B39" s="300"/>
      <c r="C39" s="301"/>
      <c r="D39" s="299"/>
      <c r="E39" s="302" t="s">
        <v>52</v>
      </c>
      <c r="F39" s="299"/>
      <c r="G39" s="299" t="s">
        <v>865</v>
      </c>
      <c r="H39" s="299"/>
      <c r="I39" s="299"/>
      <c r="J39" s="299"/>
      <c r="K39" s="297"/>
    </row>
    <row r="40" s="1" customFormat="1" ht="15" customHeight="1">
      <c r="B40" s="300"/>
      <c r="C40" s="301"/>
      <c r="D40" s="299"/>
      <c r="E40" s="302" t="s">
        <v>110</v>
      </c>
      <c r="F40" s="299"/>
      <c r="G40" s="299" t="s">
        <v>866</v>
      </c>
      <c r="H40" s="299"/>
      <c r="I40" s="299"/>
      <c r="J40" s="299"/>
      <c r="K40" s="297"/>
    </row>
    <row r="41" s="1" customFormat="1" ht="15" customHeight="1">
      <c r="B41" s="300"/>
      <c r="C41" s="301"/>
      <c r="D41" s="299"/>
      <c r="E41" s="302" t="s">
        <v>111</v>
      </c>
      <c r="F41" s="299"/>
      <c r="G41" s="299" t="s">
        <v>867</v>
      </c>
      <c r="H41" s="299"/>
      <c r="I41" s="299"/>
      <c r="J41" s="299"/>
      <c r="K41" s="297"/>
    </row>
    <row r="42" s="1" customFormat="1" ht="15" customHeight="1">
      <c r="B42" s="300"/>
      <c r="C42" s="301"/>
      <c r="D42" s="299"/>
      <c r="E42" s="302" t="s">
        <v>868</v>
      </c>
      <c r="F42" s="299"/>
      <c r="G42" s="299" t="s">
        <v>869</v>
      </c>
      <c r="H42" s="299"/>
      <c r="I42" s="299"/>
      <c r="J42" s="299"/>
      <c r="K42" s="297"/>
    </row>
    <row r="43" s="1" customFormat="1" ht="15" customHeight="1">
      <c r="B43" s="300"/>
      <c r="C43" s="301"/>
      <c r="D43" s="299"/>
      <c r="E43" s="302"/>
      <c r="F43" s="299"/>
      <c r="G43" s="299" t="s">
        <v>870</v>
      </c>
      <c r="H43" s="299"/>
      <c r="I43" s="299"/>
      <c r="J43" s="299"/>
      <c r="K43" s="297"/>
    </row>
    <row r="44" s="1" customFormat="1" ht="15" customHeight="1">
      <c r="B44" s="300"/>
      <c r="C44" s="301"/>
      <c r="D44" s="299"/>
      <c r="E44" s="302" t="s">
        <v>871</v>
      </c>
      <c r="F44" s="299"/>
      <c r="G44" s="299" t="s">
        <v>872</v>
      </c>
      <c r="H44" s="299"/>
      <c r="I44" s="299"/>
      <c r="J44" s="299"/>
      <c r="K44" s="297"/>
    </row>
    <row r="45" s="1" customFormat="1" ht="15" customHeight="1">
      <c r="B45" s="300"/>
      <c r="C45" s="301"/>
      <c r="D45" s="299"/>
      <c r="E45" s="302" t="s">
        <v>113</v>
      </c>
      <c r="F45" s="299"/>
      <c r="G45" s="299" t="s">
        <v>873</v>
      </c>
      <c r="H45" s="299"/>
      <c r="I45" s="299"/>
      <c r="J45" s="299"/>
      <c r="K45" s="297"/>
    </row>
    <row r="46" s="1" customFormat="1" ht="12.75" customHeight="1">
      <c r="B46" s="300"/>
      <c r="C46" s="301"/>
      <c r="D46" s="299"/>
      <c r="E46" s="299"/>
      <c r="F46" s="299"/>
      <c r="G46" s="299"/>
      <c r="H46" s="299"/>
      <c r="I46" s="299"/>
      <c r="J46" s="299"/>
      <c r="K46" s="297"/>
    </row>
    <row r="47" s="1" customFormat="1" ht="15" customHeight="1">
      <c r="B47" s="300"/>
      <c r="C47" s="301"/>
      <c r="D47" s="299" t="s">
        <v>874</v>
      </c>
      <c r="E47" s="299"/>
      <c r="F47" s="299"/>
      <c r="G47" s="299"/>
      <c r="H47" s="299"/>
      <c r="I47" s="299"/>
      <c r="J47" s="299"/>
      <c r="K47" s="297"/>
    </row>
    <row r="48" s="1" customFormat="1" ht="15" customHeight="1">
      <c r="B48" s="300"/>
      <c r="C48" s="301"/>
      <c r="D48" s="301"/>
      <c r="E48" s="299" t="s">
        <v>875</v>
      </c>
      <c r="F48" s="299"/>
      <c r="G48" s="299"/>
      <c r="H48" s="299"/>
      <c r="I48" s="299"/>
      <c r="J48" s="299"/>
      <c r="K48" s="297"/>
    </row>
    <row r="49" s="1" customFormat="1" ht="15" customHeight="1">
      <c r="B49" s="300"/>
      <c r="C49" s="301"/>
      <c r="D49" s="301"/>
      <c r="E49" s="299" t="s">
        <v>876</v>
      </c>
      <c r="F49" s="299"/>
      <c r="G49" s="299"/>
      <c r="H49" s="299"/>
      <c r="I49" s="299"/>
      <c r="J49" s="299"/>
      <c r="K49" s="297"/>
    </row>
    <row r="50" s="1" customFormat="1" ht="15" customHeight="1">
      <c r="B50" s="300"/>
      <c r="C50" s="301"/>
      <c r="D50" s="301"/>
      <c r="E50" s="299" t="s">
        <v>877</v>
      </c>
      <c r="F50" s="299"/>
      <c r="G50" s="299"/>
      <c r="H50" s="299"/>
      <c r="I50" s="299"/>
      <c r="J50" s="299"/>
      <c r="K50" s="297"/>
    </row>
    <row r="51" s="1" customFormat="1" ht="15" customHeight="1">
      <c r="B51" s="300"/>
      <c r="C51" s="301"/>
      <c r="D51" s="299" t="s">
        <v>878</v>
      </c>
      <c r="E51" s="299"/>
      <c r="F51" s="299"/>
      <c r="G51" s="299"/>
      <c r="H51" s="299"/>
      <c r="I51" s="299"/>
      <c r="J51" s="299"/>
      <c r="K51" s="297"/>
    </row>
    <row r="52" s="1" customFormat="1" ht="25.5" customHeight="1">
      <c r="B52" s="295"/>
      <c r="C52" s="296" t="s">
        <v>879</v>
      </c>
      <c r="D52" s="296"/>
      <c r="E52" s="296"/>
      <c r="F52" s="296"/>
      <c r="G52" s="296"/>
      <c r="H52" s="296"/>
      <c r="I52" s="296"/>
      <c r="J52" s="296"/>
      <c r="K52" s="297"/>
    </row>
    <row r="53" s="1" customFormat="1" ht="5.25" customHeight="1">
      <c r="B53" s="295"/>
      <c r="C53" s="298"/>
      <c r="D53" s="298"/>
      <c r="E53" s="298"/>
      <c r="F53" s="298"/>
      <c r="G53" s="298"/>
      <c r="H53" s="298"/>
      <c r="I53" s="298"/>
      <c r="J53" s="298"/>
      <c r="K53" s="297"/>
    </row>
    <row r="54" s="1" customFormat="1" ht="15" customHeight="1">
      <c r="B54" s="295"/>
      <c r="C54" s="299" t="s">
        <v>880</v>
      </c>
      <c r="D54" s="299"/>
      <c r="E54" s="299"/>
      <c r="F54" s="299"/>
      <c r="G54" s="299"/>
      <c r="H54" s="299"/>
      <c r="I54" s="299"/>
      <c r="J54" s="299"/>
      <c r="K54" s="297"/>
    </row>
    <row r="55" s="1" customFormat="1" ht="15" customHeight="1">
      <c r="B55" s="295"/>
      <c r="C55" s="299" t="s">
        <v>881</v>
      </c>
      <c r="D55" s="299"/>
      <c r="E55" s="299"/>
      <c r="F55" s="299"/>
      <c r="G55" s="299"/>
      <c r="H55" s="299"/>
      <c r="I55" s="299"/>
      <c r="J55" s="299"/>
      <c r="K55" s="297"/>
    </row>
    <row r="56" s="1" customFormat="1" ht="12.75" customHeight="1">
      <c r="B56" s="295"/>
      <c r="C56" s="299"/>
      <c r="D56" s="299"/>
      <c r="E56" s="299"/>
      <c r="F56" s="299"/>
      <c r="G56" s="299"/>
      <c r="H56" s="299"/>
      <c r="I56" s="299"/>
      <c r="J56" s="299"/>
      <c r="K56" s="297"/>
    </row>
    <row r="57" s="1" customFormat="1" ht="15" customHeight="1">
      <c r="B57" s="295"/>
      <c r="C57" s="299" t="s">
        <v>882</v>
      </c>
      <c r="D57" s="299"/>
      <c r="E57" s="299"/>
      <c r="F57" s="299"/>
      <c r="G57" s="299"/>
      <c r="H57" s="299"/>
      <c r="I57" s="299"/>
      <c r="J57" s="299"/>
      <c r="K57" s="297"/>
    </row>
    <row r="58" s="1" customFormat="1" ht="15" customHeight="1">
      <c r="B58" s="295"/>
      <c r="C58" s="301"/>
      <c r="D58" s="299" t="s">
        <v>883</v>
      </c>
      <c r="E58" s="299"/>
      <c r="F58" s="299"/>
      <c r="G58" s="299"/>
      <c r="H58" s="299"/>
      <c r="I58" s="299"/>
      <c r="J58" s="299"/>
      <c r="K58" s="297"/>
    </row>
    <row r="59" s="1" customFormat="1" ht="15" customHeight="1">
      <c r="B59" s="295"/>
      <c r="C59" s="301"/>
      <c r="D59" s="299" t="s">
        <v>884</v>
      </c>
      <c r="E59" s="299"/>
      <c r="F59" s="299"/>
      <c r="G59" s="299"/>
      <c r="H59" s="299"/>
      <c r="I59" s="299"/>
      <c r="J59" s="299"/>
      <c r="K59" s="297"/>
    </row>
    <row r="60" s="1" customFormat="1" ht="15" customHeight="1">
      <c r="B60" s="295"/>
      <c r="C60" s="301"/>
      <c r="D60" s="299" t="s">
        <v>885</v>
      </c>
      <c r="E60" s="299"/>
      <c r="F60" s="299"/>
      <c r="G60" s="299"/>
      <c r="H60" s="299"/>
      <c r="I60" s="299"/>
      <c r="J60" s="299"/>
      <c r="K60" s="297"/>
    </row>
    <row r="61" s="1" customFormat="1" ht="15" customHeight="1">
      <c r="B61" s="295"/>
      <c r="C61" s="301"/>
      <c r="D61" s="299" t="s">
        <v>886</v>
      </c>
      <c r="E61" s="299"/>
      <c r="F61" s="299"/>
      <c r="G61" s="299"/>
      <c r="H61" s="299"/>
      <c r="I61" s="299"/>
      <c r="J61" s="299"/>
      <c r="K61" s="297"/>
    </row>
    <row r="62" s="1" customFormat="1" ht="15" customHeight="1">
      <c r="B62" s="295"/>
      <c r="C62" s="301"/>
      <c r="D62" s="304" t="s">
        <v>887</v>
      </c>
      <c r="E62" s="304"/>
      <c r="F62" s="304"/>
      <c r="G62" s="304"/>
      <c r="H62" s="304"/>
      <c r="I62" s="304"/>
      <c r="J62" s="304"/>
      <c r="K62" s="297"/>
    </row>
    <row r="63" s="1" customFormat="1" ht="15" customHeight="1">
      <c r="B63" s="295"/>
      <c r="C63" s="301"/>
      <c r="D63" s="299" t="s">
        <v>888</v>
      </c>
      <c r="E63" s="299"/>
      <c r="F63" s="299"/>
      <c r="G63" s="299"/>
      <c r="H63" s="299"/>
      <c r="I63" s="299"/>
      <c r="J63" s="299"/>
      <c r="K63" s="297"/>
    </row>
    <row r="64" s="1" customFormat="1" ht="12.75" customHeight="1">
      <c r="B64" s="295"/>
      <c r="C64" s="301"/>
      <c r="D64" s="301"/>
      <c r="E64" s="305"/>
      <c r="F64" s="301"/>
      <c r="G64" s="301"/>
      <c r="H64" s="301"/>
      <c r="I64" s="301"/>
      <c r="J64" s="301"/>
      <c r="K64" s="297"/>
    </row>
    <row r="65" s="1" customFormat="1" ht="15" customHeight="1">
      <c r="B65" s="295"/>
      <c r="C65" s="301"/>
      <c r="D65" s="299" t="s">
        <v>889</v>
      </c>
      <c r="E65" s="299"/>
      <c r="F65" s="299"/>
      <c r="G65" s="299"/>
      <c r="H65" s="299"/>
      <c r="I65" s="299"/>
      <c r="J65" s="299"/>
      <c r="K65" s="297"/>
    </row>
    <row r="66" s="1" customFormat="1" ht="15" customHeight="1">
      <c r="B66" s="295"/>
      <c r="C66" s="301"/>
      <c r="D66" s="304" t="s">
        <v>890</v>
      </c>
      <c r="E66" s="304"/>
      <c r="F66" s="304"/>
      <c r="G66" s="304"/>
      <c r="H66" s="304"/>
      <c r="I66" s="304"/>
      <c r="J66" s="304"/>
      <c r="K66" s="297"/>
    </row>
    <row r="67" s="1" customFormat="1" ht="15" customHeight="1">
      <c r="B67" s="295"/>
      <c r="C67" s="301"/>
      <c r="D67" s="299" t="s">
        <v>891</v>
      </c>
      <c r="E67" s="299"/>
      <c r="F67" s="299"/>
      <c r="G67" s="299"/>
      <c r="H67" s="299"/>
      <c r="I67" s="299"/>
      <c r="J67" s="299"/>
      <c r="K67" s="297"/>
    </row>
    <row r="68" s="1" customFormat="1" ht="15" customHeight="1">
      <c r="B68" s="295"/>
      <c r="C68" s="301"/>
      <c r="D68" s="299" t="s">
        <v>892</v>
      </c>
      <c r="E68" s="299"/>
      <c r="F68" s="299"/>
      <c r="G68" s="299"/>
      <c r="H68" s="299"/>
      <c r="I68" s="299"/>
      <c r="J68" s="299"/>
      <c r="K68" s="297"/>
    </row>
    <row r="69" s="1" customFormat="1" ht="15" customHeight="1">
      <c r="B69" s="295"/>
      <c r="C69" s="301"/>
      <c r="D69" s="299" t="s">
        <v>893</v>
      </c>
      <c r="E69" s="299"/>
      <c r="F69" s="299"/>
      <c r="G69" s="299"/>
      <c r="H69" s="299"/>
      <c r="I69" s="299"/>
      <c r="J69" s="299"/>
      <c r="K69" s="297"/>
    </row>
    <row r="70" s="1" customFormat="1" ht="15" customHeight="1">
      <c r="B70" s="295"/>
      <c r="C70" s="301"/>
      <c r="D70" s="299" t="s">
        <v>894</v>
      </c>
      <c r="E70" s="299"/>
      <c r="F70" s="299"/>
      <c r="G70" s="299"/>
      <c r="H70" s="299"/>
      <c r="I70" s="299"/>
      <c r="J70" s="299"/>
      <c r="K70" s="297"/>
    </row>
    <row r="71" s="1" customFormat="1" ht="12.75" customHeight="1">
      <c r="B71" s="306"/>
      <c r="C71" s="307"/>
      <c r="D71" s="307"/>
      <c r="E71" s="307"/>
      <c r="F71" s="307"/>
      <c r="G71" s="307"/>
      <c r="H71" s="307"/>
      <c r="I71" s="307"/>
      <c r="J71" s="307"/>
      <c r="K71" s="308"/>
    </row>
    <row r="72" s="1" customFormat="1" ht="18.75" customHeight="1">
      <c r="B72" s="309"/>
      <c r="C72" s="309"/>
      <c r="D72" s="309"/>
      <c r="E72" s="309"/>
      <c r="F72" s="309"/>
      <c r="G72" s="309"/>
      <c r="H72" s="309"/>
      <c r="I72" s="309"/>
      <c r="J72" s="309"/>
      <c r="K72" s="310"/>
    </row>
    <row r="73" s="1" customFormat="1" ht="18.75" customHeight="1">
      <c r="B73" s="310"/>
      <c r="C73" s="310"/>
      <c r="D73" s="310"/>
      <c r="E73" s="310"/>
      <c r="F73" s="310"/>
      <c r="G73" s="310"/>
      <c r="H73" s="310"/>
      <c r="I73" s="310"/>
      <c r="J73" s="310"/>
      <c r="K73" s="310"/>
    </row>
    <row r="74" s="1" customFormat="1" ht="7.5" customHeight="1">
      <c r="B74" s="311"/>
      <c r="C74" s="312"/>
      <c r="D74" s="312"/>
      <c r="E74" s="312"/>
      <c r="F74" s="312"/>
      <c r="G74" s="312"/>
      <c r="H74" s="312"/>
      <c r="I74" s="312"/>
      <c r="J74" s="312"/>
      <c r="K74" s="313"/>
    </row>
    <row r="75" s="1" customFormat="1" ht="45" customHeight="1">
      <c r="B75" s="314"/>
      <c r="C75" s="315" t="s">
        <v>895</v>
      </c>
      <c r="D75" s="315"/>
      <c r="E75" s="315"/>
      <c r="F75" s="315"/>
      <c r="G75" s="315"/>
      <c r="H75" s="315"/>
      <c r="I75" s="315"/>
      <c r="J75" s="315"/>
      <c r="K75" s="316"/>
    </row>
    <row r="76" s="1" customFormat="1" ht="17.25" customHeight="1">
      <c r="B76" s="314"/>
      <c r="C76" s="317" t="s">
        <v>896</v>
      </c>
      <c r="D76" s="317"/>
      <c r="E76" s="317"/>
      <c r="F76" s="317" t="s">
        <v>897</v>
      </c>
      <c r="G76" s="318"/>
      <c r="H76" s="317" t="s">
        <v>52</v>
      </c>
      <c r="I76" s="317" t="s">
        <v>55</v>
      </c>
      <c r="J76" s="317" t="s">
        <v>898</v>
      </c>
      <c r="K76" s="316"/>
    </row>
    <row r="77" s="1" customFormat="1" ht="17.25" customHeight="1">
      <c r="B77" s="314"/>
      <c r="C77" s="319" t="s">
        <v>899</v>
      </c>
      <c r="D77" s="319"/>
      <c r="E77" s="319"/>
      <c r="F77" s="320" t="s">
        <v>900</v>
      </c>
      <c r="G77" s="321"/>
      <c r="H77" s="319"/>
      <c r="I77" s="319"/>
      <c r="J77" s="319" t="s">
        <v>901</v>
      </c>
      <c r="K77" s="316"/>
    </row>
    <row r="78" s="1" customFormat="1" ht="5.25" customHeight="1">
      <c r="B78" s="314"/>
      <c r="C78" s="322"/>
      <c r="D78" s="322"/>
      <c r="E78" s="322"/>
      <c r="F78" s="322"/>
      <c r="G78" s="323"/>
      <c r="H78" s="322"/>
      <c r="I78" s="322"/>
      <c r="J78" s="322"/>
      <c r="K78" s="316"/>
    </row>
    <row r="79" s="1" customFormat="1" ht="15" customHeight="1">
      <c r="B79" s="314"/>
      <c r="C79" s="302" t="s">
        <v>51</v>
      </c>
      <c r="D79" s="324"/>
      <c r="E79" s="324"/>
      <c r="F79" s="325" t="s">
        <v>902</v>
      </c>
      <c r="G79" s="326"/>
      <c r="H79" s="302" t="s">
        <v>903</v>
      </c>
      <c r="I79" s="302" t="s">
        <v>904</v>
      </c>
      <c r="J79" s="302">
        <v>20</v>
      </c>
      <c r="K79" s="316"/>
    </row>
    <row r="80" s="1" customFormat="1" ht="15" customHeight="1">
      <c r="B80" s="314"/>
      <c r="C80" s="302" t="s">
        <v>905</v>
      </c>
      <c r="D80" s="302"/>
      <c r="E80" s="302"/>
      <c r="F80" s="325" t="s">
        <v>902</v>
      </c>
      <c r="G80" s="326"/>
      <c r="H80" s="302" t="s">
        <v>906</v>
      </c>
      <c r="I80" s="302" t="s">
        <v>904</v>
      </c>
      <c r="J80" s="302">
        <v>120</v>
      </c>
      <c r="K80" s="316"/>
    </row>
    <row r="81" s="1" customFormat="1" ht="15" customHeight="1">
      <c r="B81" s="327"/>
      <c r="C81" s="302" t="s">
        <v>907</v>
      </c>
      <c r="D81" s="302"/>
      <c r="E81" s="302"/>
      <c r="F81" s="325" t="s">
        <v>908</v>
      </c>
      <c r="G81" s="326"/>
      <c r="H81" s="302" t="s">
        <v>909</v>
      </c>
      <c r="I81" s="302" t="s">
        <v>904</v>
      </c>
      <c r="J81" s="302">
        <v>50</v>
      </c>
      <c r="K81" s="316"/>
    </row>
    <row r="82" s="1" customFormat="1" ht="15" customHeight="1">
      <c r="B82" s="327"/>
      <c r="C82" s="302" t="s">
        <v>910</v>
      </c>
      <c r="D82" s="302"/>
      <c r="E82" s="302"/>
      <c r="F82" s="325" t="s">
        <v>902</v>
      </c>
      <c r="G82" s="326"/>
      <c r="H82" s="302" t="s">
        <v>911</v>
      </c>
      <c r="I82" s="302" t="s">
        <v>912</v>
      </c>
      <c r="J82" s="302"/>
      <c r="K82" s="316"/>
    </row>
    <row r="83" s="1" customFormat="1" ht="15" customHeight="1">
      <c r="B83" s="327"/>
      <c r="C83" s="328" t="s">
        <v>913</v>
      </c>
      <c r="D83" s="328"/>
      <c r="E83" s="328"/>
      <c r="F83" s="329" t="s">
        <v>908</v>
      </c>
      <c r="G83" s="328"/>
      <c r="H83" s="328" t="s">
        <v>914</v>
      </c>
      <c r="I83" s="328" t="s">
        <v>904</v>
      </c>
      <c r="J83" s="328">
        <v>15</v>
      </c>
      <c r="K83" s="316"/>
    </row>
    <row r="84" s="1" customFormat="1" ht="15" customHeight="1">
      <c r="B84" s="327"/>
      <c r="C84" s="328" t="s">
        <v>915</v>
      </c>
      <c r="D84" s="328"/>
      <c r="E84" s="328"/>
      <c r="F84" s="329" t="s">
        <v>908</v>
      </c>
      <c r="G84" s="328"/>
      <c r="H84" s="328" t="s">
        <v>916</v>
      </c>
      <c r="I84" s="328" t="s">
        <v>904</v>
      </c>
      <c r="J84" s="328">
        <v>15</v>
      </c>
      <c r="K84" s="316"/>
    </row>
    <row r="85" s="1" customFormat="1" ht="15" customHeight="1">
      <c r="B85" s="327"/>
      <c r="C85" s="328" t="s">
        <v>917</v>
      </c>
      <c r="D85" s="328"/>
      <c r="E85" s="328"/>
      <c r="F85" s="329" t="s">
        <v>908</v>
      </c>
      <c r="G85" s="328"/>
      <c r="H85" s="328" t="s">
        <v>918</v>
      </c>
      <c r="I85" s="328" t="s">
        <v>904</v>
      </c>
      <c r="J85" s="328">
        <v>20</v>
      </c>
      <c r="K85" s="316"/>
    </row>
    <row r="86" s="1" customFormat="1" ht="15" customHeight="1">
      <c r="B86" s="327"/>
      <c r="C86" s="328" t="s">
        <v>919</v>
      </c>
      <c r="D86" s="328"/>
      <c r="E86" s="328"/>
      <c r="F86" s="329" t="s">
        <v>908</v>
      </c>
      <c r="G86" s="328"/>
      <c r="H86" s="328" t="s">
        <v>920</v>
      </c>
      <c r="I86" s="328" t="s">
        <v>904</v>
      </c>
      <c r="J86" s="328">
        <v>20</v>
      </c>
      <c r="K86" s="316"/>
    </row>
    <row r="87" s="1" customFormat="1" ht="15" customHeight="1">
      <c r="B87" s="327"/>
      <c r="C87" s="302" t="s">
        <v>921</v>
      </c>
      <c r="D87" s="302"/>
      <c r="E87" s="302"/>
      <c r="F87" s="325" t="s">
        <v>908</v>
      </c>
      <c r="G87" s="326"/>
      <c r="H87" s="302" t="s">
        <v>922</v>
      </c>
      <c r="I87" s="302" t="s">
        <v>904</v>
      </c>
      <c r="J87" s="302">
        <v>50</v>
      </c>
      <c r="K87" s="316"/>
    </row>
    <row r="88" s="1" customFormat="1" ht="15" customHeight="1">
      <c r="B88" s="327"/>
      <c r="C88" s="302" t="s">
        <v>923</v>
      </c>
      <c r="D88" s="302"/>
      <c r="E88" s="302"/>
      <c r="F88" s="325" t="s">
        <v>908</v>
      </c>
      <c r="G88" s="326"/>
      <c r="H88" s="302" t="s">
        <v>924</v>
      </c>
      <c r="I88" s="302" t="s">
        <v>904</v>
      </c>
      <c r="J88" s="302">
        <v>20</v>
      </c>
      <c r="K88" s="316"/>
    </row>
    <row r="89" s="1" customFormat="1" ht="15" customHeight="1">
      <c r="B89" s="327"/>
      <c r="C89" s="302" t="s">
        <v>925</v>
      </c>
      <c r="D89" s="302"/>
      <c r="E89" s="302"/>
      <c r="F89" s="325" t="s">
        <v>908</v>
      </c>
      <c r="G89" s="326"/>
      <c r="H89" s="302" t="s">
        <v>926</v>
      </c>
      <c r="I89" s="302" t="s">
        <v>904</v>
      </c>
      <c r="J89" s="302">
        <v>20</v>
      </c>
      <c r="K89" s="316"/>
    </row>
    <row r="90" s="1" customFormat="1" ht="15" customHeight="1">
      <c r="B90" s="327"/>
      <c r="C90" s="302" t="s">
        <v>927</v>
      </c>
      <c r="D90" s="302"/>
      <c r="E90" s="302"/>
      <c r="F90" s="325" t="s">
        <v>908</v>
      </c>
      <c r="G90" s="326"/>
      <c r="H90" s="302" t="s">
        <v>928</v>
      </c>
      <c r="I90" s="302" t="s">
        <v>904</v>
      </c>
      <c r="J90" s="302">
        <v>50</v>
      </c>
      <c r="K90" s="316"/>
    </row>
    <row r="91" s="1" customFormat="1" ht="15" customHeight="1">
      <c r="B91" s="327"/>
      <c r="C91" s="302" t="s">
        <v>929</v>
      </c>
      <c r="D91" s="302"/>
      <c r="E91" s="302"/>
      <c r="F91" s="325" t="s">
        <v>908</v>
      </c>
      <c r="G91" s="326"/>
      <c r="H91" s="302" t="s">
        <v>929</v>
      </c>
      <c r="I91" s="302" t="s">
        <v>904</v>
      </c>
      <c r="J91" s="302">
        <v>50</v>
      </c>
      <c r="K91" s="316"/>
    </row>
    <row r="92" s="1" customFormat="1" ht="15" customHeight="1">
      <c r="B92" s="327"/>
      <c r="C92" s="302" t="s">
        <v>930</v>
      </c>
      <c r="D92" s="302"/>
      <c r="E92" s="302"/>
      <c r="F92" s="325" t="s">
        <v>908</v>
      </c>
      <c r="G92" s="326"/>
      <c r="H92" s="302" t="s">
        <v>931</v>
      </c>
      <c r="I92" s="302" t="s">
        <v>904</v>
      </c>
      <c r="J92" s="302">
        <v>255</v>
      </c>
      <c r="K92" s="316"/>
    </row>
    <row r="93" s="1" customFormat="1" ht="15" customHeight="1">
      <c r="B93" s="327"/>
      <c r="C93" s="302" t="s">
        <v>932</v>
      </c>
      <c r="D93" s="302"/>
      <c r="E93" s="302"/>
      <c r="F93" s="325" t="s">
        <v>902</v>
      </c>
      <c r="G93" s="326"/>
      <c r="H93" s="302" t="s">
        <v>933</v>
      </c>
      <c r="I93" s="302" t="s">
        <v>934</v>
      </c>
      <c r="J93" s="302"/>
      <c r="K93" s="316"/>
    </row>
    <row r="94" s="1" customFormat="1" ht="15" customHeight="1">
      <c r="B94" s="327"/>
      <c r="C94" s="302" t="s">
        <v>935</v>
      </c>
      <c r="D94" s="302"/>
      <c r="E94" s="302"/>
      <c r="F94" s="325" t="s">
        <v>902</v>
      </c>
      <c r="G94" s="326"/>
      <c r="H94" s="302" t="s">
        <v>936</v>
      </c>
      <c r="I94" s="302" t="s">
        <v>937</v>
      </c>
      <c r="J94" s="302"/>
      <c r="K94" s="316"/>
    </row>
    <row r="95" s="1" customFormat="1" ht="15" customHeight="1">
      <c r="B95" s="327"/>
      <c r="C95" s="302" t="s">
        <v>938</v>
      </c>
      <c r="D95" s="302"/>
      <c r="E95" s="302"/>
      <c r="F95" s="325" t="s">
        <v>902</v>
      </c>
      <c r="G95" s="326"/>
      <c r="H95" s="302" t="s">
        <v>938</v>
      </c>
      <c r="I95" s="302" t="s">
        <v>937</v>
      </c>
      <c r="J95" s="302"/>
      <c r="K95" s="316"/>
    </row>
    <row r="96" s="1" customFormat="1" ht="15" customHeight="1">
      <c r="B96" s="327"/>
      <c r="C96" s="302" t="s">
        <v>36</v>
      </c>
      <c r="D96" s="302"/>
      <c r="E96" s="302"/>
      <c r="F96" s="325" t="s">
        <v>902</v>
      </c>
      <c r="G96" s="326"/>
      <c r="H96" s="302" t="s">
        <v>939</v>
      </c>
      <c r="I96" s="302" t="s">
        <v>937</v>
      </c>
      <c r="J96" s="302"/>
      <c r="K96" s="316"/>
    </row>
    <row r="97" s="1" customFormat="1" ht="15" customHeight="1">
      <c r="B97" s="327"/>
      <c r="C97" s="302" t="s">
        <v>46</v>
      </c>
      <c r="D97" s="302"/>
      <c r="E97" s="302"/>
      <c r="F97" s="325" t="s">
        <v>902</v>
      </c>
      <c r="G97" s="326"/>
      <c r="H97" s="302" t="s">
        <v>940</v>
      </c>
      <c r="I97" s="302" t="s">
        <v>937</v>
      </c>
      <c r="J97" s="302"/>
      <c r="K97" s="316"/>
    </row>
    <row r="98" s="1" customFormat="1" ht="15" customHeight="1">
      <c r="B98" s="330"/>
      <c r="C98" s="331"/>
      <c r="D98" s="331"/>
      <c r="E98" s="331"/>
      <c r="F98" s="331"/>
      <c r="G98" s="331"/>
      <c r="H98" s="331"/>
      <c r="I98" s="331"/>
      <c r="J98" s="331"/>
      <c r="K98" s="332"/>
    </row>
    <row r="99" s="1" customFormat="1" ht="18.75" customHeight="1">
      <c r="B99" s="333"/>
      <c r="C99" s="334"/>
      <c r="D99" s="334"/>
      <c r="E99" s="334"/>
      <c r="F99" s="334"/>
      <c r="G99" s="334"/>
      <c r="H99" s="334"/>
      <c r="I99" s="334"/>
      <c r="J99" s="334"/>
      <c r="K99" s="333"/>
    </row>
    <row r="100" s="1" customFormat="1" ht="18.75" customHeight="1">
      <c r="B100" s="310"/>
      <c r="C100" s="310"/>
      <c r="D100" s="310"/>
      <c r="E100" s="310"/>
      <c r="F100" s="310"/>
      <c r="G100" s="310"/>
      <c r="H100" s="310"/>
      <c r="I100" s="310"/>
      <c r="J100" s="310"/>
      <c r="K100" s="310"/>
    </row>
    <row r="101" s="1" customFormat="1" ht="7.5" customHeight="1">
      <c r="B101" s="311"/>
      <c r="C101" s="312"/>
      <c r="D101" s="312"/>
      <c r="E101" s="312"/>
      <c r="F101" s="312"/>
      <c r="G101" s="312"/>
      <c r="H101" s="312"/>
      <c r="I101" s="312"/>
      <c r="J101" s="312"/>
      <c r="K101" s="313"/>
    </row>
    <row r="102" s="1" customFormat="1" ht="45" customHeight="1">
      <c r="B102" s="314"/>
      <c r="C102" s="315" t="s">
        <v>941</v>
      </c>
      <c r="D102" s="315"/>
      <c r="E102" s="315"/>
      <c r="F102" s="315"/>
      <c r="G102" s="315"/>
      <c r="H102" s="315"/>
      <c r="I102" s="315"/>
      <c r="J102" s="315"/>
      <c r="K102" s="316"/>
    </row>
    <row r="103" s="1" customFormat="1" ht="17.25" customHeight="1">
      <c r="B103" s="314"/>
      <c r="C103" s="317" t="s">
        <v>896</v>
      </c>
      <c r="D103" s="317"/>
      <c r="E103" s="317"/>
      <c r="F103" s="317" t="s">
        <v>897</v>
      </c>
      <c r="G103" s="318"/>
      <c r="H103" s="317" t="s">
        <v>52</v>
      </c>
      <c r="I103" s="317" t="s">
        <v>55</v>
      </c>
      <c r="J103" s="317" t="s">
        <v>898</v>
      </c>
      <c r="K103" s="316"/>
    </row>
    <row r="104" s="1" customFormat="1" ht="17.25" customHeight="1">
      <c r="B104" s="314"/>
      <c r="C104" s="319" t="s">
        <v>899</v>
      </c>
      <c r="D104" s="319"/>
      <c r="E104" s="319"/>
      <c r="F104" s="320" t="s">
        <v>900</v>
      </c>
      <c r="G104" s="321"/>
      <c r="H104" s="319"/>
      <c r="I104" s="319"/>
      <c r="J104" s="319" t="s">
        <v>901</v>
      </c>
      <c r="K104" s="316"/>
    </row>
    <row r="105" s="1" customFormat="1" ht="5.25" customHeight="1">
      <c r="B105" s="314"/>
      <c r="C105" s="317"/>
      <c r="D105" s="317"/>
      <c r="E105" s="317"/>
      <c r="F105" s="317"/>
      <c r="G105" s="335"/>
      <c r="H105" s="317"/>
      <c r="I105" s="317"/>
      <c r="J105" s="317"/>
      <c r="K105" s="316"/>
    </row>
    <row r="106" s="1" customFormat="1" ht="15" customHeight="1">
      <c r="B106" s="314"/>
      <c r="C106" s="302" t="s">
        <v>51</v>
      </c>
      <c r="D106" s="324"/>
      <c r="E106" s="324"/>
      <c r="F106" s="325" t="s">
        <v>902</v>
      </c>
      <c r="G106" s="302"/>
      <c r="H106" s="302" t="s">
        <v>942</v>
      </c>
      <c r="I106" s="302" t="s">
        <v>904</v>
      </c>
      <c r="J106" s="302">
        <v>20</v>
      </c>
      <c r="K106" s="316"/>
    </row>
    <row r="107" s="1" customFormat="1" ht="15" customHeight="1">
      <c r="B107" s="314"/>
      <c r="C107" s="302" t="s">
        <v>905</v>
      </c>
      <c r="D107" s="302"/>
      <c r="E107" s="302"/>
      <c r="F107" s="325" t="s">
        <v>902</v>
      </c>
      <c r="G107" s="302"/>
      <c r="H107" s="302" t="s">
        <v>942</v>
      </c>
      <c r="I107" s="302" t="s">
        <v>904</v>
      </c>
      <c r="J107" s="302">
        <v>120</v>
      </c>
      <c r="K107" s="316"/>
    </row>
    <row r="108" s="1" customFormat="1" ht="15" customHeight="1">
      <c r="B108" s="327"/>
      <c r="C108" s="302" t="s">
        <v>907</v>
      </c>
      <c r="D108" s="302"/>
      <c r="E108" s="302"/>
      <c r="F108" s="325" t="s">
        <v>908</v>
      </c>
      <c r="G108" s="302"/>
      <c r="H108" s="302" t="s">
        <v>942</v>
      </c>
      <c r="I108" s="302" t="s">
        <v>904</v>
      </c>
      <c r="J108" s="302">
        <v>50</v>
      </c>
      <c r="K108" s="316"/>
    </row>
    <row r="109" s="1" customFormat="1" ht="15" customHeight="1">
      <c r="B109" s="327"/>
      <c r="C109" s="302" t="s">
        <v>910</v>
      </c>
      <c r="D109" s="302"/>
      <c r="E109" s="302"/>
      <c r="F109" s="325" t="s">
        <v>902</v>
      </c>
      <c r="G109" s="302"/>
      <c r="H109" s="302" t="s">
        <v>942</v>
      </c>
      <c r="I109" s="302" t="s">
        <v>912</v>
      </c>
      <c r="J109" s="302"/>
      <c r="K109" s="316"/>
    </row>
    <row r="110" s="1" customFormat="1" ht="15" customHeight="1">
      <c r="B110" s="327"/>
      <c r="C110" s="302" t="s">
        <v>921</v>
      </c>
      <c r="D110" s="302"/>
      <c r="E110" s="302"/>
      <c r="F110" s="325" t="s">
        <v>908</v>
      </c>
      <c r="G110" s="302"/>
      <c r="H110" s="302" t="s">
        <v>942</v>
      </c>
      <c r="I110" s="302" t="s">
        <v>904</v>
      </c>
      <c r="J110" s="302">
        <v>50</v>
      </c>
      <c r="K110" s="316"/>
    </row>
    <row r="111" s="1" customFormat="1" ht="15" customHeight="1">
      <c r="B111" s="327"/>
      <c r="C111" s="302" t="s">
        <v>929</v>
      </c>
      <c r="D111" s="302"/>
      <c r="E111" s="302"/>
      <c r="F111" s="325" t="s">
        <v>908</v>
      </c>
      <c r="G111" s="302"/>
      <c r="H111" s="302" t="s">
        <v>942</v>
      </c>
      <c r="I111" s="302" t="s">
        <v>904</v>
      </c>
      <c r="J111" s="302">
        <v>50</v>
      </c>
      <c r="K111" s="316"/>
    </row>
    <row r="112" s="1" customFormat="1" ht="15" customHeight="1">
      <c r="B112" s="327"/>
      <c r="C112" s="302" t="s">
        <v>927</v>
      </c>
      <c r="D112" s="302"/>
      <c r="E112" s="302"/>
      <c r="F112" s="325" t="s">
        <v>908</v>
      </c>
      <c r="G112" s="302"/>
      <c r="H112" s="302" t="s">
        <v>942</v>
      </c>
      <c r="I112" s="302" t="s">
        <v>904</v>
      </c>
      <c r="J112" s="302">
        <v>50</v>
      </c>
      <c r="K112" s="316"/>
    </row>
    <row r="113" s="1" customFormat="1" ht="15" customHeight="1">
      <c r="B113" s="327"/>
      <c r="C113" s="302" t="s">
        <v>51</v>
      </c>
      <c r="D113" s="302"/>
      <c r="E113" s="302"/>
      <c r="F113" s="325" t="s">
        <v>902</v>
      </c>
      <c r="G113" s="302"/>
      <c r="H113" s="302" t="s">
        <v>943</v>
      </c>
      <c r="I113" s="302" t="s">
        <v>904</v>
      </c>
      <c r="J113" s="302">
        <v>20</v>
      </c>
      <c r="K113" s="316"/>
    </row>
    <row r="114" s="1" customFormat="1" ht="15" customHeight="1">
      <c r="B114" s="327"/>
      <c r="C114" s="302" t="s">
        <v>944</v>
      </c>
      <c r="D114" s="302"/>
      <c r="E114" s="302"/>
      <c r="F114" s="325" t="s">
        <v>902</v>
      </c>
      <c r="G114" s="302"/>
      <c r="H114" s="302" t="s">
        <v>945</v>
      </c>
      <c r="I114" s="302" t="s">
        <v>904</v>
      </c>
      <c r="J114" s="302">
        <v>120</v>
      </c>
      <c r="K114" s="316"/>
    </row>
    <row r="115" s="1" customFormat="1" ht="15" customHeight="1">
      <c r="B115" s="327"/>
      <c r="C115" s="302" t="s">
        <v>36</v>
      </c>
      <c r="D115" s="302"/>
      <c r="E115" s="302"/>
      <c r="F115" s="325" t="s">
        <v>902</v>
      </c>
      <c r="G115" s="302"/>
      <c r="H115" s="302" t="s">
        <v>946</v>
      </c>
      <c r="I115" s="302" t="s">
        <v>937</v>
      </c>
      <c r="J115" s="302"/>
      <c r="K115" s="316"/>
    </row>
    <row r="116" s="1" customFormat="1" ht="15" customHeight="1">
      <c r="B116" s="327"/>
      <c r="C116" s="302" t="s">
        <v>46</v>
      </c>
      <c r="D116" s="302"/>
      <c r="E116" s="302"/>
      <c r="F116" s="325" t="s">
        <v>902</v>
      </c>
      <c r="G116" s="302"/>
      <c r="H116" s="302" t="s">
        <v>947</v>
      </c>
      <c r="I116" s="302" t="s">
        <v>937</v>
      </c>
      <c r="J116" s="302"/>
      <c r="K116" s="316"/>
    </row>
    <row r="117" s="1" customFormat="1" ht="15" customHeight="1">
      <c r="B117" s="327"/>
      <c r="C117" s="302" t="s">
        <v>55</v>
      </c>
      <c r="D117" s="302"/>
      <c r="E117" s="302"/>
      <c r="F117" s="325" t="s">
        <v>902</v>
      </c>
      <c r="G117" s="302"/>
      <c r="H117" s="302" t="s">
        <v>948</v>
      </c>
      <c r="I117" s="302" t="s">
        <v>949</v>
      </c>
      <c r="J117" s="302"/>
      <c r="K117" s="316"/>
    </row>
    <row r="118" s="1" customFormat="1" ht="15" customHeight="1">
      <c r="B118" s="330"/>
      <c r="C118" s="336"/>
      <c r="D118" s="336"/>
      <c r="E118" s="336"/>
      <c r="F118" s="336"/>
      <c r="G118" s="336"/>
      <c r="H118" s="336"/>
      <c r="I118" s="336"/>
      <c r="J118" s="336"/>
      <c r="K118" s="332"/>
    </row>
    <row r="119" s="1" customFormat="1" ht="18.75" customHeight="1">
      <c r="B119" s="337"/>
      <c r="C119" s="338"/>
      <c r="D119" s="338"/>
      <c r="E119" s="338"/>
      <c r="F119" s="339"/>
      <c r="G119" s="338"/>
      <c r="H119" s="338"/>
      <c r="I119" s="338"/>
      <c r="J119" s="338"/>
      <c r="K119" s="337"/>
    </row>
    <row r="120" s="1" customFormat="1" ht="18.75" customHeight="1">
      <c r="B120" s="310"/>
      <c r="C120" s="310"/>
      <c r="D120" s="310"/>
      <c r="E120" s="310"/>
      <c r="F120" s="310"/>
      <c r="G120" s="310"/>
      <c r="H120" s="310"/>
      <c r="I120" s="310"/>
      <c r="J120" s="310"/>
      <c r="K120" s="310"/>
    </row>
    <row r="121" s="1" customFormat="1" ht="7.5" customHeight="1">
      <c r="B121" s="340"/>
      <c r="C121" s="341"/>
      <c r="D121" s="341"/>
      <c r="E121" s="341"/>
      <c r="F121" s="341"/>
      <c r="G121" s="341"/>
      <c r="H121" s="341"/>
      <c r="I121" s="341"/>
      <c r="J121" s="341"/>
      <c r="K121" s="342"/>
    </row>
    <row r="122" s="1" customFormat="1" ht="45" customHeight="1">
      <c r="B122" s="343"/>
      <c r="C122" s="293" t="s">
        <v>950</v>
      </c>
      <c r="D122" s="293"/>
      <c r="E122" s="293"/>
      <c r="F122" s="293"/>
      <c r="G122" s="293"/>
      <c r="H122" s="293"/>
      <c r="I122" s="293"/>
      <c r="J122" s="293"/>
      <c r="K122" s="344"/>
    </row>
    <row r="123" s="1" customFormat="1" ht="17.25" customHeight="1">
      <c r="B123" s="345"/>
      <c r="C123" s="317" t="s">
        <v>896</v>
      </c>
      <c r="D123" s="317"/>
      <c r="E123" s="317"/>
      <c r="F123" s="317" t="s">
        <v>897</v>
      </c>
      <c r="G123" s="318"/>
      <c r="H123" s="317" t="s">
        <v>52</v>
      </c>
      <c r="I123" s="317" t="s">
        <v>55</v>
      </c>
      <c r="J123" s="317" t="s">
        <v>898</v>
      </c>
      <c r="K123" s="346"/>
    </row>
    <row r="124" s="1" customFormat="1" ht="17.25" customHeight="1">
      <c r="B124" s="345"/>
      <c r="C124" s="319" t="s">
        <v>899</v>
      </c>
      <c r="D124" s="319"/>
      <c r="E124" s="319"/>
      <c r="F124" s="320" t="s">
        <v>900</v>
      </c>
      <c r="G124" s="321"/>
      <c r="H124" s="319"/>
      <c r="I124" s="319"/>
      <c r="J124" s="319" t="s">
        <v>901</v>
      </c>
      <c r="K124" s="346"/>
    </row>
    <row r="125" s="1" customFormat="1" ht="5.25" customHeight="1">
      <c r="B125" s="347"/>
      <c r="C125" s="322"/>
      <c r="D125" s="322"/>
      <c r="E125" s="322"/>
      <c r="F125" s="322"/>
      <c r="G125" s="348"/>
      <c r="H125" s="322"/>
      <c r="I125" s="322"/>
      <c r="J125" s="322"/>
      <c r="K125" s="349"/>
    </row>
    <row r="126" s="1" customFormat="1" ht="15" customHeight="1">
      <c r="B126" s="347"/>
      <c r="C126" s="302" t="s">
        <v>905</v>
      </c>
      <c r="D126" s="324"/>
      <c r="E126" s="324"/>
      <c r="F126" s="325" t="s">
        <v>902</v>
      </c>
      <c r="G126" s="302"/>
      <c r="H126" s="302" t="s">
        <v>942</v>
      </c>
      <c r="I126" s="302" t="s">
        <v>904</v>
      </c>
      <c r="J126" s="302">
        <v>120</v>
      </c>
      <c r="K126" s="350"/>
    </row>
    <row r="127" s="1" customFormat="1" ht="15" customHeight="1">
      <c r="B127" s="347"/>
      <c r="C127" s="302" t="s">
        <v>951</v>
      </c>
      <c r="D127" s="302"/>
      <c r="E127" s="302"/>
      <c r="F127" s="325" t="s">
        <v>902</v>
      </c>
      <c r="G127" s="302"/>
      <c r="H127" s="302" t="s">
        <v>952</v>
      </c>
      <c r="I127" s="302" t="s">
        <v>904</v>
      </c>
      <c r="J127" s="302" t="s">
        <v>953</v>
      </c>
      <c r="K127" s="350"/>
    </row>
    <row r="128" s="1" customFormat="1" ht="15" customHeight="1">
      <c r="B128" s="347"/>
      <c r="C128" s="302" t="s">
        <v>850</v>
      </c>
      <c r="D128" s="302"/>
      <c r="E128" s="302"/>
      <c r="F128" s="325" t="s">
        <v>902</v>
      </c>
      <c r="G128" s="302"/>
      <c r="H128" s="302" t="s">
        <v>954</v>
      </c>
      <c r="I128" s="302" t="s">
        <v>904</v>
      </c>
      <c r="J128" s="302" t="s">
        <v>953</v>
      </c>
      <c r="K128" s="350"/>
    </row>
    <row r="129" s="1" customFormat="1" ht="15" customHeight="1">
      <c r="B129" s="347"/>
      <c r="C129" s="302" t="s">
        <v>913</v>
      </c>
      <c r="D129" s="302"/>
      <c r="E129" s="302"/>
      <c r="F129" s="325" t="s">
        <v>908</v>
      </c>
      <c r="G129" s="302"/>
      <c r="H129" s="302" t="s">
        <v>914</v>
      </c>
      <c r="I129" s="302" t="s">
        <v>904</v>
      </c>
      <c r="J129" s="302">
        <v>15</v>
      </c>
      <c r="K129" s="350"/>
    </row>
    <row r="130" s="1" customFormat="1" ht="15" customHeight="1">
      <c r="B130" s="347"/>
      <c r="C130" s="328" t="s">
        <v>915</v>
      </c>
      <c r="D130" s="328"/>
      <c r="E130" s="328"/>
      <c r="F130" s="329" t="s">
        <v>908</v>
      </c>
      <c r="G130" s="328"/>
      <c r="H130" s="328" t="s">
        <v>916</v>
      </c>
      <c r="I130" s="328" t="s">
        <v>904</v>
      </c>
      <c r="J130" s="328">
        <v>15</v>
      </c>
      <c r="K130" s="350"/>
    </row>
    <row r="131" s="1" customFormat="1" ht="15" customHeight="1">
      <c r="B131" s="347"/>
      <c r="C131" s="328" t="s">
        <v>917</v>
      </c>
      <c r="D131" s="328"/>
      <c r="E131" s="328"/>
      <c r="F131" s="329" t="s">
        <v>908</v>
      </c>
      <c r="G131" s="328"/>
      <c r="H131" s="328" t="s">
        <v>918</v>
      </c>
      <c r="I131" s="328" t="s">
        <v>904</v>
      </c>
      <c r="J131" s="328">
        <v>20</v>
      </c>
      <c r="K131" s="350"/>
    </row>
    <row r="132" s="1" customFormat="1" ht="15" customHeight="1">
      <c r="B132" s="347"/>
      <c r="C132" s="328" t="s">
        <v>919</v>
      </c>
      <c r="D132" s="328"/>
      <c r="E132" s="328"/>
      <c r="F132" s="329" t="s">
        <v>908</v>
      </c>
      <c r="G132" s="328"/>
      <c r="H132" s="328" t="s">
        <v>920</v>
      </c>
      <c r="I132" s="328" t="s">
        <v>904</v>
      </c>
      <c r="J132" s="328">
        <v>20</v>
      </c>
      <c r="K132" s="350"/>
    </row>
    <row r="133" s="1" customFormat="1" ht="15" customHeight="1">
      <c r="B133" s="347"/>
      <c r="C133" s="302" t="s">
        <v>907</v>
      </c>
      <c r="D133" s="302"/>
      <c r="E133" s="302"/>
      <c r="F133" s="325" t="s">
        <v>908</v>
      </c>
      <c r="G133" s="302"/>
      <c r="H133" s="302" t="s">
        <v>942</v>
      </c>
      <c r="I133" s="302" t="s">
        <v>904</v>
      </c>
      <c r="J133" s="302">
        <v>50</v>
      </c>
      <c r="K133" s="350"/>
    </row>
    <row r="134" s="1" customFormat="1" ht="15" customHeight="1">
      <c r="B134" s="347"/>
      <c r="C134" s="302" t="s">
        <v>921</v>
      </c>
      <c r="D134" s="302"/>
      <c r="E134" s="302"/>
      <c r="F134" s="325" t="s">
        <v>908</v>
      </c>
      <c r="G134" s="302"/>
      <c r="H134" s="302" t="s">
        <v>942</v>
      </c>
      <c r="I134" s="302" t="s">
        <v>904</v>
      </c>
      <c r="J134" s="302">
        <v>50</v>
      </c>
      <c r="K134" s="350"/>
    </row>
    <row r="135" s="1" customFormat="1" ht="15" customHeight="1">
      <c r="B135" s="347"/>
      <c r="C135" s="302" t="s">
        <v>927</v>
      </c>
      <c r="D135" s="302"/>
      <c r="E135" s="302"/>
      <c r="F135" s="325" t="s">
        <v>908</v>
      </c>
      <c r="G135" s="302"/>
      <c r="H135" s="302" t="s">
        <v>942</v>
      </c>
      <c r="I135" s="302" t="s">
        <v>904</v>
      </c>
      <c r="J135" s="302">
        <v>50</v>
      </c>
      <c r="K135" s="350"/>
    </row>
    <row r="136" s="1" customFormat="1" ht="15" customHeight="1">
      <c r="B136" s="347"/>
      <c r="C136" s="302" t="s">
        <v>929</v>
      </c>
      <c r="D136" s="302"/>
      <c r="E136" s="302"/>
      <c r="F136" s="325" t="s">
        <v>908</v>
      </c>
      <c r="G136" s="302"/>
      <c r="H136" s="302" t="s">
        <v>942</v>
      </c>
      <c r="I136" s="302" t="s">
        <v>904</v>
      </c>
      <c r="J136" s="302">
        <v>50</v>
      </c>
      <c r="K136" s="350"/>
    </row>
    <row r="137" s="1" customFormat="1" ht="15" customHeight="1">
      <c r="B137" s="347"/>
      <c r="C137" s="302" t="s">
        <v>930</v>
      </c>
      <c r="D137" s="302"/>
      <c r="E137" s="302"/>
      <c r="F137" s="325" t="s">
        <v>908</v>
      </c>
      <c r="G137" s="302"/>
      <c r="H137" s="302" t="s">
        <v>955</v>
      </c>
      <c r="I137" s="302" t="s">
        <v>904</v>
      </c>
      <c r="J137" s="302">
        <v>255</v>
      </c>
      <c r="K137" s="350"/>
    </row>
    <row r="138" s="1" customFormat="1" ht="15" customHeight="1">
      <c r="B138" s="347"/>
      <c r="C138" s="302" t="s">
        <v>932</v>
      </c>
      <c r="D138" s="302"/>
      <c r="E138" s="302"/>
      <c r="F138" s="325" t="s">
        <v>902</v>
      </c>
      <c r="G138" s="302"/>
      <c r="H138" s="302" t="s">
        <v>956</v>
      </c>
      <c r="I138" s="302" t="s">
        <v>934</v>
      </c>
      <c r="J138" s="302"/>
      <c r="K138" s="350"/>
    </row>
    <row r="139" s="1" customFormat="1" ht="15" customHeight="1">
      <c r="B139" s="347"/>
      <c r="C139" s="302" t="s">
        <v>935</v>
      </c>
      <c r="D139" s="302"/>
      <c r="E139" s="302"/>
      <c r="F139" s="325" t="s">
        <v>902</v>
      </c>
      <c r="G139" s="302"/>
      <c r="H139" s="302" t="s">
        <v>957</v>
      </c>
      <c r="I139" s="302" t="s">
        <v>937</v>
      </c>
      <c r="J139" s="302"/>
      <c r="K139" s="350"/>
    </row>
    <row r="140" s="1" customFormat="1" ht="15" customHeight="1">
      <c r="B140" s="347"/>
      <c r="C140" s="302" t="s">
        <v>938</v>
      </c>
      <c r="D140" s="302"/>
      <c r="E140" s="302"/>
      <c r="F140" s="325" t="s">
        <v>902</v>
      </c>
      <c r="G140" s="302"/>
      <c r="H140" s="302" t="s">
        <v>938</v>
      </c>
      <c r="I140" s="302" t="s">
        <v>937</v>
      </c>
      <c r="J140" s="302"/>
      <c r="K140" s="350"/>
    </row>
    <row r="141" s="1" customFormat="1" ht="15" customHeight="1">
      <c r="B141" s="347"/>
      <c r="C141" s="302" t="s">
        <v>36</v>
      </c>
      <c r="D141" s="302"/>
      <c r="E141" s="302"/>
      <c r="F141" s="325" t="s">
        <v>902</v>
      </c>
      <c r="G141" s="302"/>
      <c r="H141" s="302" t="s">
        <v>958</v>
      </c>
      <c r="I141" s="302" t="s">
        <v>937</v>
      </c>
      <c r="J141" s="302"/>
      <c r="K141" s="350"/>
    </row>
    <row r="142" s="1" customFormat="1" ht="15" customHeight="1">
      <c r="B142" s="347"/>
      <c r="C142" s="302" t="s">
        <v>959</v>
      </c>
      <c r="D142" s="302"/>
      <c r="E142" s="302"/>
      <c r="F142" s="325" t="s">
        <v>902</v>
      </c>
      <c r="G142" s="302"/>
      <c r="H142" s="302" t="s">
        <v>960</v>
      </c>
      <c r="I142" s="302" t="s">
        <v>937</v>
      </c>
      <c r="J142" s="302"/>
      <c r="K142" s="350"/>
    </row>
    <row r="143" s="1" customFormat="1" ht="15" customHeight="1">
      <c r="B143" s="351"/>
      <c r="C143" s="352"/>
      <c r="D143" s="352"/>
      <c r="E143" s="352"/>
      <c r="F143" s="352"/>
      <c r="G143" s="352"/>
      <c r="H143" s="352"/>
      <c r="I143" s="352"/>
      <c r="J143" s="352"/>
      <c r="K143" s="353"/>
    </row>
    <row r="144" s="1" customFormat="1" ht="18.75" customHeight="1">
      <c r="B144" s="338"/>
      <c r="C144" s="338"/>
      <c r="D144" s="338"/>
      <c r="E144" s="338"/>
      <c r="F144" s="339"/>
      <c r="G144" s="338"/>
      <c r="H144" s="338"/>
      <c r="I144" s="338"/>
      <c r="J144" s="338"/>
      <c r="K144" s="338"/>
    </row>
    <row r="145" s="1" customFormat="1" ht="18.75" customHeight="1">
      <c r="B145" s="310"/>
      <c r="C145" s="310"/>
      <c r="D145" s="310"/>
      <c r="E145" s="310"/>
      <c r="F145" s="310"/>
      <c r="G145" s="310"/>
      <c r="H145" s="310"/>
      <c r="I145" s="310"/>
      <c r="J145" s="310"/>
      <c r="K145" s="310"/>
    </row>
    <row r="146" s="1" customFormat="1" ht="7.5" customHeight="1">
      <c r="B146" s="311"/>
      <c r="C146" s="312"/>
      <c r="D146" s="312"/>
      <c r="E146" s="312"/>
      <c r="F146" s="312"/>
      <c r="G146" s="312"/>
      <c r="H146" s="312"/>
      <c r="I146" s="312"/>
      <c r="J146" s="312"/>
      <c r="K146" s="313"/>
    </row>
    <row r="147" s="1" customFormat="1" ht="45" customHeight="1">
      <c r="B147" s="314"/>
      <c r="C147" s="315" t="s">
        <v>961</v>
      </c>
      <c r="D147" s="315"/>
      <c r="E147" s="315"/>
      <c r="F147" s="315"/>
      <c r="G147" s="315"/>
      <c r="H147" s="315"/>
      <c r="I147" s="315"/>
      <c r="J147" s="315"/>
      <c r="K147" s="316"/>
    </row>
    <row r="148" s="1" customFormat="1" ht="17.25" customHeight="1">
      <c r="B148" s="314"/>
      <c r="C148" s="317" t="s">
        <v>896</v>
      </c>
      <c r="D148" s="317"/>
      <c r="E148" s="317"/>
      <c r="F148" s="317" t="s">
        <v>897</v>
      </c>
      <c r="G148" s="318"/>
      <c r="H148" s="317" t="s">
        <v>52</v>
      </c>
      <c r="I148" s="317" t="s">
        <v>55</v>
      </c>
      <c r="J148" s="317" t="s">
        <v>898</v>
      </c>
      <c r="K148" s="316"/>
    </row>
    <row r="149" s="1" customFormat="1" ht="17.25" customHeight="1">
      <c r="B149" s="314"/>
      <c r="C149" s="319" t="s">
        <v>899</v>
      </c>
      <c r="D149" s="319"/>
      <c r="E149" s="319"/>
      <c r="F149" s="320" t="s">
        <v>900</v>
      </c>
      <c r="G149" s="321"/>
      <c r="H149" s="319"/>
      <c r="I149" s="319"/>
      <c r="J149" s="319" t="s">
        <v>901</v>
      </c>
      <c r="K149" s="316"/>
    </row>
    <row r="150" s="1" customFormat="1" ht="5.25" customHeight="1">
      <c r="B150" s="327"/>
      <c r="C150" s="322"/>
      <c r="D150" s="322"/>
      <c r="E150" s="322"/>
      <c r="F150" s="322"/>
      <c r="G150" s="323"/>
      <c r="H150" s="322"/>
      <c r="I150" s="322"/>
      <c r="J150" s="322"/>
      <c r="K150" s="350"/>
    </row>
    <row r="151" s="1" customFormat="1" ht="15" customHeight="1">
      <c r="B151" s="327"/>
      <c r="C151" s="354" t="s">
        <v>905</v>
      </c>
      <c r="D151" s="302"/>
      <c r="E151" s="302"/>
      <c r="F151" s="355" t="s">
        <v>902</v>
      </c>
      <c r="G151" s="302"/>
      <c r="H151" s="354" t="s">
        <v>942</v>
      </c>
      <c r="I151" s="354" t="s">
        <v>904</v>
      </c>
      <c r="J151" s="354">
        <v>120</v>
      </c>
      <c r="K151" s="350"/>
    </row>
    <row r="152" s="1" customFormat="1" ht="15" customHeight="1">
      <c r="B152" s="327"/>
      <c r="C152" s="354" t="s">
        <v>951</v>
      </c>
      <c r="D152" s="302"/>
      <c r="E152" s="302"/>
      <c r="F152" s="355" t="s">
        <v>902</v>
      </c>
      <c r="G152" s="302"/>
      <c r="H152" s="354" t="s">
        <v>962</v>
      </c>
      <c r="I152" s="354" t="s">
        <v>904</v>
      </c>
      <c r="J152" s="354" t="s">
        <v>953</v>
      </c>
      <c r="K152" s="350"/>
    </row>
    <row r="153" s="1" customFormat="1" ht="15" customHeight="1">
      <c r="B153" s="327"/>
      <c r="C153" s="354" t="s">
        <v>850</v>
      </c>
      <c r="D153" s="302"/>
      <c r="E153" s="302"/>
      <c r="F153" s="355" t="s">
        <v>902</v>
      </c>
      <c r="G153" s="302"/>
      <c r="H153" s="354" t="s">
        <v>963</v>
      </c>
      <c r="I153" s="354" t="s">
        <v>904</v>
      </c>
      <c r="J153" s="354" t="s">
        <v>953</v>
      </c>
      <c r="K153" s="350"/>
    </row>
    <row r="154" s="1" customFormat="1" ht="15" customHeight="1">
      <c r="B154" s="327"/>
      <c r="C154" s="354" t="s">
        <v>907</v>
      </c>
      <c r="D154" s="302"/>
      <c r="E154" s="302"/>
      <c r="F154" s="355" t="s">
        <v>908</v>
      </c>
      <c r="G154" s="302"/>
      <c r="H154" s="354" t="s">
        <v>942</v>
      </c>
      <c r="I154" s="354" t="s">
        <v>904</v>
      </c>
      <c r="J154" s="354">
        <v>50</v>
      </c>
      <c r="K154" s="350"/>
    </row>
    <row r="155" s="1" customFormat="1" ht="15" customHeight="1">
      <c r="B155" s="327"/>
      <c r="C155" s="354" t="s">
        <v>910</v>
      </c>
      <c r="D155" s="302"/>
      <c r="E155" s="302"/>
      <c r="F155" s="355" t="s">
        <v>902</v>
      </c>
      <c r="G155" s="302"/>
      <c r="H155" s="354" t="s">
        <v>942</v>
      </c>
      <c r="I155" s="354" t="s">
        <v>912</v>
      </c>
      <c r="J155" s="354"/>
      <c r="K155" s="350"/>
    </row>
    <row r="156" s="1" customFormat="1" ht="15" customHeight="1">
      <c r="B156" s="327"/>
      <c r="C156" s="354" t="s">
        <v>921</v>
      </c>
      <c r="D156" s="302"/>
      <c r="E156" s="302"/>
      <c r="F156" s="355" t="s">
        <v>908</v>
      </c>
      <c r="G156" s="302"/>
      <c r="H156" s="354" t="s">
        <v>942</v>
      </c>
      <c r="I156" s="354" t="s">
        <v>904</v>
      </c>
      <c r="J156" s="354">
        <v>50</v>
      </c>
      <c r="K156" s="350"/>
    </row>
    <row r="157" s="1" customFormat="1" ht="15" customHeight="1">
      <c r="B157" s="327"/>
      <c r="C157" s="354" t="s">
        <v>929</v>
      </c>
      <c r="D157" s="302"/>
      <c r="E157" s="302"/>
      <c r="F157" s="355" t="s">
        <v>908</v>
      </c>
      <c r="G157" s="302"/>
      <c r="H157" s="354" t="s">
        <v>942</v>
      </c>
      <c r="I157" s="354" t="s">
        <v>904</v>
      </c>
      <c r="J157" s="354">
        <v>50</v>
      </c>
      <c r="K157" s="350"/>
    </row>
    <row r="158" s="1" customFormat="1" ht="15" customHeight="1">
      <c r="B158" s="327"/>
      <c r="C158" s="354" t="s">
        <v>927</v>
      </c>
      <c r="D158" s="302"/>
      <c r="E158" s="302"/>
      <c r="F158" s="355" t="s">
        <v>908</v>
      </c>
      <c r="G158" s="302"/>
      <c r="H158" s="354" t="s">
        <v>942</v>
      </c>
      <c r="I158" s="354" t="s">
        <v>904</v>
      </c>
      <c r="J158" s="354">
        <v>50</v>
      </c>
      <c r="K158" s="350"/>
    </row>
    <row r="159" s="1" customFormat="1" ht="15" customHeight="1">
      <c r="B159" s="327"/>
      <c r="C159" s="354" t="s">
        <v>97</v>
      </c>
      <c r="D159" s="302"/>
      <c r="E159" s="302"/>
      <c r="F159" s="355" t="s">
        <v>902</v>
      </c>
      <c r="G159" s="302"/>
      <c r="H159" s="354" t="s">
        <v>964</v>
      </c>
      <c r="I159" s="354" t="s">
        <v>904</v>
      </c>
      <c r="J159" s="354" t="s">
        <v>965</v>
      </c>
      <c r="K159" s="350"/>
    </row>
    <row r="160" s="1" customFormat="1" ht="15" customHeight="1">
      <c r="B160" s="327"/>
      <c r="C160" s="354" t="s">
        <v>966</v>
      </c>
      <c r="D160" s="302"/>
      <c r="E160" s="302"/>
      <c r="F160" s="355" t="s">
        <v>902</v>
      </c>
      <c r="G160" s="302"/>
      <c r="H160" s="354" t="s">
        <v>967</v>
      </c>
      <c r="I160" s="354" t="s">
        <v>937</v>
      </c>
      <c r="J160" s="354"/>
      <c r="K160" s="350"/>
    </row>
    <row r="161" s="1" customFormat="1" ht="15" customHeight="1">
      <c r="B161" s="356"/>
      <c r="C161" s="336"/>
      <c r="D161" s="336"/>
      <c r="E161" s="336"/>
      <c r="F161" s="336"/>
      <c r="G161" s="336"/>
      <c r="H161" s="336"/>
      <c r="I161" s="336"/>
      <c r="J161" s="336"/>
      <c r="K161" s="357"/>
    </row>
    <row r="162" s="1" customFormat="1" ht="18.75" customHeight="1">
      <c r="B162" s="338"/>
      <c r="C162" s="348"/>
      <c r="D162" s="348"/>
      <c r="E162" s="348"/>
      <c r="F162" s="358"/>
      <c r="G162" s="348"/>
      <c r="H162" s="348"/>
      <c r="I162" s="348"/>
      <c r="J162" s="348"/>
      <c r="K162" s="338"/>
    </row>
    <row r="163" s="1" customFormat="1" ht="18.75" customHeight="1">
      <c r="B163" s="310"/>
      <c r="C163" s="310"/>
      <c r="D163" s="310"/>
      <c r="E163" s="310"/>
      <c r="F163" s="310"/>
      <c r="G163" s="310"/>
      <c r="H163" s="310"/>
      <c r="I163" s="310"/>
      <c r="J163" s="310"/>
      <c r="K163" s="310"/>
    </row>
    <row r="164" s="1" customFormat="1" ht="7.5" customHeight="1">
      <c r="B164" s="289"/>
      <c r="C164" s="290"/>
      <c r="D164" s="290"/>
      <c r="E164" s="290"/>
      <c r="F164" s="290"/>
      <c r="G164" s="290"/>
      <c r="H164" s="290"/>
      <c r="I164" s="290"/>
      <c r="J164" s="290"/>
      <c r="K164" s="291"/>
    </row>
    <row r="165" s="1" customFormat="1" ht="45" customHeight="1">
      <c r="B165" s="292"/>
      <c r="C165" s="293" t="s">
        <v>968</v>
      </c>
      <c r="D165" s="293"/>
      <c r="E165" s="293"/>
      <c r="F165" s="293"/>
      <c r="G165" s="293"/>
      <c r="H165" s="293"/>
      <c r="I165" s="293"/>
      <c r="J165" s="293"/>
      <c r="K165" s="294"/>
    </row>
    <row r="166" s="1" customFormat="1" ht="17.25" customHeight="1">
      <c r="B166" s="292"/>
      <c r="C166" s="317" t="s">
        <v>896</v>
      </c>
      <c r="D166" s="317"/>
      <c r="E166" s="317"/>
      <c r="F166" s="317" t="s">
        <v>897</v>
      </c>
      <c r="G166" s="359"/>
      <c r="H166" s="360" t="s">
        <v>52</v>
      </c>
      <c r="I166" s="360" t="s">
        <v>55</v>
      </c>
      <c r="J166" s="317" t="s">
        <v>898</v>
      </c>
      <c r="K166" s="294"/>
    </row>
    <row r="167" s="1" customFormat="1" ht="17.25" customHeight="1">
      <c r="B167" s="295"/>
      <c r="C167" s="319" t="s">
        <v>899</v>
      </c>
      <c r="D167" s="319"/>
      <c r="E167" s="319"/>
      <c r="F167" s="320" t="s">
        <v>900</v>
      </c>
      <c r="G167" s="361"/>
      <c r="H167" s="362"/>
      <c r="I167" s="362"/>
      <c r="J167" s="319" t="s">
        <v>901</v>
      </c>
      <c r="K167" s="297"/>
    </row>
    <row r="168" s="1" customFormat="1" ht="5.25" customHeight="1">
      <c r="B168" s="327"/>
      <c r="C168" s="322"/>
      <c r="D168" s="322"/>
      <c r="E168" s="322"/>
      <c r="F168" s="322"/>
      <c r="G168" s="323"/>
      <c r="H168" s="322"/>
      <c r="I168" s="322"/>
      <c r="J168" s="322"/>
      <c r="K168" s="350"/>
    </row>
    <row r="169" s="1" customFormat="1" ht="15" customHeight="1">
      <c r="B169" s="327"/>
      <c r="C169" s="302" t="s">
        <v>905</v>
      </c>
      <c r="D169" s="302"/>
      <c r="E169" s="302"/>
      <c r="F169" s="325" t="s">
        <v>902</v>
      </c>
      <c r="G169" s="302"/>
      <c r="H169" s="302" t="s">
        <v>942</v>
      </c>
      <c r="I169" s="302" t="s">
        <v>904</v>
      </c>
      <c r="J169" s="302">
        <v>120</v>
      </c>
      <c r="K169" s="350"/>
    </row>
    <row r="170" s="1" customFormat="1" ht="15" customHeight="1">
      <c r="B170" s="327"/>
      <c r="C170" s="302" t="s">
        <v>951</v>
      </c>
      <c r="D170" s="302"/>
      <c r="E170" s="302"/>
      <c r="F170" s="325" t="s">
        <v>902</v>
      </c>
      <c r="G170" s="302"/>
      <c r="H170" s="302" t="s">
        <v>952</v>
      </c>
      <c r="I170" s="302" t="s">
        <v>904</v>
      </c>
      <c r="J170" s="302" t="s">
        <v>953</v>
      </c>
      <c r="K170" s="350"/>
    </row>
    <row r="171" s="1" customFormat="1" ht="15" customHeight="1">
      <c r="B171" s="327"/>
      <c r="C171" s="302" t="s">
        <v>850</v>
      </c>
      <c r="D171" s="302"/>
      <c r="E171" s="302"/>
      <c r="F171" s="325" t="s">
        <v>902</v>
      </c>
      <c r="G171" s="302"/>
      <c r="H171" s="302" t="s">
        <v>969</v>
      </c>
      <c r="I171" s="302" t="s">
        <v>904</v>
      </c>
      <c r="J171" s="302" t="s">
        <v>953</v>
      </c>
      <c r="K171" s="350"/>
    </row>
    <row r="172" s="1" customFormat="1" ht="15" customHeight="1">
      <c r="B172" s="327"/>
      <c r="C172" s="302" t="s">
        <v>907</v>
      </c>
      <c r="D172" s="302"/>
      <c r="E172" s="302"/>
      <c r="F172" s="325" t="s">
        <v>908</v>
      </c>
      <c r="G172" s="302"/>
      <c r="H172" s="302" t="s">
        <v>969</v>
      </c>
      <c r="I172" s="302" t="s">
        <v>904</v>
      </c>
      <c r="J172" s="302">
        <v>50</v>
      </c>
      <c r="K172" s="350"/>
    </row>
    <row r="173" s="1" customFormat="1" ht="15" customHeight="1">
      <c r="B173" s="327"/>
      <c r="C173" s="302" t="s">
        <v>910</v>
      </c>
      <c r="D173" s="302"/>
      <c r="E173" s="302"/>
      <c r="F173" s="325" t="s">
        <v>902</v>
      </c>
      <c r="G173" s="302"/>
      <c r="H173" s="302" t="s">
        <v>969</v>
      </c>
      <c r="I173" s="302" t="s">
        <v>912</v>
      </c>
      <c r="J173" s="302"/>
      <c r="K173" s="350"/>
    </row>
    <row r="174" s="1" customFormat="1" ht="15" customHeight="1">
      <c r="B174" s="327"/>
      <c r="C174" s="302" t="s">
        <v>921</v>
      </c>
      <c r="D174" s="302"/>
      <c r="E174" s="302"/>
      <c r="F174" s="325" t="s">
        <v>908</v>
      </c>
      <c r="G174" s="302"/>
      <c r="H174" s="302" t="s">
        <v>969</v>
      </c>
      <c r="I174" s="302" t="s">
        <v>904</v>
      </c>
      <c r="J174" s="302">
        <v>50</v>
      </c>
      <c r="K174" s="350"/>
    </row>
    <row r="175" s="1" customFormat="1" ht="15" customHeight="1">
      <c r="B175" s="327"/>
      <c r="C175" s="302" t="s">
        <v>929</v>
      </c>
      <c r="D175" s="302"/>
      <c r="E175" s="302"/>
      <c r="F175" s="325" t="s">
        <v>908</v>
      </c>
      <c r="G175" s="302"/>
      <c r="H175" s="302" t="s">
        <v>969</v>
      </c>
      <c r="I175" s="302" t="s">
        <v>904</v>
      </c>
      <c r="J175" s="302">
        <v>50</v>
      </c>
      <c r="K175" s="350"/>
    </row>
    <row r="176" s="1" customFormat="1" ht="15" customHeight="1">
      <c r="B176" s="327"/>
      <c r="C176" s="302" t="s">
        <v>927</v>
      </c>
      <c r="D176" s="302"/>
      <c r="E176" s="302"/>
      <c r="F176" s="325" t="s">
        <v>908</v>
      </c>
      <c r="G176" s="302"/>
      <c r="H176" s="302" t="s">
        <v>969</v>
      </c>
      <c r="I176" s="302" t="s">
        <v>904</v>
      </c>
      <c r="J176" s="302">
        <v>50</v>
      </c>
      <c r="K176" s="350"/>
    </row>
    <row r="177" s="1" customFormat="1" ht="15" customHeight="1">
      <c r="B177" s="327"/>
      <c r="C177" s="302" t="s">
        <v>109</v>
      </c>
      <c r="D177" s="302"/>
      <c r="E177" s="302"/>
      <c r="F177" s="325" t="s">
        <v>902</v>
      </c>
      <c r="G177" s="302"/>
      <c r="H177" s="302" t="s">
        <v>970</v>
      </c>
      <c r="I177" s="302" t="s">
        <v>971</v>
      </c>
      <c r="J177" s="302"/>
      <c r="K177" s="350"/>
    </row>
    <row r="178" s="1" customFormat="1" ht="15" customHeight="1">
      <c r="B178" s="327"/>
      <c r="C178" s="302" t="s">
        <v>55</v>
      </c>
      <c r="D178" s="302"/>
      <c r="E178" s="302"/>
      <c r="F178" s="325" t="s">
        <v>902</v>
      </c>
      <c r="G178" s="302"/>
      <c r="H178" s="302" t="s">
        <v>972</v>
      </c>
      <c r="I178" s="302" t="s">
        <v>973</v>
      </c>
      <c r="J178" s="302">
        <v>1</v>
      </c>
      <c r="K178" s="350"/>
    </row>
    <row r="179" s="1" customFormat="1" ht="15" customHeight="1">
      <c r="B179" s="327"/>
      <c r="C179" s="302" t="s">
        <v>51</v>
      </c>
      <c r="D179" s="302"/>
      <c r="E179" s="302"/>
      <c r="F179" s="325" t="s">
        <v>902</v>
      </c>
      <c r="G179" s="302"/>
      <c r="H179" s="302" t="s">
        <v>974</v>
      </c>
      <c r="I179" s="302" t="s">
        <v>904</v>
      </c>
      <c r="J179" s="302">
        <v>20</v>
      </c>
      <c r="K179" s="350"/>
    </row>
    <row r="180" s="1" customFormat="1" ht="15" customHeight="1">
      <c r="B180" s="327"/>
      <c r="C180" s="302" t="s">
        <v>52</v>
      </c>
      <c r="D180" s="302"/>
      <c r="E180" s="302"/>
      <c r="F180" s="325" t="s">
        <v>902</v>
      </c>
      <c r="G180" s="302"/>
      <c r="H180" s="302" t="s">
        <v>975</v>
      </c>
      <c r="I180" s="302" t="s">
        <v>904</v>
      </c>
      <c r="J180" s="302">
        <v>255</v>
      </c>
      <c r="K180" s="350"/>
    </row>
    <row r="181" s="1" customFormat="1" ht="15" customHeight="1">
      <c r="B181" s="327"/>
      <c r="C181" s="302" t="s">
        <v>110</v>
      </c>
      <c r="D181" s="302"/>
      <c r="E181" s="302"/>
      <c r="F181" s="325" t="s">
        <v>902</v>
      </c>
      <c r="G181" s="302"/>
      <c r="H181" s="302" t="s">
        <v>866</v>
      </c>
      <c r="I181" s="302" t="s">
        <v>904</v>
      </c>
      <c r="J181" s="302">
        <v>10</v>
      </c>
      <c r="K181" s="350"/>
    </row>
    <row r="182" s="1" customFormat="1" ht="15" customHeight="1">
      <c r="B182" s="327"/>
      <c r="C182" s="302" t="s">
        <v>111</v>
      </c>
      <c r="D182" s="302"/>
      <c r="E182" s="302"/>
      <c r="F182" s="325" t="s">
        <v>902</v>
      </c>
      <c r="G182" s="302"/>
      <c r="H182" s="302" t="s">
        <v>976</v>
      </c>
      <c r="I182" s="302" t="s">
        <v>937</v>
      </c>
      <c r="J182" s="302"/>
      <c r="K182" s="350"/>
    </row>
    <row r="183" s="1" customFormat="1" ht="15" customHeight="1">
      <c r="B183" s="327"/>
      <c r="C183" s="302" t="s">
        <v>977</v>
      </c>
      <c r="D183" s="302"/>
      <c r="E183" s="302"/>
      <c r="F183" s="325" t="s">
        <v>902</v>
      </c>
      <c r="G183" s="302"/>
      <c r="H183" s="302" t="s">
        <v>978</v>
      </c>
      <c r="I183" s="302" t="s">
        <v>937</v>
      </c>
      <c r="J183" s="302"/>
      <c r="K183" s="350"/>
    </row>
    <row r="184" s="1" customFormat="1" ht="15" customHeight="1">
      <c r="B184" s="327"/>
      <c r="C184" s="302" t="s">
        <v>966</v>
      </c>
      <c r="D184" s="302"/>
      <c r="E184" s="302"/>
      <c r="F184" s="325" t="s">
        <v>902</v>
      </c>
      <c r="G184" s="302"/>
      <c r="H184" s="302" t="s">
        <v>979</v>
      </c>
      <c r="I184" s="302" t="s">
        <v>937</v>
      </c>
      <c r="J184" s="302"/>
      <c r="K184" s="350"/>
    </row>
    <row r="185" s="1" customFormat="1" ht="15" customHeight="1">
      <c r="B185" s="327"/>
      <c r="C185" s="302" t="s">
        <v>113</v>
      </c>
      <c r="D185" s="302"/>
      <c r="E185" s="302"/>
      <c r="F185" s="325" t="s">
        <v>908</v>
      </c>
      <c r="G185" s="302"/>
      <c r="H185" s="302" t="s">
        <v>980</v>
      </c>
      <c r="I185" s="302" t="s">
        <v>904</v>
      </c>
      <c r="J185" s="302">
        <v>50</v>
      </c>
      <c r="K185" s="350"/>
    </row>
    <row r="186" s="1" customFormat="1" ht="15" customHeight="1">
      <c r="B186" s="327"/>
      <c r="C186" s="302" t="s">
        <v>981</v>
      </c>
      <c r="D186" s="302"/>
      <c r="E186" s="302"/>
      <c r="F186" s="325" t="s">
        <v>908</v>
      </c>
      <c r="G186" s="302"/>
      <c r="H186" s="302" t="s">
        <v>982</v>
      </c>
      <c r="I186" s="302" t="s">
        <v>983</v>
      </c>
      <c r="J186" s="302"/>
      <c r="K186" s="350"/>
    </row>
    <row r="187" s="1" customFormat="1" ht="15" customHeight="1">
      <c r="B187" s="327"/>
      <c r="C187" s="302" t="s">
        <v>984</v>
      </c>
      <c r="D187" s="302"/>
      <c r="E187" s="302"/>
      <c r="F187" s="325" t="s">
        <v>908</v>
      </c>
      <c r="G187" s="302"/>
      <c r="H187" s="302" t="s">
        <v>985</v>
      </c>
      <c r="I187" s="302" t="s">
        <v>983</v>
      </c>
      <c r="J187" s="302"/>
      <c r="K187" s="350"/>
    </row>
    <row r="188" s="1" customFormat="1" ht="15" customHeight="1">
      <c r="B188" s="327"/>
      <c r="C188" s="302" t="s">
        <v>986</v>
      </c>
      <c r="D188" s="302"/>
      <c r="E188" s="302"/>
      <c r="F188" s="325" t="s">
        <v>908</v>
      </c>
      <c r="G188" s="302"/>
      <c r="H188" s="302" t="s">
        <v>987</v>
      </c>
      <c r="I188" s="302" t="s">
        <v>983</v>
      </c>
      <c r="J188" s="302"/>
      <c r="K188" s="350"/>
    </row>
    <row r="189" s="1" customFormat="1" ht="15" customHeight="1">
      <c r="B189" s="327"/>
      <c r="C189" s="363" t="s">
        <v>988</v>
      </c>
      <c r="D189" s="302"/>
      <c r="E189" s="302"/>
      <c r="F189" s="325" t="s">
        <v>908</v>
      </c>
      <c r="G189" s="302"/>
      <c r="H189" s="302" t="s">
        <v>989</v>
      </c>
      <c r="I189" s="302" t="s">
        <v>990</v>
      </c>
      <c r="J189" s="364" t="s">
        <v>991</v>
      </c>
      <c r="K189" s="350"/>
    </row>
    <row r="190" s="18" customFormat="1" ht="15" customHeight="1">
      <c r="B190" s="365"/>
      <c r="C190" s="366" t="s">
        <v>992</v>
      </c>
      <c r="D190" s="367"/>
      <c r="E190" s="367"/>
      <c r="F190" s="368" t="s">
        <v>908</v>
      </c>
      <c r="G190" s="367"/>
      <c r="H190" s="367" t="s">
        <v>993</v>
      </c>
      <c r="I190" s="367" t="s">
        <v>990</v>
      </c>
      <c r="J190" s="369" t="s">
        <v>991</v>
      </c>
      <c r="K190" s="370"/>
    </row>
    <row r="191" s="1" customFormat="1" ht="15" customHeight="1">
      <c r="B191" s="327"/>
      <c r="C191" s="363" t="s">
        <v>40</v>
      </c>
      <c r="D191" s="302"/>
      <c r="E191" s="302"/>
      <c r="F191" s="325" t="s">
        <v>902</v>
      </c>
      <c r="G191" s="302"/>
      <c r="H191" s="299" t="s">
        <v>994</v>
      </c>
      <c r="I191" s="302" t="s">
        <v>995</v>
      </c>
      <c r="J191" s="302"/>
      <c r="K191" s="350"/>
    </row>
    <row r="192" s="1" customFormat="1" ht="15" customHeight="1">
      <c r="B192" s="327"/>
      <c r="C192" s="363" t="s">
        <v>996</v>
      </c>
      <c r="D192" s="302"/>
      <c r="E192" s="302"/>
      <c r="F192" s="325" t="s">
        <v>902</v>
      </c>
      <c r="G192" s="302"/>
      <c r="H192" s="302" t="s">
        <v>997</v>
      </c>
      <c r="I192" s="302" t="s">
        <v>937</v>
      </c>
      <c r="J192" s="302"/>
      <c r="K192" s="350"/>
    </row>
    <row r="193" s="1" customFormat="1" ht="15" customHeight="1">
      <c r="B193" s="327"/>
      <c r="C193" s="363" t="s">
        <v>998</v>
      </c>
      <c r="D193" s="302"/>
      <c r="E193" s="302"/>
      <c r="F193" s="325" t="s">
        <v>902</v>
      </c>
      <c r="G193" s="302"/>
      <c r="H193" s="302" t="s">
        <v>999</v>
      </c>
      <c r="I193" s="302" t="s">
        <v>937</v>
      </c>
      <c r="J193" s="302"/>
      <c r="K193" s="350"/>
    </row>
    <row r="194" s="1" customFormat="1" ht="15" customHeight="1">
      <c r="B194" s="327"/>
      <c r="C194" s="363" t="s">
        <v>1000</v>
      </c>
      <c r="D194" s="302"/>
      <c r="E194" s="302"/>
      <c r="F194" s="325" t="s">
        <v>908</v>
      </c>
      <c r="G194" s="302"/>
      <c r="H194" s="302" t="s">
        <v>1001</v>
      </c>
      <c r="I194" s="302" t="s">
        <v>937</v>
      </c>
      <c r="J194" s="302"/>
      <c r="K194" s="350"/>
    </row>
    <row r="195" s="1" customFormat="1" ht="15" customHeight="1">
      <c r="B195" s="356"/>
      <c r="C195" s="371"/>
      <c r="D195" s="336"/>
      <c r="E195" s="336"/>
      <c r="F195" s="336"/>
      <c r="G195" s="336"/>
      <c r="H195" s="336"/>
      <c r="I195" s="336"/>
      <c r="J195" s="336"/>
      <c r="K195" s="357"/>
    </row>
    <row r="196" s="1" customFormat="1" ht="18.75" customHeight="1">
      <c r="B196" s="338"/>
      <c r="C196" s="348"/>
      <c r="D196" s="348"/>
      <c r="E196" s="348"/>
      <c r="F196" s="358"/>
      <c r="G196" s="348"/>
      <c r="H196" s="348"/>
      <c r="I196" s="348"/>
      <c r="J196" s="348"/>
      <c r="K196" s="338"/>
    </row>
    <row r="197" s="1" customFormat="1" ht="18.75" customHeight="1">
      <c r="B197" s="338"/>
      <c r="C197" s="348"/>
      <c r="D197" s="348"/>
      <c r="E197" s="348"/>
      <c r="F197" s="358"/>
      <c r="G197" s="348"/>
      <c r="H197" s="348"/>
      <c r="I197" s="348"/>
      <c r="J197" s="348"/>
      <c r="K197" s="338"/>
    </row>
    <row r="198" s="1" customFormat="1" ht="18.75" customHeight="1">
      <c r="B198" s="310"/>
      <c r="C198" s="310"/>
      <c r="D198" s="310"/>
      <c r="E198" s="310"/>
      <c r="F198" s="310"/>
      <c r="G198" s="310"/>
      <c r="H198" s="310"/>
      <c r="I198" s="310"/>
      <c r="J198" s="310"/>
      <c r="K198" s="310"/>
    </row>
    <row r="199" s="1" customFormat="1" ht="13.5">
      <c r="B199" s="289"/>
      <c r="C199" s="290"/>
      <c r="D199" s="290"/>
      <c r="E199" s="290"/>
      <c r="F199" s="290"/>
      <c r="G199" s="290"/>
      <c r="H199" s="290"/>
      <c r="I199" s="290"/>
      <c r="J199" s="290"/>
      <c r="K199" s="291"/>
    </row>
    <row r="200" s="1" customFormat="1" ht="21">
      <c r="B200" s="292"/>
      <c r="C200" s="293" t="s">
        <v>1002</v>
      </c>
      <c r="D200" s="293"/>
      <c r="E200" s="293"/>
      <c r="F200" s="293"/>
      <c r="G200" s="293"/>
      <c r="H200" s="293"/>
      <c r="I200" s="293"/>
      <c r="J200" s="293"/>
      <c r="K200" s="294"/>
    </row>
    <row r="201" s="1" customFormat="1" ht="25.5" customHeight="1">
      <c r="B201" s="292"/>
      <c r="C201" s="372" t="s">
        <v>1003</v>
      </c>
      <c r="D201" s="372"/>
      <c r="E201" s="372"/>
      <c r="F201" s="372" t="s">
        <v>1004</v>
      </c>
      <c r="G201" s="373"/>
      <c r="H201" s="372" t="s">
        <v>1005</v>
      </c>
      <c r="I201" s="372"/>
      <c r="J201" s="372"/>
      <c r="K201" s="294"/>
    </row>
    <row r="202" s="1" customFormat="1" ht="5.25" customHeight="1">
      <c r="B202" s="327"/>
      <c r="C202" s="322"/>
      <c r="D202" s="322"/>
      <c r="E202" s="322"/>
      <c r="F202" s="322"/>
      <c r="G202" s="348"/>
      <c r="H202" s="322"/>
      <c r="I202" s="322"/>
      <c r="J202" s="322"/>
      <c r="K202" s="350"/>
    </row>
    <row r="203" s="1" customFormat="1" ht="15" customHeight="1">
      <c r="B203" s="327"/>
      <c r="C203" s="302" t="s">
        <v>995</v>
      </c>
      <c r="D203" s="302"/>
      <c r="E203" s="302"/>
      <c r="F203" s="325" t="s">
        <v>41</v>
      </c>
      <c r="G203" s="302"/>
      <c r="H203" s="302" t="s">
        <v>1006</v>
      </c>
      <c r="I203" s="302"/>
      <c r="J203" s="302"/>
      <c r="K203" s="350"/>
    </row>
    <row r="204" s="1" customFormat="1" ht="15" customHeight="1">
      <c r="B204" s="327"/>
      <c r="C204" s="302"/>
      <c r="D204" s="302"/>
      <c r="E204" s="302"/>
      <c r="F204" s="325" t="s">
        <v>42</v>
      </c>
      <c r="G204" s="302"/>
      <c r="H204" s="302" t="s">
        <v>1007</v>
      </c>
      <c r="I204" s="302"/>
      <c r="J204" s="302"/>
      <c r="K204" s="350"/>
    </row>
    <row r="205" s="1" customFormat="1" ht="15" customHeight="1">
      <c r="B205" s="327"/>
      <c r="C205" s="302"/>
      <c r="D205" s="302"/>
      <c r="E205" s="302"/>
      <c r="F205" s="325" t="s">
        <v>45</v>
      </c>
      <c r="G205" s="302"/>
      <c r="H205" s="302" t="s">
        <v>1008</v>
      </c>
      <c r="I205" s="302"/>
      <c r="J205" s="302"/>
      <c r="K205" s="350"/>
    </row>
    <row r="206" s="1" customFormat="1" ht="15" customHeight="1">
      <c r="B206" s="327"/>
      <c r="C206" s="302"/>
      <c r="D206" s="302"/>
      <c r="E206" s="302"/>
      <c r="F206" s="325" t="s">
        <v>43</v>
      </c>
      <c r="G206" s="302"/>
      <c r="H206" s="302" t="s">
        <v>1009</v>
      </c>
      <c r="I206" s="302"/>
      <c r="J206" s="302"/>
      <c r="K206" s="350"/>
    </row>
    <row r="207" s="1" customFormat="1" ht="15" customHeight="1">
      <c r="B207" s="327"/>
      <c r="C207" s="302"/>
      <c r="D207" s="302"/>
      <c r="E207" s="302"/>
      <c r="F207" s="325" t="s">
        <v>44</v>
      </c>
      <c r="G207" s="302"/>
      <c r="H207" s="302" t="s">
        <v>1010</v>
      </c>
      <c r="I207" s="302"/>
      <c r="J207" s="302"/>
      <c r="K207" s="350"/>
    </row>
    <row r="208" s="1" customFormat="1" ht="15" customHeight="1">
      <c r="B208" s="327"/>
      <c r="C208" s="302"/>
      <c r="D208" s="302"/>
      <c r="E208" s="302"/>
      <c r="F208" s="325"/>
      <c r="G208" s="302"/>
      <c r="H208" s="302"/>
      <c r="I208" s="302"/>
      <c r="J208" s="302"/>
      <c r="K208" s="350"/>
    </row>
    <row r="209" s="1" customFormat="1" ht="15" customHeight="1">
      <c r="B209" s="327"/>
      <c r="C209" s="302" t="s">
        <v>949</v>
      </c>
      <c r="D209" s="302"/>
      <c r="E209" s="302"/>
      <c r="F209" s="325" t="s">
        <v>77</v>
      </c>
      <c r="G209" s="302"/>
      <c r="H209" s="302" t="s">
        <v>1011</v>
      </c>
      <c r="I209" s="302"/>
      <c r="J209" s="302"/>
      <c r="K209" s="350"/>
    </row>
    <row r="210" s="1" customFormat="1" ht="15" customHeight="1">
      <c r="B210" s="327"/>
      <c r="C210" s="302"/>
      <c r="D210" s="302"/>
      <c r="E210" s="302"/>
      <c r="F210" s="325" t="s">
        <v>844</v>
      </c>
      <c r="G210" s="302"/>
      <c r="H210" s="302" t="s">
        <v>845</v>
      </c>
      <c r="I210" s="302"/>
      <c r="J210" s="302"/>
      <c r="K210" s="350"/>
    </row>
    <row r="211" s="1" customFormat="1" ht="15" customHeight="1">
      <c r="B211" s="327"/>
      <c r="C211" s="302"/>
      <c r="D211" s="302"/>
      <c r="E211" s="302"/>
      <c r="F211" s="325" t="s">
        <v>842</v>
      </c>
      <c r="G211" s="302"/>
      <c r="H211" s="302" t="s">
        <v>1012</v>
      </c>
      <c r="I211" s="302"/>
      <c r="J211" s="302"/>
      <c r="K211" s="350"/>
    </row>
    <row r="212" s="1" customFormat="1" ht="15" customHeight="1">
      <c r="B212" s="374"/>
      <c r="C212" s="302"/>
      <c r="D212" s="302"/>
      <c r="E212" s="302"/>
      <c r="F212" s="325" t="s">
        <v>846</v>
      </c>
      <c r="G212" s="363"/>
      <c r="H212" s="354" t="s">
        <v>847</v>
      </c>
      <c r="I212" s="354"/>
      <c r="J212" s="354"/>
      <c r="K212" s="375"/>
    </row>
    <row r="213" s="1" customFormat="1" ht="15" customHeight="1">
      <c r="B213" s="374"/>
      <c r="C213" s="302"/>
      <c r="D213" s="302"/>
      <c r="E213" s="302"/>
      <c r="F213" s="325" t="s">
        <v>848</v>
      </c>
      <c r="G213" s="363"/>
      <c r="H213" s="354" t="s">
        <v>1013</v>
      </c>
      <c r="I213" s="354"/>
      <c r="J213" s="354"/>
      <c r="K213" s="375"/>
    </row>
    <row r="214" s="1" customFormat="1" ht="15" customHeight="1">
      <c r="B214" s="374"/>
      <c r="C214" s="302"/>
      <c r="D214" s="302"/>
      <c r="E214" s="302"/>
      <c r="F214" s="325"/>
      <c r="G214" s="363"/>
      <c r="H214" s="354"/>
      <c r="I214" s="354"/>
      <c r="J214" s="354"/>
      <c r="K214" s="375"/>
    </row>
    <row r="215" s="1" customFormat="1" ht="15" customHeight="1">
      <c r="B215" s="374"/>
      <c r="C215" s="302" t="s">
        <v>973</v>
      </c>
      <c r="D215" s="302"/>
      <c r="E215" s="302"/>
      <c r="F215" s="325">
        <v>1</v>
      </c>
      <c r="G215" s="363"/>
      <c r="H215" s="354" t="s">
        <v>1014</v>
      </c>
      <c r="I215" s="354"/>
      <c r="J215" s="354"/>
      <c r="K215" s="375"/>
    </row>
    <row r="216" s="1" customFormat="1" ht="15" customHeight="1">
      <c r="B216" s="374"/>
      <c r="C216" s="302"/>
      <c r="D216" s="302"/>
      <c r="E216" s="302"/>
      <c r="F216" s="325">
        <v>2</v>
      </c>
      <c r="G216" s="363"/>
      <c r="H216" s="354" t="s">
        <v>1015</v>
      </c>
      <c r="I216" s="354"/>
      <c r="J216" s="354"/>
      <c r="K216" s="375"/>
    </row>
    <row r="217" s="1" customFormat="1" ht="15" customHeight="1">
      <c r="B217" s="374"/>
      <c r="C217" s="302"/>
      <c r="D217" s="302"/>
      <c r="E217" s="302"/>
      <c r="F217" s="325">
        <v>3</v>
      </c>
      <c r="G217" s="363"/>
      <c r="H217" s="354" t="s">
        <v>1016</v>
      </c>
      <c r="I217" s="354"/>
      <c r="J217" s="354"/>
      <c r="K217" s="375"/>
    </row>
    <row r="218" s="1" customFormat="1" ht="15" customHeight="1">
      <c r="B218" s="374"/>
      <c r="C218" s="302"/>
      <c r="D218" s="302"/>
      <c r="E218" s="302"/>
      <c r="F218" s="325">
        <v>4</v>
      </c>
      <c r="G218" s="363"/>
      <c r="H218" s="354" t="s">
        <v>1017</v>
      </c>
      <c r="I218" s="354"/>
      <c r="J218" s="354"/>
      <c r="K218" s="375"/>
    </row>
    <row r="219" s="1" customFormat="1" ht="12.75" customHeight="1">
      <c r="B219" s="376"/>
      <c r="C219" s="377"/>
      <c r="D219" s="377"/>
      <c r="E219" s="377"/>
      <c r="F219" s="377"/>
      <c r="G219" s="377"/>
      <c r="H219" s="377"/>
      <c r="I219" s="377"/>
      <c r="J219" s="377"/>
      <c r="K219" s="378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NBLenovo\Miloslav Výskala</dc:creator>
  <cp:lastModifiedBy>NBLenovo\Miloslav Výskala</cp:lastModifiedBy>
  <dcterms:created xsi:type="dcterms:W3CDTF">2026-05-13T18:49:06Z</dcterms:created>
  <dcterms:modified xsi:type="dcterms:W3CDTF">2026-05-13T18:49:13Z</dcterms:modified>
</cp:coreProperties>
</file>