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Tělocvična a Pavilon F" sheetId="2" r:id="rId2"/>
    <sheet name="02 - Pavilo D " sheetId="3" r:id="rId3"/>
    <sheet name="03 - Hlavní strojovna" sheetId="4" r:id="rId4"/>
    <sheet name="04 - Pavilon E" sheetId="5" r:id="rId5"/>
    <sheet name="05 - Vedlejší rozpočtové ...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'01 - Tělocvična a Pavilon F'!$C$82:$K$107</definedName>
    <definedName name="_xlnm.Print_Area" localSheetId="1">'01 - Tělocvična a Pavilon F'!$C$4:$J$39,'01 - Tělocvična a Pavilon F'!$C$45:$J$64,'01 - Tělocvična a Pavilon F'!$C$70:$J$107</definedName>
    <definedName name="_xlnm.Print_Titles" localSheetId="1">'01 - Tělocvična a Pavilon F'!$82:$82</definedName>
    <definedName name="_xlnm._FilterDatabase" localSheetId="2" hidden="1">'02 - Pavilo D '!$C$84:$K$124</definedName>
    <definedName name="_xlnm.Print_Area" localSheetId="2">'02 - Pavilo D '!$C$4:$J$39,'02 - Pavilo D '!$C$45:$J$66,'02 - Pavilo D '!$C$72:$J$124</definedName>
    <definedName name="_xlnm.Print_Titles" localSheetId="2">'02 - Pavilo D '!$84:$84</definedName>
    <definedName name="_xlnm._FilterDatabase" localSheetId="3" hidden="1">'03 - Hlavní strojovna'!$C$92:$K$206</definedName>
    <definedName name="_xlnm.Print_Area" localSheetId="3">'03 - Hlavní strojovna'!$C$4:$J$39,'03 - Hlavní strojovna'!$C$45:$J$74,'03 - Hlavní strojovna'!$C$80:$J$206</definedName>
    <definedName name="_xlnm.Print_Titles" localSheetId="3">'03 - Hlavní strojovna'!$92:$92</definedName>
    <definedName name="_xlnm._FilterDatabase" localSheetId="4" hidden="1">'04 - Pavilon E'!$C$90:$K$203</definedName>
    <definedName name="_xlnm.Print_Area" localSheetId="4">'04 - Pavilon E'!$C$4:$J$39,'04 - Pavilon E'!$C$45:$J$72,'04 - Pavilon E'!$C$78:$J$203</definedName>
    <definedName name="_xlnm.Print_Titles" localSheetId="4">'04 - Pavilon E'!$90:$90</definedName>
    <definedName name="_xlnm._FilterDatabase" localSheetId="5" hidden="1">'05 - Vedlejší rozpočtové ...'!$C$83:$K$98</definedName>
    <definedName name="_xlnm.Print_Area" localSheetId="5">'05 - Vedlejší rozpočtové ...'!$C$4:$J$39,'05 - Vedlejší rozpočtové ...'!$C$45:$J$65,'05 - Vedlejší rozpočtové ...'!$C$71:$J$98</definedName>
    <definedName name="_xlnm.Print_Titles" localSheetId="5">'05 - Vedlejší rozpočtové ...'!$83:$83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59"/>
  <c i="6" r="J35"/>
  <c i="1" r="AX59"/>
  <c i="6" r="BI97"/>
  <c r="BH97"/>
  <c r="BG97"/>
  <c r="BF97"/>
  <c r="T97"/>
  <c r="T96"/>
  <c r="R97"/>
  <c r="R96"/>
  <c r="P97"/>
  <c r="P96"/>
  <c r="BI94"/>
  <c r="BH94"/>
  <c r="BG94"/>
  <c r="BF94"/>
  <c r="T94"/>
  <c r="T93"/>
  <c r="R94"/>
  <c r="R93"/>
  <c r="P94"/>
  <c r="P93"/>
  <c r="P92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5" r="J93"/>
  <c r="J37"/>
  <c r="J36"/>
  <c i="1" r="AY58"/>
  <c i="5" r="J35"/>
  <c i="1" r="AX58"/>
  <c i="5" r="BI202"/>
  <c r="BH202"/>
  <c r="BG202"/>
  <c r="BF202"/>
  <c r="T202"/>
  <c r="T201"/>
  <c r="R202"/>
  <c r="R201"/>
  <c r="P202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T196"/>
  <c r="R197"/>
  <c r="R196"/>
  <c r="P197"/>
  <c r="P196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J61"/>
  <c r="J88"/>
  <c r="J87"/>
  <c r="F87"/>
  <c r="F85"/>
  <c r="E83"/>
  <c r="J55"/>
  <c r="J54"/>
  <c r="F54"/>
  <c r="F52"/>
  <c r="E50"/>
  <c r="J18"/>
  <c r="E18"/>
  <c r="F88"/>
  <c r="J17"/>
  <c r="J12"/>
  <c r="J85"/>
  <c r="E7"/>
  <c r="E81"/>
  <c i="4" r="J37"/>
  <c r="J36"/>
  <c i="1" r="AY57"/>
  <c i="4" r="J35"/>
  <c i="1" r="AX57"/>
  <c i="4" r="BI205"/>
  <c r="BH205"/>
  <c r="BG205"/>
  <c r="BF205"/>
  <c r="T205"/>
  <c r="T204"/>
  <c r="R205"/>
  <c r="R204"/>
  <c r="P205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T199"/>
  <c r="R200"/>
  <c r="R199"/>
  <c r="P200"/>
  <c r="P199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T191"/>
  <c r="R192"/>
  <c r="R191"/>
  <c r="P192"/>
  <c r="P191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6"/>
  <c r="BH96"/>
  <c r="BG96"/>
  <c r="BF96"/>
  <c r="T96"/>
  <c r="T95"/>
  <c r="T94"/>
  <c r="R96"/>
  <c r="R95"/>
  <c r="R94"/>
  <c r="P96"/>
  <c r="P95"/>
  <c r="P94"/>
  <c r="J90"/>
  <c r="J89"/>
  <c r="F89"/>
  <c r="F87"/>
  <c r="E85"/>
  <c r="J55"/>
  <c r="J54"/>
  <c r="F54"/>
  <c r="F52"/>
  <c r="E50"/>
  <c r="J18"/>
  <c r="E18"/>
  <c r="F90"/>
  <c r="J17"/>
  <c r="J12"/>
  <c r="J52"/>
  <c r="E7"/>
  <c r="E83"/>
  <c i="3" r="J37"/>
  <c r="J36"/>
  <c i="1" r="AY56"/>
  <c i="3" r="J35"/>
  <c i="1" r="AX56"/>
  <c i="3"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48"/>
  <c i="2" r="J37"/>
  <c r="J36"/>
  <c i="1" r="AY55"/>
  <c i="2" r="J35"/>
  <c i="1" r="AX55"/>
  <c i="2" r="BI107"/>
  <c r="BH107"/>
  <c r="BG107"/>
  <c r="BF107"/>
  <c r="T107"/>
  <c r="T106"/>
  <c r="R107"/>
  <c r="R106"/>
  <c r="P107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J80"/>
  <c r="J79"/>
  <c r="F79"/>
  <c r="F77"/>
  <c r="E75"/>
  <c r="J55"/>
  <c r="J54"/>
  <c r="F54"/>
  <c r="F52"/>
  <c r="E50"/>
  <c r="J18"/>
  <c r="E18"/>
  <c r="F55"/>
  <c r="J17"/>
  <c r="J12"/>
  <c r="J52"/>
  <c r="E7"/>
  <c r="E48"/>
  <c i="1" r="L50"/>
  <c r="AM50"/>
  <c r="AM49"/>
  <c r="L49"/>
  <c r="AM47"/>
  <c r="L47"/>
  <c r="L45"/>
  <c r="L44"/>
  <c i="6" r="BK91"/>
  <c i="5" r="J199"/>
  <c r="J166"/>
  <c r="BK140"/>
  <c r="J108"/>
  <c i="4" r="J166"/>
  <c r="BK121"/>
  <c i="3" r="J118"/>
  <c r="J98"/>
  <c i="5" r="BK197"/>
  <c r="BK181"/>
  <c r="J153"/>
  <c r="BK120"/>
  <c i="4" r="BK185"/>
  <c r="J172"/>
  <c r="J132"/>
  <c r="J101"/>
  <c i="2" r="J103"/>
  <c i="5" r="BK199"/>
  <c r="BK173"/>
  <c r="BK159"/>
  <c r="J129"/>
  <c r="J99"/>
  <c i="4" r="J168"/>
  <c r="J144"/>
  <c r="BK114"/>
  <c i="3" r="J110"/>
  <c r="J90"/>
  <c i="1" r="AS54"/>
  <c i="5" r="J138"/>
  <c r="J97"/>
  <c i="4" r="J181"/>
  <c r="J148"/>
  <c r="J126"/>
  <c i="3" r="BK124"/>
  <c i="2" r="J98"/>
  <c i="5" r="BK190"/>
  <c r="J168"/>
  <c r="J128"/>
  <c r="J105"/>
  <c i="4" r="J169"/>
  <c r="BK137"/>
  <c r="BK110"/>
  <c i="3" r="BK97"/>
  <c i="2" r="J88"/>
  <c i="5" r="BK130"/>
  <c r="BK100"/>
  <c i="4" r="J186"/>
  <c r="BK148"/>
  <c i="3" r="BK123"/>
  <c r="J93"/>
  <c i="5" r="BK154"/>
  <c r="J124"/>
  <c r="BK97"/>
  <c i="4" r="BK166"/>
  <c r="J121"/>
  <c r="J106"/>
  <c i="2" r="BK104"/>
  <c i="6" r="BK90"/>
  <c i="5" r="BK176"/>
  <c r="J158"/>
  <c r="J127"/>
  <c r="J98"/>
  <c i="4" r="J153"/>
  <c r="BK123"/>
  <c i="3" r="BK113"/>
  <c i="2" r="BK92"/>
  <c i="6" r="BK88"/>
  <c i="5" r="BK180"/>
  <c r="J137"/>
  <c r="BK103"/>
  <c i="4" r="BK180"/>
  <c r="J159"/>
  <c r="BK130"/>
  <c r="BK100"/>
  <c i="3" r="BK105"/>
  <c i="2" r="BK90"/>
  <c i="5" r="J186"/>
  <c r="J174"/>
  <c r="J164"/>
  <c r="J135"/>
  <c r="BK114"/>
  <c i="4" r="BK186"/>
  <c r="J162"/>
  <c r="BK124"/>
  <c r="J104"/>
  <c i="3" r="J107"/>
  <c i="2" r="J107"/>
  <c i="5" r="BK186"/>
  <c r="J167"/>
  <c r="J143"/>
  <c r="BK122"/>
  <c i="4" r="BK194"/>
  <c r="BK175"/>
  <c r="BK140"/>
  <c r="J108"/>
  <c i="2" r="J95"/>
  <c i="5" r="J187"/>
  <c r="BK172"/>
  <c r="BK126"/>
  <c r="J100"/>
  <c i="4" r="BK165"/>
  <c r="J128"/>
  <c r="J113"/>
  <c i="3" r="BK104"/>
  <c i="2" r="BK94"/>
  <c i="5" r="BK138"/>
  <c r="J103"/>
  <c i="4" r="J192"/>
  <c r="BK145"/>
  <c r="J96"/>
  <c i="3" r="J109"/>
  <c i="2" r="J101"/>
  <c i="5" r="J160"/>
  <c r="BK133"/>
  <c r="BK99"/>
  <c i="4" r="BK176"/>
  <c r="BK149"/>
  <c r="BK112"/>
  <c i="3" r="BK88"/>
  <c i="6" r="J97"/>
  <c i="5" r="BK183"/>
  <c r="BK164"/>
  <c r="BK137"/>
  <c r="J113"/>
  <c i="4" r="BK169"/>
  <c r="J137"/>
  <c i="3" r="J115"/>
  <c i="2" r="J87"/>
  <c i="5" r="J189"/>
  <c r="BK161"/>
  <c r="J132"/>
  <c r="BK96"/>
  <c i="4" r="BK179"/>
  <c r="BK135"/>
  <c r="BK116"/>
  <c i="3" r="BK112"/>
  <c r="J88"/>
  <c i="6" r="F37"/>
  <c i="4" r="BK177"/>
  <c r="J151"/>
  <c r="BK104"/>
  <c i="3" r="J117"/>
  <c r="J91"/>
  <c i="2" r="BK87"/>
  <c i="5" r="BK168"/>
  <c r="BK153"/>
  <c r="J114"/>
  <c i="4" r="J200"/>
  <c r="J180"/>
  <c r="J165"/>
  <c r="BK113"/>
  <c i="3" r="J119"/>
  <c i="2" r="J90"/>
  <c i="5" r="J178"/>
  <c r="BK156"/>
  <c r="J115"/>
  <c i="4" r="J161"/>
  <c r="J124"/>
  <c r="BK96"/>
  <c i="3" r="J101"/>
  <c i="2" r="J93"/>
  <c i="5" r="BK131"/>
  <c r="BK95"/>
  <c i="4" r="BK168"/>
  <c r="BK143"/>
  <c i="3" r="BK116"/>
  <c r="BK103"/>
  <c i="2" r="BK96"/>
  <c i="5" r="BK139"/>
  <c r="BK112"/>
  <c i="4" r="BK189"/>
  <c r="BK160"/>
  <c r="J140"/>
  <c r="J115"/>
  <c i="3" r="J95"/>
  <c i="6" r="BK94"/>
  <c i="5" r="BK189"/>
  <c r="BK174"/>
  <c r="J142"/>
  <c r="J119"/>
  <c i="4" r="J185"/>
  <c r="BK163"/>
  <c r="BK118"/>
  <c i="3" r="J108"/>
  <c i="2" r="J89"/>
  <c i="5" r="J190"/>
  <c r="BK170"/>
  <c r="J144"/>
  <c r="BK116"/>
  <c i="4" r="J170"/>
  <c r="BK144"/>
  <c r="J105"/>
  <c i="3" r="BK110"/>
  <c i="2" r="BK88"/>
  <c i="5" r="BK179"/>
  <c r="J169"/>
  <c r="BK158"/>
  <c r="J120"/>
  <c i="4" r="BK184"/>
  <c r="BK158"/>
  <c r="J122"/>
  <c i="3" r="BK115"/>
  <c i="2" r="J105"/>
  <c i="6" r="J34"/>
  <c i="4" r="BK192"/>
  <c r="BK153"/>
  <c r="BK122"/>
  <c i="3" r="J104"/>
  <c i="5" r="J200"/>
  <c r="J179"/>
  <c r="BK162"/>
  <c r="J116"/>
  <c i="4" r="BK183"/>
  <c r="J143"/>
  <c r="J116"/>
  <c i="3" r="BK114"/>
  <c i="2" r="BK105"/>
  <c i="6" r="J90"/>
  <c i="5" r="J121"/>
  <c i="4" r="BK203"/>
  <c r="BK161"/>
  <c r="J114"/>
  <c i="3" r="J113"/>
  <c i="2" r="J104"/>
  <c i="5" r="J159"/>
  <c r="J126"/>
  <c r="J95"/>
  <c i="4" r="J164"/>
  <c r="J138"/>
  <c i="3" r="J112"/>
  <c i="6" r="BK87"/>
  <c i="5" r="BK171"/>
  <c r="J131"/>
  <c i="4" r="BK188"/>
  <c r="J160"/>
  <c r="BK128"/>
  <c i="3" r="BK121"/>
  <c r="BK91"/>
  <c i="5" r="BK202"/>
  <c r="BK182"/>
  <c r="J146"/>
  <c r="BK124"/>
  <c i="4" r="BK196"/>
  <c r="J176"/>
  <c r="BK141"/>
  <c r="BK102"/>
  <c i="3" r="BK109"/>
  <c i="5" r="J202"/>
  <c r="BK175"/>
  <c r="J165"/>
  <c r="J154"/>
  <c r="J118"/>
  <c i="4" r="J196"/>
  <c r="J150"/>
  <c r="BK105"/>
  <c i="3" r="BK119"/>
  <c r="BK95"/>
  <c i="2" r="J92"/>
  <c i="5" r="BK178"/>
  <c r="BK157"/>
  <c r="BK135"/>
  <c i="4" r="BK205"/>
  <c r="J167"/>
  <c r="J142"/>
  <c r="J109"/>
  <c i="3" r="BK99"/>
  <c i="5" r="J192"/>
  <c r="J176"/>
  <c r="BK146"/>
  <c r="J123"/>
  <c i="4" r="BK202"/>
  <c r="BK159"/>
  <c r="J125"/>
  <c i="3" r="BK118"/>
  <c i="2" r="BK103"/>
  <c r="BK86"/>
  <c i="5" r="J112"/>
  <c i="4" r="J189"/>
  <c r="BK151"/>
  <c i="3" r="J121"/>
  <c r="BK107"/>
  <c i="2" r="J100"/>
  <c i="5" r="BK134"/>
  <c r="BK118"/>
  <c i="4" r="J194"/>
  <c r="BK162"/>
  <c r="BK142"/>
  <c r="J119"/>
  <c i="3" r="BK100"/>
  <c i="2" r="BK97"/>
  <c i="6" r="BK97"/>
  <c i="5" r="BK200"/>
  <c r="J175"/>
  <c r="J156"/>
  <c r="BK123"/>
  <c r="BK110"/>
  <c i="4" r="J175"/>
  <c r="BK119"/>
  <c i="3" r="J100"/>
  <c i="6" r="J87"/>
  <c i="5" r="J173"/>
  <c r="J140"/>
  <c r="BK106"/>
  <c i="4" r="BK182"/>
  <c r="BK167"/>
  <c r="BK120"/>
  <c i="3" r="J124"/>
  <c r="J102"/>
  <c i="5" r="J185"/>
  <c r="J172"/>
  <c r="J139"/>
  <c r="BK101"/>
  <c i="4" r="BK171"/>
  <c r="J130"/>
  <c i="3" r="BK122"/>
  <c r="BK101"/>
  <c i="2" r="BK101"/>
  <c i="5" r="J180"/>
  <c r="J163"/>
  <c r="BK105"/>
  <c i="4" r="J184"/>
  <c r="BK173"/>
  <c r="BK134"/>
  <c r="J102"/>
  <c i="2" r="J96"/>
  <c i="5" r="J182"/>
  <c r="BK169"/>
  <c r="J130"/>
  <c i="4" r="BK172"/>
  <c r="J145"/>
  <c r="BK109"/>
  <c i="3" r="J111"/>
  <c i="2" r="BK100"/>
  <c i="5" r="BK143"/>
  <c i="4" r="J188"/>
  <c r="BK139"/>
  <c i="3" r="BK98"/>
  <c i="5" r="J161"/>
  <c r="BK108"/>
  <c i="4" r="J183"/>
  <c r="BK157"/>
  <c r="BK125"/>
  <c r="J110"/>
  <c i="6" r="J94"/>
  <c i="5" r="BK184"/>
  <c r="BK160"/>
  <c r="BK121"/>
  <c r="J101"/>
  <c i="4" r="BK174"/>
  <c r="J141"/>
  <c r="J112"/>
  <c i="3" r="J105"/>
  <c i="2" r="J86"/>
  <c i="5" r="BK192"/>
  <c r="BK152"/>
  <c r="BK127"/>
  <c i="4" r="J205"/>
  <c r="J177"/>
  <c r="BK147"/>
  <c r="BK106"/>
  <c i="3" r="BK117"/>
  <c i="2" r="BK107"/>
  <c i="5" r="BK187"/>
  <c r="J170"/>
  <c r="BK163"/>
  <c r="J133"/>
  <c r="BK104"/>
  <c i="4" r="BK178"/>
  <c r="BK138"/>
  <c r="BK103"/>
  <c i="3" r="J99"/>
  <c i="2" r="BK95"/>
  <c i="5" r="J183"/>
  <c r="BK165"/>
  <c r="BK132"/>
  <c r="BK98"/>
  <c i="4" r="J182"/>
  <c r="J171"/>
  <c r="J135"/>
  <c r="J103"/>
  <c i="2" r="J102"/>
  <c i="5" r="J184"/>
  <c r="J171"/>
  <c r="BK142"/>
  <c i="4" r="BK200"/>
  <c r="J149"/>
  <c r="J118"/>
  <c i="3" r="J123"/>
  <c r="BK90"/>
  <c i="2" r="BK89"/>
  <c i="5" r="BK141"/>
  <c r="BK113"/>
  <c i="4" r="BK164"/>
  <c r="BK115"/>
  <c i="3" r="J114"/>
  <c r="J94"/>
  <c i="2" r="J94"/>
  <c i="5" r="BK144"/>
  <c r="J122"/>
  <c r="J96"/>
  <c i="4" r="J158"/>
  <c r="J139"/>
  <c i="3" r="BK102"/>
  <c i="2" r="BK99"/>
  <c i="6" r="J88"/>
  <c i="5" r="J181"/>
  <c r="J162"/>
  <c r="J134"/>
  <c r="BK115"/>
  <c i="4" r="J179"/>
  <c r="BK146"/>
  <c i="3" r="J122"/>
  <c i="2" r="J97"/>
  <c i="5" r="J193"/>
  <c r="J177"/>
  <c r="BK129"/>
  <c r="J104"/>
  <c i="4" r="BK181"/>
  <c r="J157"/>
  <c r="BK126"/>
  <c i="3" r="J116"/>
  <c r="BK94"/>
  <c i="5" r="J197"/>
  <c r="BK167"/>
  <c r="BK136"/>
  <c r="J110"/>
  <c i="4" r="J203"/>
  <c r="J163"/>
  <c r="J134"/>
  <c r="BK101"/>
  <c i="3" r="J103"/>
  <c i="2" r="BK102"/>
  <c i="5" r="BK185"/>
  <c r="BK166"/>
  <c r="J141"/>
  <c r="J107"/>
  <c i="4" r="J202"/>
  <c r="J178"/>
  <c r="J147"/>
  <c r="J123"/>
  <c i="3" r="BK93"/>
  <c i="5" r="BK193"/>
  <c r="BK177"/>
  <c r="J157"/>
  <c r="J136"/>
  <c r="BK107"/>
  <c i="4" r="BK170"/>
  <c r="BK132"/>
  <c r="J100"/>
  <c i="3" r="BK108"/>
  <c i="2" r="J99"/>
  <c i="6" r="J91"/>
  <c i="5" r="BK119"/>
  <c i="4" r="J173"/>
  <c r="J146"/>
  <c r="BK108"/>
  <c i="3" r="BK111"/>
  <c i="2" r="BK98"/>
  <c i="5" r="J152"/>
  <c r="BK128"/>
  <c r="J106"/>
  <c i="4" r="J174"/>
  <c r="BK150"/>
  <c r="J120"/>
  <c i="3" r="J97"/>
  <c i="2" r="BK93"/>
  <c i="6" l="1" r="R92"/>
  <c r="T92"/>
  <c i="2" r="P85"/>
  <c i="3" r="P96"/>
  <c r="R120"/>
  <c i="4" r="P111"/>
  <c r="R152"/>
  <c i="2" r="BK85"/>
  <c r="J85"/>
  <c r="J61"/>
  <c r="R85"/>
  <c i="3" r="P87"/>
  <c r="T96"/>
  <c r="BK120"/>
  <c r="J120"/>
  <c r="J65"/>
  <c i="4" r="BK99"/>
  <c r="J99"/>
  <c r="J63"/>
  <c r="R111"/>
  <c r="P136"/>
  <c r="T187"/>
  <c r="R201"/>
  <c r="R198"/>
  <c i="2" r="R91"/>
  <c i="3" r="BK92"/>
  <c r="J92"/>
  <c r="J62"/>
  <c r="R96"/>
  <c r="T120"/>
  <c i="4" r="BK111"/>
  <c r="J111"/>
  <c r="J64"/>
  <c r="P152"/>
  <c r="BK193"/>
  <c r="J193"/>
  <c r="J69"/>
  <c i="5" r="P94"/>
  <c r="BK109"/>
  <c r="J109"/>
  <c r="J63"/>
  <c r="T109"/>
  <c r="T125"/>
  <c i="2" r="T91"/>
  <c i="3" r="P92"/>
  <c r="BK106"/>
  <c r="J106"/>
  <c r="J64"/>
  <c r="P120"/>
  <c i="4" r="R99"/>
  <c r="BK152"/>
  <c r="J152"/>
  <c r="J66"/>
  <c r="P187"/>
  <c r="R193"/>
  <c r="P201"/>
  <c r="P198"/>
  <c i="2" r="P91"/>
  <c i="3" r="BK87"/>
  <c r="BK96"/>
  <c r="J96"/>
  <c r="J63"/>
  <c r="T106"/>
  <c i="4" r="T99"/>
  <c r="T152"/>
  <c r="P193"/>
  <c r="BK201"/>
  <c r="J201"/>
  <c r="J72"/>
  <c i="5" r="R94"/>
  <c r="P109"/>
  <c r="BK145"/>
  <c r="J145"/>
  <c r="J65"/>
  <c r="R145"/>
  <c r="P188"/>
  <c r="BK191"/>
  <c r="J191"/>
  <c r="J67"/>
  <c r="R191"/>
  <c r="P198"/>
  <c r="P195"/>
  <c i="2" r="BK91"/>
  <c r="J91"/>
  <c r="J62"/>
  <c i="3" r="R87"/>
  <c r="T92"/>
  <c r="R106"/>
  <c i="4" r="P99"/>
  <c r="P98"/>
  <c r="P93"/>
  <c i="1" r="AU57"/>
  <c i="4" r="BK136"/>
  <c r="J136"/>
  <c r="J65"/>
  <c r="T136"/>
  <c r="R187"/>
  <c r="T201"/>
  <c r="T198"/>
  <c i="5" r="BK94"/>
  <c r="J94"/>
  <c r="J62"/>
  <c r="T94"/>
  <c r="R109"/>
  <c r="R125"/>
  <c r="P145"/>
  <c r="BK188"/>
  <c r="J188"/>
  <c r="J66"/>
  <c r="R188"/>
  <c r="P191"/>
  <c r="R198"/>
  <c r="R195"/>
  <c i="2" r="T85"/>
  <c r="T84"/>
  <c r="T83"/>
  <c i="3" r="T87"/>
  <c r="T86"/>
  <c r="T85"/>
  <c r="R92"/>
  <c r="P106"/>
  <c i="4" r="T111"/>
  <c r="R136"/>
  <c r="BK187"/>
  <c r="J187"/>
  <c r="J67"/>
  <c r="T193"/>
  <c i="5" r="BK125"/>
  <c r="J125"/>
  <c r="J64"/>
  <c r="P125"/>
  <c r="T145"/>
  <c r="T188"/>
  <c r="T191"/>
  <c r="BK198"/>
  <c r="J198"/>
  <c r="J70"/>
  <c r="T198"/>
  <c r="T195"/>
  <c i="6" r="BK86"/>
  <c r="J86"/>
  <c r="J61"/>
  <c r="P86"/>
  <c r="P85"/>
  <c r="P84"/>
  <c i="1" r="AU59"/>
  <c i="6" r="R86"/>
  <c r="R85"/>
  <c r="R84"/>
  <c r="T86"/>
  <c r="T85"/>
  <c r="T84"/>
  <c i="2" r="J77"/>
  <c r="BE88"/>
  <c r="BE89"/>
  <c r="BE90"/>
  <c r="BE92"/>
  <c r="BE94"/>
  <c i="3" r="BE94"/>
  <c r="BE97"/>
  <c r="BE98"/>
  <c r="BE99"/>
  <c r="BE104"/>
  <c r="BE105"/>
  <c r="BE107"/>
  <c r="BE108"/>
  <c r="BE118"/>
  <c r="BE119"/>
  <c r="BE121"/>
  <c r="BE124"/>
  <c i="4" r="F55"/>
  <c r="J87"/>
  <c r="BE102"/>
  <c r="BE130"/>
  <c r="BE141"/>
  <c r="BE153"/>
  <c r="BE161"/>
  <c r="BE165"/>
  <c r="BE167"/>
  <c r="BE168"/>
  <c r="BE170"/>
  <c r="BE175"/>
  <c r="BE180"/>
  <c r="BK95"/>
  <c r="J95"/>
  <c r="J61"/>
  <c r="BK191"/>
  <c r="J191"/>
  <c r="J68"/>
  <c r="BK204"/>
  <c r="J204"/>
  <c r="J73"/>
  <c i="5" r="BE121"/>
  <c r="BE123"/>
  <c r="BE137"/>
  <c r="BE138"/>
  <c r="BE158"/>
  <c i="2" r="E73"/>
  <c r="F80"/>
  <c r="BK106"/>
  <c r="J106"/>
  <c r="J63"/>
  <c i="3" r="F55"/>
  <c r="BE90"/>
  <c r="BE91"/>
  <c r="BE100"/>
  <c r="BE101"/>
  <c r="BE102"/>
  <c i="4" r="BE105"/>
  <c r="BE106"/>
  <c r="BE110"/>
  <c r="BE123"/>
  <c r="BE126"/>
  <c r="BE132"/>
  <c r="BE137"/>
  <c r="BE142"/>
  <c r="BE147"/>
  <c r="BE159"/>
  <c r="BE162"/>
  <c r="BE163"/>
  <c r="BK199"/>
  <c r="J199"/>
  <c r="J71"/>
  <c i="5" r="F55"/>
  <c r="BE98"/>
  <c r="BE99"/>
  <c r="BE105"/>
  <c r="BE115"/>
  <c r="BE116"/>
  <c r="BE124"/>
  <c r="BE128"/>
  <c r="BE129"/>
  <c r="BE135"/>
  <c r="BE136"/>
  <c r="BE140"/>
  <c r="BE146"/>
  <c i="6" r="BE88"/>
  <c i="2" r="BE87"/>
  <c r="BE101"/>
  <c r="BE102"/>
  <c i="3" r="BE103"/>
  <c r="BE109"/>
  <c r="BE110"/>
  <c i="4" r="E48"/>
  <c r="BE104"/>
  <c r="BE122"/>
  <c r="BE134"/>
  <c r="BE135"/>
  <c r="BE146"/>
  <c r="BE148"/>
  <c r="BE157"/>
  <c r="BE158"/>
  <c r="BE171"/>
  <c r="BE184"/>
  <c r="BE185"/>
  <c r="BE186"/>
  <c r="BE194"/>
  <c r="BE196"/>
  <c r="BE200"/>
  <c r="BE202"/>
  <c r="BE205"/>
  <c i="5" r="BE95"/>
  <c r="BE96"/>
  <c r="BE97"/>
  <c r="BE110"/>
  <c r="BE112"/>
  <c r="BE141"/>
  <c r="BE144"/>
  <c r="BE154"/>
  <c r="BE161"/>
  <c r="BE170"/>
  <c r="BE174"/>
  <c r="BE183"/>
  <c r="BE186"/>
  <c r="BE189"/>
  <c r="BE193"/>
  <c r="BE197"/>
  <c r="BE200"/>
  <c r="BE202"/>
  <c i="6" r="BE97"/>
  <c i="2" r="BE103"/>
  <c r="BE105"/>
  <c r="BE107"/>
  <c i="3" r="J79"/>
  <c r="BE95"/>
  <c r="BE111"/>
  <c r="BE115"/>
  <c r="BE116"/>
  <c r="BE117"/>
  <c r="BE122"/>
  <c r="BE123"/>
  <c i="4" r="BE96"/>
  <c r="BE100"/>
  <c r="BE101"/>
  <c r="BE103"/>
  <c r="BE118"/>
  <c r="BE149"/>
  <c r="BE150"/>
  <c r="BE151"/>
  <c r="BE164"/>
  <c r="BE188"/>
  <c r="BE189"/>
  <c i="5" r="E48"/>
  <c r="J52"/>
  <c r="BE103"/>
  <c r="BE108"/>
  <c r="BE130"/>
  <c r="BE131"/>
  <c r="BE134"/>
  <c r="BE156"/>
  <c r="BE162"/>
  <c r="BE169"/>
  <c r="BE176"/>
  <c r="BE179"/>
  <c r="BE181"/>
  <c r="BE184"/>
  <c i="2" r="BE86"/>
  <c r="BE98"/>
  <c r="BE99"/>
  <c r="BE100"/>
  <c i="3" r="BE88"/>
  <c r="BE112"/>
  <c r="BE113"/>
  <c r="BE114"/>
  <c i="4" r="BE113"/>
  <c r="BE115"/>
  <c r="BE116"/>
  <c r="BE120"/>
  <c r="BE121"/>
  <c r="BE143"/>
  <c r="BE172"/>
  <c r="BE173"/>
  <c r="BE174"/>
  <c r="BE179"/>
  <c r="BE181"/>
  <c r="BE182"/>
  <c r="BE183"/>
  <c r="BE192"/>
  <c i="5" r="BE127"/>
  <c r="BE152"/>
  <c r="BE153"/>
  <c r="BE166"/>
  <c r="BE168"/>
  <c r="BE171"/>
  <c r="BE178"/>
  <c r="BE180"/>
  <c r="BE182"/>
  <c r="BE190"/>
  <c r="BE192"/>
  <c r="BK201"/>
  <c r="J201"/>
  <c r="J71"/>
  <c i="2" r="BE93"/>
  <c r="BE95"/>
  <c r="BE96"/>
  <c r="BE97"/>
  <c i="3" r="E75"/>
  <c r="BE93"/>
  <c i="4" r="BE112"/>
  <c r="BE119"/>
  <c r="BE124"/>
  <c r="BE125"/>
  <c r="BE128"/>
  <c r="BE139"/>
  <c r="BE140"/>
  <c r="BE160"/>
  <c r="BE166"/>
  <c r="BE169"/>
  <c r="BE203"/>
  <c i="5" r="BE100"/>
  <c r="BE101"/>
  <c r="BE113"/>
  <c r="BE118"/>
  <c r="BE119"/>
  <c r="BE142"/>
  <c r="BE143"/>
  <c r="BE160"/>
  <c r="BE164"/>
  <c r="BE172"/>
  <c r="BE175"/>
  <c r="BE185"/>
  <c r="BE199"/>
  <c i="6" r="E48"/>
  <c r="J52"/>
  <c r="F55"/>
  <c r="BE90"/>
  <c i="2" r="BE104"/>
  <c i="4" r="BE108"/>
  <c r="BE109"/>
  <c r="BE114"/>
  <c r="BE138"/>
  <c r="BE144"/>
  <c r="BE145"/>
  <c r="BE176"/>
  <c r="BE177"/>
  <c r="BE178"/>
  <c i="5" r="BE104"/>
  <c r="BE106"/>
  <c r="BE107"/>
  <c r="BE114"/>
  <c r="BE120"/>
  <c r="BE122"/>
  <c r="BE126"/>
  <c r="BE132"/>
  <c r="BE133"/>
  <c r="BE139"/>
  <c r="BE157"/>
  <c r="BE159"/>
  <c r="BE163"/>
  <c r="BE165"/>
  <c r="BE167"/>
  <c r="BE173"/>
  <c r="BE177"/>
  <c r="BE187"/>
  <c r="BK196"/>
  <c r="J196"/>
  <c r="J69"/>
  <c i="6" r="BE87"/>
  <c r="BE91"/>
  <c r="BE94"/>
  <c i="1" r="AW59"/>
  <c r="BD59"/>
  <c i="6" r="BK93"/>
  <c r="J93"/>
  <c r="J63"/>
  <c r="BK96"/>
  <c r="J96"/>
  <c r="J64"/>
  <c i="5" r="F37"/>
  <c i="1" r="BD58"/>
  <c i="5" r="F36"/>
  <c i="1" r="BC58"/>
  <c i="5" r="J34"/>
  <c i="1" r="AW58"/>
  <c i="4" r="F36"/>
  <c i="1" r="BC57"/>
  <c i="3" r="F35"/>
  <c i="1" r="BB56"/>
  <c i="2" r="J34"/>
  <c i="1" r="AW55"/>
  <c i="3" r="F34"/>
  <c i="1" r="BA56"/>
  <c i="6" r="F34"/>
  <c i="1" r="BA59"/>
  <c i="2" r="F34"/>
  <c i="1" r="BA55"/>
  <c i="6" r="F35"/>
  <c i="1" r="BB59"/>
  <c i="4" r="F34"/>
  <c i="1" r="BA57"/>
  <c i="2" r="F35"/>
  <c i="1" r="BB55"/>
  <c i="5" r="F34"/>
  <c i="1" r="BA58"/>
  <c i="3" r="F37"/>
  <c i="1" r="BD56"/>
  <c i="4" r="J34"/>
  <c i="1" r="AW57"/>
  <c i="3" r="F36"/>
  <c i="1" r="BC56"/>
  <c i="2" r="F37"/>
  <c i="1" r="BD55"/>
  <c i="4" r="F37"/>
  <c i="1" r="BD57"/>
  <c i="3" r="J34"/>
  <c i="1" r="AW56"/>
  <c i="6" r="F36"/>
  <c i="1" r="BC59"/>
  <c i="5" r="F35"/>
  <c i="1" r="BB58"/>
  <c i="2" r="F36"/>
  <c i="1" r="BC55"/>
  <c i="4" r="F35"/>
  <c i="1" r="BB57"/>
  <c i="5" l="1" r="T92"/>
  <c r="T91"/>
  <c r="P92"/>
  <c r="P91"/>
  <c i="1" r="AU58"/>
  <c i="3" r="BK86"/>
  <c r="BK85"/>
  <c r="J85"/>
  <c i="4" r="R98"/>
  <c r="R93"/>
  <c i="3" r="R86"/>
  <c r="R85"/>
  <c i="5" r="R92"/>
  <c r="R91"/>
  <c i="4" r="T98"/>
  <c r="T93"/>
  <c i="3" r="P86"/>
  <c r="P85"/>
  <c i="1" r="AU56"/>
  <c i="2" r="P84"/>
  <c r="P83"/>
  <c i="1" r="AU55"/>
  <c i="2" r="R84"/>
  <c r="R83"/>
  <c i="3" r="J87"/>
  <c r="J61"/>
  <c i="4" r="BK198"/>
  <c r="J198"/>
  <c r="J70"/>
  <c r="BK94"/>
  <c r="J94"/>
  <c r="J60"/>
  <c i="5" r="BK195"/>
  <c r="J195"/>
  <c r="J68"/>
  <c i="2" r="BK84"/>
  <c r="BK83"/>
  <c r="J83"/>
  <c i="5" r="BK92"/>
  <c r="BK91"/>
  <c r="J91"/>
  <c r="J59"/>
  <c i="4" r="BK98"/>
  <c r="J98"/>
  <c r="J62"/>
  <c i="6" r="BK85"/>
  <c r="J85"/>
  <c r="J60"/>
  <c r="BK92"/>
  <c r="J92"/>
  <c r="J62"/>
  <c i="2" r="F33"/>
  <c i="1" r="AZ55"/>
  <c i="2" r="J33"/>
  <c i="1" r="AV55"/>
  <c r="AT55"/>
  <c i="3" r="J33"/>
  <c i="1" r="AV56"/>
  <c r="AT56"/>
  <c i="3" r="J30"/>
  <c i="1" r="AG56"/>
  <c i="2" r="J30"/>
  <c i="1" r="AG55"/>
  <c i="5" r="F33"/>
  <c i="1" r="AZ58"/>
  <c i="6" r="F33"/>
  <c i="1" r="AZ59"/>
  <c i="5" r="J33"/>
  <c i="1" r="AV58"/>
  <c r="AT58"/>
  <c i="4" r="J33"/>
  <c i="1" r="AV57"/>
  <c r="AT57"/>
  <c i="3" r="F33"/>
  <c i="1" r="AZ56"/>
  <c r="BD54"/>
  <c r="W33"/>
  <c i="6" r="J33"/>
  <c i="1" r="AV59"/>
  <c r="AT59"/>
  <c r="BB54"/>
  <c r="AX54"/>
  <c i="4" r="F33"/>
  <c i="1" r="AZ57"/>
  <c r="BA54"/>
  <c r="W30"/>
  <c r="BC54"/>
  <c r="AY54"/>
  <c i="2" l="1" r="J39"/>
  <c i="3" r="J39"/>
  <c i="2" r="J84"/>
  <c r="J60"/>
  <c i="3" r="J86"/>
  <c r="J60"/>
  <c i="5" r="J92"/>
  <c r="J60"/>
  <c i="2" r="J59"/>
  <c i="4" r="BK93"/>
  <c r="J93"/>
  <c i="3" r="J59"/>
  <c i="6" r="BK84"/>
  <c r="J84"/>
  <c r="J59"/>
  <c i="1" r="AN56"/>
  <c r="AN55"/>
  <c i="5" r="J30"/>
  <c i="1" r="AG58"/>
  <c r="AN58"/>
  <c r="AW54"/>
  <c r="AK30"/>
  <c r="W31"/>
  <c r="AZ54"/>
  <c r="AV54"/>
  <c r="AK29"/>
  <c i="4" r="J30"/>
  <c i="1" r="AG57"/>
  <c r="AN57"/>
  <c r="AU54"/>
  <c r="W32"/>
  <c i="4" l="1" r="J59"/>
  <c i="5" r="J39"/>
  <c i="4" r="J39"/>
  <c i="1" r="W29"/>
  <c r="AT54"/>
  <c i="6" r="J30"/>
  <c i="1" r="AG59"/>
  <c r="AN59"/>
  <c i="6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<sst xmlns="http://schemas.openxmlformats.org/spreadsheetml/2006/main">
  <si>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</si>
  <si>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</si>
  <si>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</si>
  <si>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</si>
  <si>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</si>
  <si>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{03c6c65b-db4c-4ec3-8c80-607802d2b68e}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</si>
  <si>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</si>
  <si>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</si>
  <si>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</si>
  <si>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</si>
  <si>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</si>
  <si>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</si>
  <si>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</si>
  <si>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</si>
  <si>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</si>
  <si>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</si>
  <si>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</si>
  <si>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Milady Horákové- úprava rozvodů ústředního vytápění</t>
  </si>
  <si>
    <t>KSO:</t>
  </si>
  <si>
    <t/>
  </si>
  <si>
    <t>CC-CZ:</t>
  </si>
  <si>
    <t>Místo:</t>
  </si>
  <si>
    <t>Hradec Králové</t>
  </si>
  <si>
    <t>Datum:</t>
  </si>
  <si>
    <t>18. 6. 2020</t>
  </si>
  <si>
    <t>Zadavatel:</t>
  </si>
  <si>
    <t>IČ:</t>
  </si>
  <si>
    <t>64809447</t>
  </si>
  <si>
    <t>TECHNICKÉ SLUŽBY HRADEC KRÁLOVÉ</t>
  </si>
  <si>
    <t>DIČ:</t>
  </si>
  <si>
    <t>CZ64809447</t>
  </si>
  <si>
    <t>Uchazeč:</t>
  </si>
  <si>
    <t>Vyplň údaj</t>
  </si>
  <si>
    <t>Projektant:</t>
  </si>
  <si>
    <t>63217031</t>
  </si>
  <si>
    <t>INGPLAN s.r.o.</t>
  </si>
  <si>
    <t>True</t>
  </si>
  <si>
    <t>Zpracovatel:</t>
  </si>
  <si>
    <t>Ingplan s.r.o.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</si>
  <si>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</si>
  <si>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</si>
  <si>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</si>
  <si>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</si>
  <si>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</si>
  <si>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</si>
  <si>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</si>
  <si>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</si>
  <si>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</si>
  <si>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</si>
  <si>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</si>
  <si>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</si>
  <si>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</si>
  <si>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</si>
  <si>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</si>
  <si>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</si>
  <si>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</si>
  <si>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</si>
  <si>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</si>
  <si>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</si>
  <si>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</si>
  <si>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</si>
  <si>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</si>
  <si>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</si>
  <si>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</si>
  <si>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</si>
  <si>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</si>
  <si>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</si>
  <si>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</si>
  <si>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</si>
  <si>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</si>
  <si>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</si>
  <si>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</si>
  <si>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</si>
  <si>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</si>
  <si>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</si>
  <si>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</si>
  <si>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</si>
  <si>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</si>
  <si>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</si>
  <si>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</si>
  <si>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</si>
  <si>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Tělocvična a Pavilon F</t>
  </si>
  <si>
    <t>STA</t>
  </si>
  <si>
    <t>1</t>
  </si>
  <si>
    <t>{2c8c1990-edb4-47da-bcca-d4a944e8d0e9}</t>
  </si>
  <si>
    <t>2</t>
  </si>
  <si>
    <t>02</t>
  </si>
  <si>
    <t xml:space="preserve">Pavilo D </t>
  </si>
  <si>
    <t>{9f412efb-9205-4fde-a8ad-787978674932}</t>
  </si>
  <si>
    <t>03</t>
  </si>
  <si>
    <t>Hlavní strojovna</t>
  </si>
  <si>
    <t>{89269f5e-bcc9-4222-bce9-6a8112d7147b}</t>
  </si>
  <si>
    <t>04</t>
  </si>
  <si>
    <t>Pavilon E</t>
  </si>
  <si>
    <t>{8cb64548-3040-4cc8-b68b-6021a3aca136}</t>
  </si>
  <si>
    <t>05</t>
  </si>
  <si>
    <t>Vedlejší rozpočtové náklady</t>
  </si>
  <si>
    <t>{5b35b484-2608-47f1-bff8-4674c1bebf39}</t>
  </si>
  <si>
    <t>KRYCÍ LIST SOUPISU PRACÍ</t>
  </si>
  <si>
    <t>Objekt:</t>
  </si>
  <si>
    <t>01 - Tělocvična a Pavilon F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</si>
  <si>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</si>
  <si>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</si>
  <si>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</si>
  <si>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</si>
  <si>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</si>
  <si>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734 - Ústřední vytápění - armatury</t>
  </si>
  <si>
    <t xml:space="preserve">    742 - Elektroinstalace - slaboproud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</si>
  <si>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</si>
  <si>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</si>
  <si>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</si>
  <si>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</si>
  <si>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</si>
  <si>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</si>
  <si>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</si>
  <si>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</si>
  <si>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</si>
  <si>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</si>
  <si>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</si>
  <si>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</si>
  <si>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</si>
  <si>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</si>
  <si>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</si>
  <si>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</si>
  <si>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</si>
  <si>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734</t>
  </si>
  <si>
    <t>Ústřední vytápění - armatury</t>
  </si>
  <si>
    <t>K</t>
  </si>
  <si>
    <t>734200832</t>
  </si>
  <si>
    <t>Demontáž armatur závitových se třemi závity přes 1/2 do G 1</t>
  </si>
  <si>
    <t>kus</t>
  </si>
  <si>
    <t>16</t>
  </si>
  <si>
    <t>-1205991408</t>
  </si>
  <si>
    <t>734200834</t>
  </si>
  <si>
    <t>Demontáž armatur závitových se třemi závity přes 6/4 do G 2</t>
  </si>
  <si>
    <t>-1626445735</t>
  </si>
  <si>
    <t>3</t>
  </si>
  <si>
    <t>734411124</t>
  </si>
  <si>
    <t>Teploměry technické s pevným stonkem a jímkou zadní připojení (axiální) průměr 100 mm délka stonku 75 mm</t>
  </si>
  <si>
    <t>-1034883579</t>
  </si>
  <si>
    <t>4</t>
  </si>
  <si>
    <t>734411601</t>
  </si>
  <si>
    <t>Teploměry technické ochranné jímky se závitem do G 1</t>
  </si>
  <si>
    <t>-1489344833</t>
  </si>
  <si>
    <t>5</t>
  </si>
  <si>
    <t>998734101</t>
  </si>
  <si>
    <t>Přesun hmot pro armatury stanovený z hmotnosti přesunovaného materiálu vodorovná dopravní vzdálenost do 50 m v objektech výšky do 6 m</t>
  </si>
  <si>
    <t>t</t>
  </si>
  <si>
    <t>-1613938001</t>
  </si>
  <si>
    <t>742</t>
  </si>
  <si>
    <t>Elektroinstalace - slaboproud</t>
  </si>
  <si>
    <t>6</t>
  </si>
  <si>
    <t>M</t>
  </si>
  <si>
    <t>Pol6</t>
  </si>
  <si>
    <t>SNÍMAČ TEPLOTY VENKOVNÍ - TES1</t>
  </si>
  <si>
    <t>ks</t>
  </si>
  <si>
    <t>8</t>
  </si>
  <si>
    <t>-634168896</t>
  </si>
  <si>
    <t>7</t>
  </si>
  <si>
    <t>Pol8</t>
  </si>
  <si>
    <t>TROJCESTNÝ REGULAČNÍ VENTIL DN40, KVS25 VČETNĚ POHONU 230V 3BOD, 150 s, 300 N – SRVT1</t>
  </si>
  <si>
    <t>485050882</t>
  </si>
  <si>
    <t>Pol9</t>
  </si>
  <si>
    <t xml:space="preserve">TROJCESTNÝ REGULAČNÍ VENTIL DN32, KVS16 VČETNĚ POHONU 230V 3BOD,  150 s, 300 N - SRVT2</t>
  </si>
  <si>
    <t>1253724487</t>
  </si>
  <si>
    <t>9</t>
  </si>
  <si>
    <t>Pol10</t>
  </si>
  <si>
    <t>POMOCNÝ MATERIÁL</t>
  </si>
  <si>
    <t>150330553</t>
  </si>
  <si>
    <t>10</t>
  </si>
  <si>
    <t>Pol11</t>
  </si>
  <si>
    <t>MONTÁŽ ROZVADĚČE</t>
  </si>
  <si>
    <t>-1347304332</t>
  </si>
  <si>
    <t>11</t>
  </si>
  <si>
    <t>Pol12</t>
  </si>
  <si>
    <t>kabel PRAFlaGuard 2x2x0,8</t>
  </si>
  <si>
    <t>m</t>
  </si>
  <si>
    <t>1880443211</t>
  </si>
  <si>
    <t>12</t>
  </si>
  <si>
    <t>Pol13</t>
  </si>
  <si>
    <t>ÚPRAVA A DOPLNĚNÍ KABELOVÉ TRASY</t>
  </si>
  <si>
    <t>-1455935173</t>
  </si>
  <si>
    <t>13</t>
  </si>
  <si>
    <t>Pol14</t>
  </si>
  <si>
    <t>DROBNÝ INSTALAČNÍ MATERIÁL</t>
  </si>
  <si>
    <t>706943137</t>
  </si>
  <si>
    <t>14</t>
  </si>
  <si>
    <t>Pol15</t>
  </si>
  <si>
    <t>MONTÁŽNÍ PRÁCE</t>
  </si>
  <si>
    <t>-1546031142</t>
  </si>
  <si>
    <t>Pol16</t>
  </si>
  <si>
    <t>DOPRAVA</t>
  </si>
  <si>
    <t>-1320601590</t>
  </si>
  <si>
    <t>Pol17</t>
  </si>
  <si>
    <t>REVIZE</t>
  </si>
  <si>
    <t>-1998765320</t>
  </si>
  <si>
    <t>17</t>
  </si>
  <si>
    <t>Pol18</t>
  </si>
  <si>
    <t>OŽIVENÍ A ZKUŠEBNÍ PROVOZ</t>
  </si>
  <si>
    <t>1787294316</t>
  </si>
  <si>
    <t>18</t>
  </si>
  <si>
    <t>Pol19</t>
  </si>
  <si>
    <t>ZAŠKOLENÍ OBSLUHY</t>
  </si>
  <si>
    <t>1829215669</t>
  </si>
  <si>
    <t>19</t>
  </si>
  <si>
    <t>Pol20</t>
  </si>
  <si>
    <t>PROJEKTOVÁ DOKUMENTACE (VÝROBNÍ DOKUMENTACE, DSPS)</t>
  </si>
  <si>
    <t>-1015601343</t>
  </si>
  <si>
    <t>783</t>
  </si>
  <si>
    <t>Dokončovací práce - nátěry</t>
  </si>
  <si>
    <t>20</t>
  </si>
  <si>
    <t>783614561</t>
  </si>
  <si>
    <t>Základní nátěr armatur a kovových potrubí jednonásobný potrubí přes DN 50 do DN 100 mm syntetický</t>
  </si>
  <si>
    <t>-1121102039</t>
  </si>
  <si>
    <t xml:space="preserve">02 - Pavilo D </t>
  </si>
  <si>
    <t xml:space="preserve">    732 - Ústřední vytápění - strojovny</t>
  </si>
  <si>
    <t xml:space="preserve">    733 - Ústřední vytápění - rozvodné potrubí</t>
  </si>
  <si>
    <t>732</t>
  </si>
  <si>
    <t>Ústřední vytápění - strojovny</t>
  </si>
  <si>
    <t>732420813</t>
  </si>
  <si>
    <t>Demontáž čerpadel oběhových spirálních (do potrubí) DN 50</t>
  </si>
  <si>
    <t>-928655139</t>
  </si>
  <si>
    <t>VV</t>
  </si>
  <si>
    <t>"Demontáž ke zpětné montáži"1</t>
  </si>
  <si>
    <t>732429124</t>
  </si>
  <si>
    <t>Čerpadla teplovodní montáž čerpadel (do potrubí) ostatních typů suchoběžných přírubových monoblokových axiálních DN 50</t>
  </si>
  <si>
    <t>soubor</t>
  </si>
  <si>
    <t>-1159191841</t>
  </si>
  <si>
    <t>998732101</t>
  </si>
  <si>
    <t>Přesun hmot pro strojovny stanovený z hmotnosti přesunovaného materiálu vodorovná dopravní vzdálenost do 50 m v objektech výšky do 6 m</t>
  </si>
  <si>
    <t>-2147209041</t>
  </si>
  <si>
    <t>733</t>
  </si>
  <si>
    <t>Ústřední vytápění - rozvodné potrubí</t>
  </si>
  <si>
    <t>733120826</t>
  </si>
  <si>
    <t>Demontáž potrubí z trubek ocelových hladkých Ø přes 60,3 do 89</t>
  </si>
  <si>
    <t>-1434922913</t>
  </si>
  <si>
    <t>733121218</t>
  </si>
  <si>
    <t>Potrubí z trubek ocelových hladkých bezešvých tvářených za tepla v kotelnách a strojovnách Ø 57/2,9</t>
  </si>
  <si>
    <t>-902184583</t>
  </si>
  <si>
    <t>733121222</t>
  </si>
  <si>
    <t>Potrubí z trubek ocelových hladkých bezešvých tvářených za tepla v kotelnách a strojovnách Ø 76/3,2</t>
  </si>
  <si>
    <t>1584264435</t>
  </si>
  <si>
    <t>734100812</t>
  </si>
  <si>
    <t>Demontáž armatur přírubových se dvěma přírubami přes 50 do DN 100</t>
  </si>
  <si>
    <t>-692019062</t>
  </si>
  <si>
    <t>734163427</t>
  </si>
  <si>
    <t>Filtry z uhlíkové oceli s čístícím víkem nebo vypouštěcí zátkou PN 16 do 300°C DN 65</t>
  </si>
  <si>
    <t>1382211084</t>
  </si>
  <si>
    <t>734193115</t>
  </si>
  <si>
    <t>Ostatní přírubové armatury klapky mezipřírubové uzavírací PN 16 do 120°C disk tvárná litina DN 65</t>
  </si>
  <si>
    <t>-982089182</t>
  </si>
  <si>
    <t>396636271</t>
  </si>
  <si>
    <t>734211127</t>
  </si>
  <si>
    <t>Ventily odvzdušňovací závitové automatické se zpětnou klapkou PN 14 do 120°C G 1/2</t>
  </si>
  <si>
    <t>1315390128</t>
  </si>
  <si>
    <t>734291123</t>
  </si>
  <si>
    <t>Ostatní armatury kohouty plnicí a vypouštěcí PN 10 do 90°C G 1/2</t>
  </si>
  <si>
    <t>-1189186931</t>
  </si>
  <si>
    <t>-1220193720</t>
  </si>
  <si>
    <t>-1970252480</t>
  </si>
  <si>
    <t>734890801</t>
  </si>
  <si>
    <t>Vnitrostaveništní přemístění vybouraných (demontovaných) hmot armatur vodorovně do 100 m v objektech výšky do 6 m</t>
  </si>
  <si>
    <t>-168982486</t>
  </si>
  <si>
    <t>QAC34/101</t>
  </si>
  <si>
    <t>-735000240</t>
  </si>
  <si>
    <t>Pol21</t>
  </si>
  <si>
    <t>TROJCESTNÝ REGULAČNÍ VENTIL DN40, KVS25 VČETNĚ POHONU 230V 3BOD, 150 s, 400 N - SRVT1</t>
  </si>
  <si>
    <t>-170997126</t>
  </si>
  <si>
    <t>-262447940</t>
  </si>
  <si>
    <t>359386538</t>
  </si>
  <si>
    <t>207033058</t>
  </si>
  <si>
    <t>91570403</t>
  </si>
  <si>
    <t>22</t>
  </si>
  <si>
    <t>1542666118</t>
  </si>
  <si>
    <t>23</t>
  </si>
  <si>
    <t>Pol22</t>
  </si>
  <si>
    <t>-1932993939</t>
  </si>
  <si>
    <t>24</t>
  </si>
  <si>
    <t>1876374992</t>
  </si>
  <si>
    <t>25</t>
  </si>
  <si>
    <t>-1928303396</t>
  </si>
  <si>
    <t>26</t>
  </si>
  <si>
    <t>-1894165130</t>
  </si>
  <si>
    <t>27</t>
  </si>
  <si>
    <t>-375829316</t>
  </si>
  <si>
    <t>28</t>
  </si>
  <si>
    <t>1055808953</t>
  </si>
  <si>
    <t>29</t>
  </si>
  <si>
    <t>RKW.14772</t>
  </si>
  <si>
    <t>Potrubní pouzdra z minerálních vláken s Al polepem vnitřní D 60mm, délka 1000mm, tloušťka izolace 50mm</t>
  </si>
  <si>
    <t>32</t>
  </si>
  <si>
    <t>-635351972</t>
  </si>
  <si>
    <t>30</t>
  </si>
  <si>
    <t>RKW.27290</t>
  </si>
  <si>
    <t>Potrubní pouzdra z minerálních vláken s Al polepem vnitřní D 76mm, délka 1000mm, tloušťka izolace 60mm</t>
  </si>
  <si>
    <t>1621185501</t>
  </si>
  <si>
    <t>31</t>
  </si>
  <si>
    <t>847268766</t>
  </si>
  <si>
    <t>78378301</t>
  </si>
  <si>
    <t>Montáž izolačních pouzder</t>
  </si>
  <si>
    <t>2122259606</t>
  </si>
  <si>
    <t>03 - Hlavní strojovna</t>
  </si>
  <si>
    <t>HSV - Práce a dodávky HSV</t>
  </si>
  <si>
    <t xml:space="preserve">    9 - Ostatní konstrukce a práce, bourání</t>
  </si>
  <si>
    <t xml:space="preserve">    767 - Konstrukce zámečnické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</si>
  <si>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</si>
  <si>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</si>
  <si>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</si>
  <si>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</si>
  <si>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</si>
  <si>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>HSV</t>
  </si>
  <si>
    <t>Práce a dodávky HSV</t>
  </si>
  <si>
    <t>Ostatní konstrukce a práce, bourání</t>
  </si>
  <si>
    <t>952902121</t>
  </si>
  <si>
    <t>Čištění budov při provádění oprav a udržovacích prací podlah drsných nebo chodníků zametením</t>
  </si>
  <si>
    <t>m2</t>
  </si>
  <si>
    <t>1308524155</t>
  </si>
  <si>
    <t>"čištění kanálu po montážních pracích- dvojitá podlaha pod celou strojovnou" 21</t>
  </si>
  <si>
    <t>732110814</t>
  </si>
  <si>
    <t>Demontáž těles rozdělovačů a sběračů přes 300 do DN 400</t>
  </si>
  <si>
    <t>181866753</t>
  </si>
  <si>
    <t>732111318</t>
  </si>
  <si>
    <t>Rozdělovače a sběrače trubková hrdla rozdělovačů a sběračů bez přírub DN 50</t>
  </si>
  <si>
    <t>912268283</t>
  </si>
  <si>
    <t>732111322</t>
  </si>
  <si>
    <t>Rozdělovače a sběrače trubková hrdla rozdělovačů a sběračů bez přírub DN 65</t>
  </si>
  <si>
    <t>775883185</t>
  </si>
  <si>
    <t>732111332</t>
  </si>
  <si>
    <t>Rozdělovače a sběrače trubková hrdla rozdělovačů a sběračů bez přírub DN 125</t>
  </si>
  <si>
    <t>398887395</t>
  </si>
  <si>
    <t>732112139.AQT</t>
  </si>
  <si>
    <t>Rozdělovač sdružený hydraulický RS modul M200 DN 125 přírubový</t>
  </si>
  <si>
    <t>-138129859</t>
  </si>
  <si>
    <t>732112142</t>
  </si>
  <si>
    <t>Rozdělovače a sběrače sdružené hydraulické přírubové (průtok Q m3/h - výkon kW) DN 150 (65 m3/h - 1500 kW)</t>
  </si>
  <si>
    <t>-662863099</t>
  </si>
  <si>
    <t>732420814</t>
  </si>
  <si>
    <t>Demontáž čerpadel oběhových spirálních (do potrubí) DN 65</t>
  </si>
  <si>
    <t>421406342</t>
  </si>
  <si>
    <t>"Demontáž pro zpětnou montáž"3</t>
  </si>
  <si>
    <t>732429225</t>
  </si>
  <si>
    <t>Čerpadla teplovodní montáž čerpadel (do potrubí) ostatních typů mokroběžných přírubových jednodílných DN 50</t>
  </si>
  <si>
    <t>-2092159383</t>
  </si>
  <si>
    <t>73250</t>
  </si>
  <si>
    <t>Izolace rozdělovače</t>
  </si>
  <si>
    <t>-1707477083</t>
  </si>
  <si>
    <t>732890801</t>
  </si>
  <si>
    <t>Vnitrostaveništní přemístění vybouraných (demontovaných) hmot strojoven vodorovně do 100 m v objektech výšky do 6 m</t>
  </si>
  <si>
    <t>-1151742966</t>
  </si>
  <si>
    <t>1446439570</t>
  </si>
  <si>
    <t>733120836</t>
  </si>
  <si>
    <t>Demontáž potrubí z trubek ocelových hladkých Ø přes 133 do 159</t>
  </si>
  <si>
    <t>2011897387</t>
  </si>
  <si>
    <t>733120839</t>
  </si>
  <si>
    <t>Demontáž potrubí z trubek ocelových hladkých Ø 219</t>
  </si>
  <si>
    <t>338479888</t>
  </si>
  <si>
    <t>-223294694</t>
  </si>
  <si>
    <t>733121228</t>
  </si>
  <si>
    <t>Potrubí z trubek ocelových hladkých bezešvých tvářených za tepla v kotelnách a strojovnách Ø 108/4,0</t>
  </si>
  <si>
    <t>910519852</t>
  </si>
  <si>
    <t>"dopojení stávající potrubí pavilony A+B"20</t>
  </si>
  <si>
    <t>733121235</t>
  </si>
  <si>
    <t>Potrubí z trubek ocelových hladkých bezešvých tvářených za tepla v kotelnách a strojovnách Ø 159/4,5</t>
  </si>
  <si>
    <t>-648828916</t>
  </si>
  <si>
    <t>733121239</t>
  </si>
  <si>
    <t>Potrubí z trubek ocelových hladkých bezešvých tvářených za tepla v kotelnách a strojovnách Ø 219/6,3</t>
  </si>
  <si>
    <t>1546163964</t>
  </si>
  <si>
    <t>733141102</t>
  </si>
  <si>
    <t>Odvzdušňovací nádobky, odlučovače a odkalovače nádobky z trubek ocelových do DN 50</t>
  </si>
  <si>
    <t>-1614858359</t>
  </si>
  <si>
    <t>733190235</t>
  </si>
  <si>
    <t>Zkoušky těsnosti potrubí, manžety prostupové z trubek ocelových zkoušky těsnosti potrubí (za provozu) z trubek ocelových hladkých Ø přes 133/5,0 do 159/6,3</t>
  </si>
  <si>
    <t>-761829060</t>
  </si>
  <si>
    <t>733191836</t>
  </si>
  <si>
    <t>Demontáž příslušenství potrubí odřezání třmenových držáků bez demontáže podpěr, konzol nebo výložníků Ø přes 108 do 159</t>
  </si>
  <si>
    <t>2002860472</t>
  </si>
  <si>
    <t>733890801</t>
  </si>
  <si>
    <t>Vnitrostaveništní přemístění vybouraných (demontovaných) hmot rozvodů potrubí vodorovně do 100 m v objektech výšky do 6 m</t>
  </si>
  <si>
    <t>-2073198195</t>
  </si>
  <si>
    <t>998733101</t>
  </si>
  <si>
    <t>Přesun hmot pro rozvody potrubí stanovený z hmotnosti přesunovaného materiálu vodorovná dopravní vzdálenost do 50 m v objektech výšky do 6 m</t>
  </si>
  <si>
    <t>1588886868</t>
  </si>
  <si>
    <t>298831124</t>
  </si>
  <si>
    <t>-62384679</t>
  </si>
  <si>
    <t>60</t>
  </si>
  <si>
    <t>RKW.27649</t>
  </si>
  <si>
    <t>Potrubní pouzdra z minerálních vláken s Al polepem vnitřní D 114mm, délka 1000mm, tloušťka izolace 80mm</t>
  </si>
  <si>
    <t>1518349916</t>
  </si>
  <si>
    <t>"dopojení stávající potrubí pavilony A+B dle skutečnosti"20</t>
  </si>
  <si>
    <t>RKW.27660</t>
  </si>
  <si>
    <t>Potrubní pouzdra z minerálních vláken s Al polepem vnitřní D 159mm, délka 1000mm, tloušťka izolace 80mm</t>
  </si>
  <si>
    <t>1223397495</t>
  </si>
  <si>
    <t>63154617</t>
  </si>
  <si>
    <t>pouzdro izolační potrubní z minerálních vláken s Al polepem z minerální vlny s Al fólií max. 250/100 °C 219/50mm</t>
  </si>
  <si>
    <t>465515940</t>
  </si>
  <si>
    <t>-1321140619</t>
  </si>
  <si>
    <t>295406973</t>
  </si>
  <si>
    <t>-1152446271</t>
  </si>
  <si>
    <t>734100813</t>
  </si>
  <si>
    <t>Demontáž armatur přírubových se dvěma přírubami přes 100 do DN 150</t>
  </si>
  <si>
    <t>-189640329</t>
  </si>
  <si>
    <t>33</t>
  </si>
  <si>
    <t>734100815</t>
  </si>
  <si>
    <t>Demontáž armatur přírubových se dvěma přírubami přes 200 do DN 250</t>
  </si>
  <si>
    <t>-724047243</t>
  </si>
  <si>
    <t>34</t>
  </si>
  <si>
    <t>734152338</t>
  </si>
  <si>
    <t>Šoupátka přírubová třmenová s ručním kolem PN 16 do 200°C DN 200</t>
  </si>
  <si>
    <t>-830781501</t>
  </si>
  <si>
    <t>35</t>
  </si>
  <si>
    <t>734163431</t>
  </si>
  <si>
    <t>Filtry z uhlíkové oceli s čístícím víkem nebo vypouštěcí zátkou PN 16 do 300°C DN 150</t>
  </si>
  <si>
    <t>-1013677216</t>
  </si>
  <si>
    <t>36</t>
  </si>
  <si>
    <t>734190823</t>
  </si>
  <si>
    <t>Demontáž přírub rozpojení přírubového spoje přes 150 do DN 200</t>
  </si>
  <si>
    <t>-1885975202</t>
  </si>
  <si>
    <t>37</t>
  </si>
  <si>
    <t>-1508803891</t>
  </si>
  <si>
    <t>38</t>
  </si>
  <si>
    <t>734193119</t>
  </si>
  <si>
    <t>Ostatní přírubové armatury klapky mezipřírubové uzavírací PN 16 do 120°C disk tvárná litina DN 150</t>
  </si>
  <si>
    <t>-412819783</t>
  </si>
  <si>
    <t>39</t>
  </si>
  <si>
    <t>734200824</t>
  </si>
  <si>
    <t>Demontáž armatur závitových se dvěma závity přes 6/4 do G 2</t>
  </si>
  <si>
    <t>-448915665</t>
  </si>
  <si>
    <t>40</t>
  </si>
  <si>
    <t>734242418</t>
  </si>
  <si>
    <t>Ventily zpětné závitové PN 16 do 110°C přímé G 2 1/2</t>
  </si>
  <si>
    <t>-704902110</t>
  </si>
  <si>
    <t>41</t>
  </si>
  <si>
    <t>734290826</t>
  </si>
  <si>
    <t>Demontáž armatur směšovacích přivařovacích čtyřcestných DN 65</t>
  </si>
  <si>
    <t>-1833002910</t>
  </si>
  <si>
    <t>42</t>
  </si>
  <si>
    <t>1448479668</t>
  </si>
  <si>
    <t>43</t>
  </si>
  <si>
    <t>734421102</t>
  </si>
  <si>
    <t>Tlakoměry s pevným stonkem a zpětnou klapkou spodní připojení (radiální) tlaku 0–16 bar průměru 63 mm</t>
  </si>
  <si>
    <t>-1457910363</t>
  </si>
  <si>
    <t>44</t>
  </si>
  <si>
    <t>73441562</t>
  </si>
  <si>
    <t>Kohout k manometru 3-cestný mosazný</t>
  </si>
  <si>
    <t>-795772419</t>
  </si>
  <si>
    <t>45</t>
  </si>
  <si>
    <t>734424101</t>
  </si>
  <si>
    <t>Tlakoměry kondenzační smyčky k přivaření, PN 250 do 300°C zahnuté</t>
  </si>
  <si>
    <t>-1228866580</t>
  </si>
  <si>
    <t>46</t>
  </si>
  <si>
    <t>RVS46.543</t>
  </si>
  <si>
    <t>EKVITERMNÍ REGULÁTOR ŘADY RVS..</t>
  </si>
  <si>
    <t>-755490016</t>
  </si>
  <si>
    <t>"Počet směšovaných okruhů 1"1</t>
  </si>
  <si>
    <t>"Ohřev TV 1"</t>
  </si>
  <si>
    <t>Součet</t>
  </si>
  <si>
    <t>47</t>
  </si>
  <si>
    <t>SVS46.543</t>
  </si>
  <si>
    <t>SADA SVOREK</t>
  </si>
  <si>
    <t>-2102883670</t>
  </si>
  <si>
    <t>48</t>
  </si>
  <si>
    <t>Pol1</t>
  </si>
  <si>
    <t xml:space="preserve">SW NASTAVENÍ  RVS46.543</t>
  </si>
  <si>
    <t>653057928</t>
  </si>
  <si>
    <t>49</t>
  </si>
  <si>
    <t>-1650020709</t>
  </si>
  <si>
    <t>50</t>
  </si>
  <si>
    <t>Pol2</t>
  </si>
  <si>
    <t>TROJCESTNÝ REGULAČNÍ VENTIL DN50, KVS40 VČETNĚ POHONU 230V 3BOD, 120 s, 800 N – SRVT1.1, SRVT2.1, SRVT3.1</t>
  </si>
  <si>
    <t>1246141654</t>
  </si>
  <si>
    <t>51</t>
  </si>
  <si>
    <t>Pol3</t>
  </si>
  <si>
    <t>MEZIPŘÍRUBOVÁ ŠKRTÍCÍ KLAPKA DN65 VČETNĚ POHONU 230V 2BOD, 120 s, 10 Nm – SRVT1.2, SRVT2.2, SRVT3.2</t>
  </si>
  <si>
    <t>825727544</t>
  </si>
  <si>
    <t>52</t>
  </si>
  <si>
    <t>Pol4</t>
  </si>
  <si>
    <t>VÝVODKA PG.. S MATICÍ</t>
  </si>
  <si>
    <t>-229103601</t>
  </si>
  <si>
    <t>53</t>
  </si>
  <si>
    <t>B6/1</t>
  </si>
  <si>
    <t>JISTIČ 6A 1POL.</t>
  </si>
  <si>
    <t>-32925036</t>
  </si>
  <si>
    <t>54</t>
  </si>
  <si>
    <t>PT570730</t>
  </si>
  <si>
    <t>MINIATURNÍ RELÉ PT, CÍVKA 230V AC</t>
  </si>
  <si>
    <t>1232525815</t>
  </si>
  <si>
    <t>55</t>
  </si>
  <si>
    <t>YPT78704</t>
  </si>
  <si>
    <t>PATICE, 4 PÓL.,6A</t>
  </si>
  <si>
    <t>201321468</t>
  </si>
  <si>
    <t>56</t>
  </si>
  <si>
    <t>MM216847</t>
  </si>
  <si>
    <t>OVLÁDAČ 3-POLOHOVY, S ARETACÍ, PROSVĚTLENÝ ZELENÝ I-0-II, OTOČNÝ</t>
  </si>
  <si>
    <t>147695698</t>
  </si>
  <si>
    <t>57</t>
  </si>
  <si>
    <t>456453435</t>
  </si>
  <si>
    <t>301454581</t>
  </si>
  <si>
    <t>58</t>
  </si>
  <si>
    <t>509231303</t>
  </si>
  <si>
    <t>59</t>
  </si>
  <si>
    <t>1879739726</t>
  </si>
  <si>
    <t>130271986</t>
  </si>
  <si>
    <t>61</t>
  </si>
  <si>
    <t>MM216374</t>
  </si>
  <si>
    <t>UPEVŇOVACÍ ADAPTÉR 3 POZICE</t>
  </si>
  <si>
    <t>-1047219536</t>
  </si>
  <si>
    <t>62</t>
  </si>
  <si>
    <t>MM216565</t>
  </si>
  <si>
    <t>LED 85-264V AC ZELENÁ</t>
  </si>
  <si>
    <t>1748109946</t>
  </si>
  <si>
    <t>63</t>
  </si>
  <si>
    <t>53786786</t>
  </si>
  <si>
    <t>-987209525</t>
  </si>
  <si>
    <t>64</t>
  </si>
  <si>
    <t>MM216376</t>
  </si>
  <si>
    <t>ZAPÍNACÍ KONTAKT</t>
  </si>
  <si>
    <t>615030207</t>
  </si>
  <si>
    <t>65</t>
  </si>
  <si>
    <t>CBD 4</t>
  </si>
  <si>
    <t>SVORKA ŘADOVÁ 0,5 - 4</t>
  </si>
  <si>
    <t>709367031</t>
  </si>
  <si>
    <t>66</t>
  </si>
  <si>
    <t>SFR.4</t>
  </si>
  <si>
    <t>POJISTKOVÁ SVORKA</t>
  </si>
  <si>
    <t>1288107111</t>
  </si>
  <si>
    <t>67</t>
  </si>
  <si>
    <t>454354</t>
  </si>
  <si>
    <t>Doprava MaR</t>
  </si>
  <si>
    <t>-250228513</t>
  </si>
  <si>
    <t>68</t>
  </si>
  <si>
    <t>45634564</t>
  </si>
  <si>
    <t>507910840</t>
  </si>
  <si>
    <t>69</t>
  </si>
  <si>
    <t>Pol5</t>
  </si>
  <si>
    <t>-867107999</t>
  </si>
  <si>
    <t>70</t>
  </si>
  <si>
    <t>92406197</t>
  </si>
  <si>
    <t>71</t>
  </si>
  <si>
    <t>Pol7</t>
  </si>
  <si>
    <t>kabel CYKY 5x1.5</t>
  </si>
  <si>
    <t>-88051233</t>
  </si>
  <si>
    <t>72</t>
  </si>
  <si>
    <t>kabel CYKY 3x1.5</t>
  </si>
  <si>
    <t>1093814548</t>
  </si>
  <si>
    <t>73</t>
  </si>
  <si>
    <t>-446084748</t>
  </si>
  <si>
    <t>74</t>
  </si>
  <si>
    <t>1356611708</t>
  </si>
  <si>
    <t>75</t>
  </si>
  <si>
    <t>-909801669</t>
  </si>
  <si>
    <t>76</t>
  </si>
  <si>
    <t>809482271</t>
  </si>
  <si>
    <t>767</t>
  </si>
  <si>
    <t>Konstrukce zámečnické</t>
  </si>
  <si>
    <t>77</t>
  </si>
  <si>
    <t>767590840</t>
  </si>
  <si>
    <t>Demontáž podlahových konstrukcí zdvojených podlah nosného roštu</t>
  </si>
  <si>
    <t>-730439129</t>
  </si>
  <si>
    <t>78</t>
  </si>
  <si>
    <t>767591012</t>
  </si>
  <si>
    <t>Montáž výrobků z kompozitů podlah nebo podest z pochůzných skládaných roštů hmotnosti přes 15 do 30 kg/m2</t>
  </si>
  <si>
    <t>-427147331</t>
  </si>
  <si>
    <t>79</t>
  </si>
  <si>
    <t>783614581</t>
  </si>
  <si>
    <t>Základní nátěr armatur a kovových potrubí jednonásobný potrubí přes DN 150 do DN 200 mm syntetický</t>
  </si>
  <si>
    <t>-1765225186</t>
  </si>
  <si>
    <t>784</t>
  </si>
  <si>
    <t>Dokončovací práce - malby a tapety</t>
  </si>
  <si>
    <t>80</t>
  </si>
  <si>
    <t>784111001</t>
  </si>
  <si>
    <t>Oprášení (ometení) podkladu v místnostech výšky do 3,80 m</t>
  </si>
  <si>
    <t>2141238804</t>
  </si>
  <si>
    <t>2*(6,15*3,36+6,15*3,2+3,2*6,15)-6,15*3,36</t>
  </si>
  <si>
    <t>81</t>
  </si>
  <si>
    <t>784211101</t>
  </si>
  <si>
    <t>Malby z malířských směsí otěruvzdorných za mokra dvojnásobné, bílé za mokra otěruvzdorné výborně v místnostech výšky do 3,80 m</t>
  </si>
  <si>
    <t>-1505211064</t>
  </si>
  <si>
    <t>VRN</t>
  </si>
  <si>
    <t>VRN3</t>
  </si>
  <si>
    <t>Zařízení staveniště</t>
  </si>
  <si>
    <t>82</t>
  </si>
  <si>
    <t>032803000</t>
  </si>
  <si>
    <t>Ostatní vybavení staveniště</t>
  </si>
  <si>
    <t>…</t>
  </si>
  <si>
    <t>1024</t>
  </si>
  <si>
    <t>69848579</t>
  </si>
  <si>
    <t>VRN4</t>
  </si>
  <si>
    <t>Inženýrská činnost</t>
  </si>
  <si>
    <t>83</t>
  </si>
  <si>
    <t>VRN02</t>
  </si>
  <si>
    <t>Dokumentace skutečného stavu</t>
  </si>
  <si>
    <t>1978643684</t>
  </si>
  <si>
    <t>84</t>
  </si>
  <si>
    <t>VRN03</t>
  </si>
  <si>
    <t xml:space="preserve">Dokumentace stavby (Stavební deník, předávací protokoly, prohlášení,...) </t>
  </si>
  <si>
    <t>-594187657</t>
  </si>
  <si>
    <t>VRN5</t>
  </si>
  <si>
    <t>Finanční náklady</t>
  </si>
  <si>
    <t>85</t>
  </si>
  <si>
    <t>052103000</t>
  </si>
  <si>
    <t>Rezerva investora</t>
  </si>
  <si>
    <t>-745186229</t>
  </si>
  <si>
    <t xml:space="preserve">"rezerva na pokrytí nepředvídaných nákladů stavby výstavby, pro účely VŘ všichni uchazeči tuto položku ocení  částkou 60.000,- Kč bez DPH"1</t>
  </si>
  <si>
    <t>04 - Pavilon E</t>
  </si>
  <si>
    <t xml:space="preserve">    722 - Zdravotechnika - vnitřní vodovod</t>
  </si>
  <si>
    <t>722</t>
  </si>
  <si>
    <t>Zdravotechnika - vnitřní vodovod</t>
  </si>
  <si>
    <t>732110813</t>
  </si>
  <si>
    <t>Demontáž těles rozdělovačů a sběračů přes 200 do DN 300</t>
  </si>
  <si>
    <t>920248219</t>
  </si>
  <si>
    <t>732111314</t>
  </si>
  <si>
    <t>Rozdělovače a sběrače trubková hrdla rozdělovačů a sběračů bez přírub DN 25</t>
  </si>
  <si>
    <t>-149215650</t>
  </si>
  <si>
    <t>732111316</t>
  </si>
  <si>
    <t>Rozdělovače a sběrače trubková hrdla rozdělovačů a sběračů bez přírub DN 40</t>
  </si>
  <si>
    <t>326175413</t>
  </si>
  <si>
    <t>1211947687</t>
  </si>
  <si>
    <t>1107192403</t>
  </si>
  <si>
    <t>732112239</t>
  </si>
  <si>
    <t>Rozdělovače a sběrače sdružené hydraulické závitové (průtok Q m3/h - výkon kW) DN 125 (42 m3/h - 1000 kW)</t>
  </si>
  <si>
    <t>-1115729555</t>
  </si>
  <si>
    <t>-1510935924</t>
  </si>
  <si>
    <t>"demontáž ke zpětné montáži"3</t>
  </si>
  <si>
    <t>732421402</t>
  </si>
  <si>
    <t>Čerpadla teplovodní závitová mokroběžná oběhová pro teplovodní vytápění (elektronicky řízená) PN 10, do 110°C DN přípojky/dopravní výška H (m) - čerpací výkon Q (m3/h) DN 25 / do 4,0 m / 2,2 m3/h</t>
  </si>
  <si>
    <t>799549854</t>
  </si>
  <si>
    <t>732421453</t>
  </si>
  <si>
    <t>Čerpadla teplovodní závitová mokroběžná oběhová pro teplovodní vytápění (elektronicky řízená) PN 10, do 110°C DN přípojky/dopravní výška H (m) - čerpací výkon Q (m3/h) DN 32 / do 6,0 m / 4,5 m3/h</t>
  </si>
  <si>
    <t>-2102860824</t>
  </si>
  <si>
    <t>-1006528425</t>
  </si>
  <si>
    <t>-94200643</t>
  </si>
  <si>
    <t>-1219474895</t>
  </si>
  <si>
    <t>1757205514</t>
  </si>
  <si>
    <t>733120832</t>
  </si>
  <si>
    <t>Demontáž potrubí z trubek ocelových hladkých Ø přes 89 do 133</t>
  </si>
  <si>
    <t>216506211</t>
  </si>
  <si>
    <t>733121214</t>
  </si>
  <si>
    <t>Potrubí z trubek ocelových hladkých bezešvých tvářených za tepla v kotelnách a strojovnách Ø 31,8/2,6</t>
  </si>
  <si>
    <t>1643754324</t>
  </si>
  <si>
    <t>733121216</t>
  </si>
  <si>
    <t>Potrubí z trubek ocelových hladkých bezešvých tvářených za tepla v kotelnách a strojovnách Ø 44,5/2,6</t>
  </si>
  <si>
    <t>-864017727</t>
  </si>
  <si>
    <t>1179318019</t>
  </si>
  <si>
    <t>-1005191628</t>
  </si>
  <si>
    <t xml:space="preserve">Potrubní pouzdra z minerálních vláke  s Al polepem, vnitřní D 60mm, délka 1000mm, tloušťka izolace 50mm</t>
  </si>
  <si>
    <t>-1813903902</t>
  </si>
  <si>
    <t>RKW.32042</t>
  </si>
  <si>
    <t xml:space="preserve">Potrubní pouzdra z  minerálních vláke  s Al polepem,vnitřní D 48mm, délka 1000mm, tloušťka izolace 40mm</t>
  </si>
  <si>
    <t>12574762</t>
  </si>
  <si>
    <t>RKW.17479</t>
  </si>
  <si>
    <t xml:space="preserve">Potrubní pouzdra z minerálních vláke  s Al polepem, vnitřní D 28mm, délka 1000mm, tloušťka izolace 40mm</t>
  </si>
  <si>
    <t>-1436909876</t>
  </si>
  <si>
    <t>RKW.27652</t>
  </si>
  <si>
    <t xml:space="preserve">Potrubní pouzdra z minerálních vláke  s Al polepem, vnitřní D 133mm, délka 1000mm, tloušťka izolace 80mm</t>
  </si>
  <si>
    <t>1894592108</t>
  </si>
  <si>
    <t>733121232</t>
  </si>
  <si>
    <t>Potrubí z trubek ocelových hladkých bezešvých tvářených za tepla v kotelnách a strojovnách Ø 133/4,5</t>
  </si>
  <si>
    <t>618657145</t>
  </si>
  <si>
    <t>610017267</t>
  </si>
  <si>
    <t>1561559334</t>
  </si>
  <si>
    <t>1519135291</t>
  </si>
  <si>
    <t>-997541999</t>
  </si>
  <si>
    <t>-1818360245</t>
  </si>
  <si>
    <t>-1830307572</t>
  </si>
  <si>
    <t>-1397817450</t>
  </si>
  <si>
    <t>722230103.VOV</t>
  </si>
  <si>
    <t>Ventil Slovarm Ke 83T přímý G 1 se dvěma závity</t>
  </si>
  <si>
    <t>1938829829</t>
  </si>
  <si>
    <t>722230105.VOV</t>
  </si>
  <si>
    <t>Ventil Slovarm Ke 83T přímý G 6/4 se dvěma závity</t>
  </si>
  <si>
    <t>-1314927452</t>
  </si>
  <si>
    <t>722230106.VOV</t>
  </si>
  <si>
    <t>Ventil Slovarm Ke 83T přímý G 2 se dvěma závity</t>
  </si>
  <si>
    <t>1249109429</t>
  </si>
  <si>
    <t>-2003896017</t>
  </si>
  <si>
    <t>950061750</t>
  </si>
  <si>
    <t>734163430</t>
  </si>
  <si>
    <t>Filtry z uhlíkové oceli s čístícím víkem nebo vypouštěcí zátkou PN 16 do 300°C DN 125</t>
  </si>
  <si>
    <t>-47430210</t>
  </si>
  <si>
    <t>734193118</t>
  </si>
  <si>
    <t>Ostatní přírubové armatury klapky mezipřírubové uzavírací PN 16 do 120°C disk tvárná litina DN 125</t>
  </si>
  <si>
    <t>1756055883</t>
  </si>
  <si>
    <t>2138078036</t>
  </si>
  <si>
    <t>734242414</t>
  </si>
  <si>
    <t>Ventily zpětné závitové PN 16 do 110°C přímé G 1</t>
  </si>
  <si>
    <t>1452647292</t>
  </si>
  <si>
    <t>734242416</t>
  </si>
  <si>
    <t>Ventily zpětné závitové PN 16 do 110°C přímé G 6/4</t>
  </si>
  <si>
    <t>1926345579</t>
  </si>
  <si>
    <t>734242417</t>
  </si>
  <si>
    <t>Ventily zpětné závitové PN 16 do 110°C přímé G 2</t>
  </si>
  <si>
    <t>1647015200</t>
  </si>
  <si>
    <t>734290825</t>
  </si>
  <si>
    <t>Demontáž armatur směšovacích přivařovacích čtyřcestných DN 50</t>
  </si>
  <si>
    <t>995345661</t>
  </si>
  <si>
    <t>-1771084822</t>
  </si>
  <si>
    <t>-1097825546</t>
  </si>
  <si>
    <t>-1814020280</t>
  </si>
  <si>
    <t>AVS37.294</t>
  </si>
  <si>
    <t>OVLÁDACÍ PANEL</t>
  </si>
  <si>
    <t>146189898</t>
  </si>
  <si>
    <t>"Přehledný grafický displej s českým menu"</t>
  </si>
  <si>
    <t>"Info tlačítko pro přehled funkcí systému."</t>
  </si>
  <si>
    <t>"Tlačítka: přednostní příprava TUV, kominík, ruční provoz, změna druhu provozu."</t>
  </si>
  <si>
    <t>"Pět nezávislých časových programů."1</t>
  </si>
  <si>
    <t>AVS38.2918</t>
  </si>
  <si>
    <t>PLASTOVÁ KRYTKA</t>
  </si>
  <si>
    <t>-1780091953</t>
  </si>
  <si>
    <t>AVS82.491</t>
  </si>
  <si>
    <t>PROPOJOVACÍ KABEL</t>
  </si>
  <si>
    <t>357259422</t>
  </si>
  <si>
    <t>RVS46.530</t>
  </si>
  <si>
    <t>-1802354125</t>
  </si>
  <si>
    <t>"Počet směšovaných okruhů"1</t>
  </si>
  <si>
    <t xml:space="preserve">SW NASTAVENÍ  RVS46.530</t>
  </si>
  <si>
    <t>-689609854</t>
  </si>
  <si>
    <t>1214001447</t>
  </si>
  <si>
    <t>TROJCESTNÝ REGULAČNÍ VENTIL DN40, KVS25 VČETNĚ POHONU 230V 3BOD, 150 s, 300 N – SRVT1.1</t>
  </si>
  <si>
    <t>-1179118999</t>
  </si>
  <si>
    <t>TROJCESTNÝ REGULAČNÍ VENTIL DN20, KVS6,3 VČETNĚ POHONU 230V 3BOD, 150 s, 200 N – SRVT2.1</t>
  </si>
  <si>
    <t>986213114</t>
  </si>
  <si>
    <t>PŘÍMÝ UZAVÍRACÍ KULOVÝ VENTIL DN50 VČETNĚ POHONU 230V 2BOD, 125 s, 10 Nm – SRVT1.2</t>
  </si>
  <si>
    <t>-1645298480</t>
  </si>
  <si>
    <t>PŘÍMÝ UZAVÍRACÍ KULOVÝ VENTIL DN25 VČETNĚ POHONU 230V 2BOD, 150 s, 5 Nm – SRVT2.2</t>
  </si>
  <si>
    <t>1594851815</t>
  </si>
  <si>
    <t>PŘÍMÝ UZAVÍRACÍ KULOVÝ VENTIL DN40 VČETNĚ POHONU 230V 2BOD, 125 s, 10 Nm – SRVT3.2</t>
  </si>
  <si>
    <t>1340919615</t>
  </si>
  <si>
    <t>WST6050150</t>
  </si>
  <si>
    <t>Rozvaděč ocelový 600x500x150+ÚCHYTY</t>
  </si>
  <si>
    <t>610229960</t>
  </si>
  <si>
    <t>-1403871252</t>
  </si>
  <si>
    <t>B6/1.1</t>
  </si>
  <si>
    <t>-300241324</t>
  </si>
  <si>
    <t>PT570730.1</t>
  </si>
  <si>
    <t>-1129292301</t>
  </si>
  <si>
    <t>YPT78704.1</t>
  </si>
  <si>
    <t>-532162592</t>
  </si>
  <si>
    <t>233452801</t>
  </si>
  <si>
    <t>-1311765262</t>
  </si>
  <si>
    <t>528904103</t>
  </si>
  <si>
    <t>1676371226</t>
  </si>
  <si>
    <t>1823329832</t>
  </si>
  <si>
    <t>142165737</t>
  </si>
  <si>
    <t>851186343</t>
  </si>
  <si>
    <t>-605722618</t>
  </si>
  <si>
    <t>-1054159394</t>
  </si>
  <si>
    <t>-1978420218</t>
  </si>
  <si>
    <t>-47908937</t>
  </si>
  <si>
    <t>1741649638</t>
  </si>
  <si>
    <t>1703652827</t>
  </si>
  <si>
    <t>-1143296612</t>
  </si>
  <si>
    <t>-1504880833</t>
  </si>
  <si>
    <t>1459898697</t>
  </si>
  <si>
    <t>-314777521</t>
  </si>
  <si>
    <t>551959161</t>
  </si>
  <si>
    <t>157476047</t>
  </si>
  <si>
    <t>SVS46.530</t>
  </si>
  <si>
    <t>Sada svorek</t>
  </si>
  <si>
    <t>-1940693680</t>
  </si>
  <si>
    <t>-940191444</t>
  </si>
  <si>
    <t>453900793</t>
  </si>
  <si>
    <t>-145953184</t>
  </si>
  <si>
    <t>-237977320</t>
  </si>
  <si>
    <t>"výmalba za R+S"30</t>
  </si>
  <si>
    <t>86</t>
  </si>
  <si>
    <t>-1599966393</t>
  </si>
  <si>
    <t>87</t>
  </si>
  <si>
    <t>1934100833</t>
  </si>
  <si>
    <t>88</t>
  </si>
  <si>
    <t>-589602198</t>
  </si>
  <si>
    <t>89</t>
  </si>
  <si>
    <t>-1487486071</t>
  </si>
  <si>
    <t xml:space="preserve">"rezerva na pokrytí nepředvídaných nákladů stavby výstavby, pro účely VŘ všichni uchazeči tuto položku ocení  částkou 30.000,- Kč bez DPH"1</t>
  </si>
  <si>
    <t>05 - Vedlejší rozpočtové náklady</t>
  </si>
  <si>
    <t xml:space="preserve">    997 - Přesun sutě</t>
  </si>
  <si>
    <t xml:space="preserve">    VRN2 - Příprava staveniště</t>
  </si>
  <si>
    <t>997</t>
  </si>
  <si>
    <t>Přesun sutě</t>
  </si>
  <si>
    <t>997013501</t>
  </si>
  <si>
    <t>Odvoz suti a vybouraných hmot na skládku nebo meziskládku se složením, na vzdálenost do 1 km</t>
  </si>
  <si>
    <t>-412789434</t>
  </si>
  <si>
    <t>997013509</t>
  </si>
  <si>
    <t>Odvoz suti a vybouraných hmot na skládku nebo meziskládku se složením, na vzdálenost Příplatek k ceně za každý další i započatý 1 km přes 1 km</t>
  </si>
  <si>
    <t>-1133912671</t>
  </si>
  <si>
    <t>10*1,5</t>
  </si>
  <si>
    <t>997013814</t>
  </si>
  <si>
    <t>Poplatek za uložení stavebního odpadu na skládce (skládkovné) z izolačních materiálů zatříděného do Katalogu odpadů pod kódem 170 604</t>
  </si>
  <si>
    <t>380159575</t>
  </si>
  <si>
    <t>997013831</t>
  </si>
  <si>
    <t>Poplatek za uložení stavebního odpadu na skládce (skládkovné) směsného stavebního a demoličního zatříděného do Katalogu odpadů pod kódem 170 904</t>
  </si>
  <si>
    <t>776588614</t>
  </si>
  <si>
    <t>VRN2</t>
  </si>
  <si>
    <t>Příprava staveniště</t>
  </si>
  <si>
    <t>023002000</t>
  </si>
  <si>
    <t>Odstranění materiálů a konstrukcí</t>
  </si>
  <si>
    <t>637955598</t>
  </si>
  <si>
    <t>"likvidace izolace a stavebního materiálů 2,5t včetně odvozu na skládku 2km" 1,5</t>
  </si>
  <si>
    <t>032503000</t>
  </si>
  <si>
    <t xml:space="preserve">Kovový odpad bude nakládán do kontejneru investora </t>
  </si>
  <si>
    <t>-1307132109</t>
  </si>
  <si>
    <t>"Kovový odpad bude nakládán do kontejneru investora 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</si>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</sst>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41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42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43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44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45</v>
      </c>
      <c r="E29" s="48"/>
      <c r="F29" s="33" t="s">
        <v>46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47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48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49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50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51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52</v>
      </c>
      <c r="U35" s="55"/>
      <c r="V35" s="55"/>
      <c r="W35" s="55"/>
      <c r="X35" s="57" t="s">
        <v>53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2015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ZŠ Milady Horákové- úprava rozvodů ústředního vytápění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Hradec Králové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18. 6. 2020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TECHNICKÉ SLUŽBY HRADEC KRÁLOVÉ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33</v>
      </c>
      <c r="AJ49" s="41"/>
      <c r="AK49" s="41"/>
      <c r="AL49" s="41"/>
      <c r="AM49" s="74" t="str">
        <f>IF(E17="","",E17)</f>
        <v>INGPLAN s.r.o.</v>
      </c>
      <c r="AN49" s="65"/>
      <c r="AO49" s="65"/>
      <c r="AP49" s="65"/>
      <c r="AQ49" s="41"/>
      <c r="AR49" s="45"/>
      <c r="AS49" s="75" t="s">
        <v>55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31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37</v>
      </c>
      <c r="AJ50" s="41"/>
      <c r="AK50" s="41"/>
      <c r="AL50" s="41"/>
      <c r="AM50" s="74" t="str">
        <f>IF(E20="","",E20)</f>
        <v>Ingplan s.r.o.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56</v>
      </c>
      <c r="D52" s="88"/>
      <c r="E52" s="88"/>
      <c r="F52" s="88"/>
      <c r="G52" s="88"/>
      <c r="H52" s="89"/>
      <c r="I52" s="90" t="s">
        <v>57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58</v>
      </c>
      <c r="AH52" s="88"/>
      <c r="AI52" s="88"/>
      <c r="AJ52" s="88"/>
      <c r="AK52" s="88"/>
      <c r="AL52" s="88"/>
      <c r="AM52" s="88"/>
      <c r="AN52" s="90" t="s">
        <v>59</v>
      </c>
      <c r="AO52" s="88"/>
      <c r="AP52" s="88"/>
      <c r="AQ52" s="92" t="s">
        <v>60</v>
      </c>
      <c r="AR52" s="45"/>
      <c r="AS52" s="93" t="s">
        <v>61</v>
      </c>
      <c r="AT52" s="94" t="s">
        <v>62</v>
      </c>
      <c r="AU52" s="94" t="s">
        <v>63</v>
      </c>
      <c r="AV52" s="94" t="s">
        <v>64</v>
      </c>
      <c r="AW52" s="94" t="s">
        <v>65</v>
      </c>
      <c r="AX52" s="94" t="s">
        <v>66</v>
      </c>
      <c r="AY52" s="94" t="s">
        <v>67</v>
      </c>
      <c r="AZ52" s="94" t="s">
        <v>68</v>
      </c>
      <c r="BA52" s="94" t="s">
        <v>69</v>
      </c>
      <c r="BB52" s="94" t="s">
        <v>70</v>
      </c>
      <c r="BC52" s="94" t="s">
        <v>71</v>
      </c>
      <c r="BD52" s="95" t="s">
        <v>72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73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ROUND(SUM(AG55:AG59),2)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ROUND(SUM(AS55:AS59),2)</f>
        <v>0</v>
      </c>
      <c r="AT54" s="107">
        <f>ROUND(SUM(AV54:AW54),2)</f>
        <v>0</v>
      </c>
      <c r="AU54" s="108">
        <f>ROUND(SUM(AU55:AU59),5)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ROUND(SUM(AZ55:AZ59),2)</f>
        <v>0</v>
      </c>
      <c r="BA54" s="107">
        <f>ROUND(SUM(BA55:BA59),2)</f>
        <v>0</v>
      </c>
      <c r="BB54" s="107">
        <f>ROUND(SUM(BB55:BB59),2)</f>
        <v>0</v>
      </c>
      <c r="BC54" s="107">
        <f>ROUND(SUM(BC55:BC59),2)</f>
        <v>0</v>
      </c>
      <c r="BD54" s="109">
        <f>ROUND(SUM(BD55:BD59),2)</f>
        <v>0</v>
      </c>
      <c r="BE54" s="6"/>
      <c r="BS54" s="110" t="s">
        <v>74</v>
      </c>
      <c r="BT54" s="110" t="s">
        <v>75</v>
      </c>
      <c r="BU54" s="111" t="s">
        <v>76</v>
      </c>
      <c r="BV54" s="110" t="s">
        <v>77</v>
      </c>
      <c r="BW54" s="110" t="s">
        <v>5</v>
      </c>
      <c r="BX54" s="110" t="s">
        <v>78</v>
      </c>
      <c r="CL54" s="110" t="s">
        <v>19</v>
      </c>
    </row>
    <row r="55" s="7" customFormat="1" ht="16.5" customHeight="1">
      <c r="A55" s="112" t="s">
        <v>79</v>
      </c>
      <c r="B55" s="113"/>
      <c r="C55" s="114"/>
      <c r="D55" s="115" t="s">
        <v>80</v>
      </c>
      <c r="E55" s="115"/>
      <c r="F55" s="115"/>
      <c r="G55" s="115"/>
      <c r="H55" s="115"/>
      <c r="I55" s="116"/>
      <c r="J55" s="115" t="s">
        <v>81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Tělocvična a Pavilon F'!J30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82</v>
      </c>
      <c r="AR55" s="119"/>
      <c r="AS55" s="120">
        <v>0</v>
      </c>
      <c r="AT55" s="121">
        <f>ROUND(SUM(AV55:AW55),2)</f>
        <v>0</v>
      </c>
      <c r="AU55" s="122">
        <f>'01 - Tělocvična a Pavilon F'!P83</f>
        <v>0</v>
      </c>
      <c r="AV55" s="121">
        <f>'01 - Tělocvična a Pavilon F'!J33</f>
        <v>0</v>
      </c>
      <c r="AW55" s="121">
        <f>'01 - Tělocvična a Pavilon F'!J34</f>
        <v>0</v>
      </c>
      <c r="AX55" s="121">
        <f>'01 - Tělocvična a Pavilon F'!J35</f>
        <v>0</v>
      </c>
      <c r="AY55" s="121">
        <f>'01 - Tělocvična a Pavilon F'!J36</f>
        <v>0</v>
      </c>
      <c r="AZ55" s="121">
        <f>'01 - Tělocvična a Pavilon F'!F33</f>
        <v>0</v>
      </c>
      <c r="BA55" s="121">
        <f>'01 - Tělocvična a Pavilon F'!F34</f>
        <v>0</v>
      </c>
      <c r="BB55" s="121">
        <f>'01 - Tělocvična a Pavilon F'!F35</f>
        <v>0</v>
      </c>
      <c r="BC55" s="121">
        <f>'01 - Tělocvična a Pavilon F'!F36</f>
        <v>0</v>
      </c>
      <c r="BD55" s="123">
        <f>'01 - Tělocvična a Pavilon F'!F37</f>
        <v>0</v>
      </c>
      <c r="BE55" s="7"/>
      <c r="BT55" s="124" t="s">
        <v>83</v>
      </c>
      <c r="BV55" s="124" t="s">
        <v>77</v>
      </c>
      <c r="BW55" s="124" t="s">
        <v>84</v>
      </c>
      <c r="BX55" s="124" t="s">
        <v>5</v>
      </c>
      <c r="CL55" s="124" t="s">
        <v>19</v>
      </c>
      <c r="CM55" s="124" t="s">
        <v>85</v>
      </c>
    </row>
    <row r="56" s="7" customFormat="1" ht="16.5" customHeight="1">
      <c r="A56" s="112" t="s">
        <v>79</v>
      </c>
      <c r="B56" s="113"/>
      <c r="C56" s="114"/>
      <c r="D56" s="115" t="s">
        <v>86</v>
      </c>
      <c r="E56" s="115"/>
      <c r="F56" s="115"/>
      <c r="G56" s="115"/>
      <c r="H56" s="115"/>
      <c r="I56" s="116"/>
      <c r="J56" s="115" t="s">
        <v>87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Pavilo D 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82</v>
      </c>
      <c r="AR56" s="119"/>
      <c r="AS56" s="120">
        <v>0</v>
      </c>
      <c r="AT56" s="121">
        <f>ROUND(SUM(AV56:AW56),2)</f>
        <v>0</v>
      </c>
      <c r="AU56" s="122">
        <f>'02 - Pavilo D '!P85</f>
        <v>0</v>
      </c>
      <c r="AV56" s="121">
        <f>'02 - Pavilo D '!J33</f>
        <v>0</v>
      </c>
      <c r="AW56" s="121">
        <f>'02 - Pavilo D '!J34</f>
        <v>0</v>
      </c>
      <c r="AX56" s="121">
        <f>'02 - Pavilo D '!J35</f>
        <v>0</v>
      </c>
      <c r="AY56" s="121">
        <f>'02 - Pavilo D '!J36</f>
        <v>0</v>
      </c>
      <c r="AZ56" s="121">
        <f>'02 - Pavilo D '!F33</f>
        <v>0</v>
      </c>
      <c r="BA56" s="121">
        <f>'02 - Pavilo D '!F34</f>
        <v>0</v>
      </c>
      <c r="BB56" s="121">
        <f>'02 - Pavilo D '!F35</f>
        <v>0</v>
      </c>
      <c r="BC56" s="121">
        <f>'02 - Pavilo D '!F36</f>
        <v>0</v>
      </c>
      <c r="BD56" s="123">
        <f>'02 - Pavilo D '!F37</f>
        <v>0</v>
      </c>
      <c r="BE56" s="7"/>
      <c r="BT56" s="124" t="s">
        <v>83</v>
      </c>
      <c r="BV56" s="124" t="s">
        <v>77</v>
      </c>
      <c r="BW56" s="124" t="s">
        <v>88</v>
      </c>
      <c r="BX56" s="124" t="s">
        <v>5</v>
      </c>
      <c r="CL56" s="124" t="s">
        <v>19</v>
      </c>
      <c r="CM56" s="124" t="s">
        <v>85</v>
      </c>
    </row>
    <row r="57" s="7" customFormat="1" ht="16.5" customHeight="1">
      <c r="A57" s="112" t="s">
        <v>79</v>
      </c>
      <c r="B57" s="113"/>
      <c r="C57" s="114"/>
      <c r="D57" s="115" t="s">
        <v>89</v>
      </c>
      <c r="E57" s="115"/>
      <c r="F57" s="115"/>
      <c r="G57" s="115"/>
      <c r="H57" s="115"/>
      <c r="I57" s="116"/>
      <c r="J57" s="115" t="s">
        <v>90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Hlavní strojovna'!J30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82</v>
      </c>
      <c r="AR57" s="119"/>
      <c r="AS57" s="120">
        <v>0</v>
      </c>
      <c r="AT57" s="121">
        <f>ROUND(SUM(AV57:AW57),2)</f>
        <v>0</v>
      </c>
      <c r="AU57" s="122">
        <f>'03 - Hlavní strojovna'!P93</f>
        <v>0</v>
      </c>
      <c r="AV57" s="121">
        <f>'03 - Hlavní strojovna'!J33</f>
        <v>0</v>
      </c>
      <c r="AW57" s="121">
        <f>'03 - Hlavní strojovna'!J34</f>
        <v>0</v>
      </c>
      <c r="AX57" s="121">
        <f>'03 - Hlavní strojovna'!J35</f>
        <v>0</v>
      </c>
      <c r="AY57" s="121">
        <f>'03 - Hlavní strojovna'!J36</f>
        <v>0</v>
      </c>
      <c r="AZ57" s="121">
        <f>'03 - Hlavní strojovna'!F33</f>
        <v>0</v>
      </c>
      <c r="BA57" s="121">
        <f>'03 - Hlavní strojovna'!F34</f>
        <v>0</v>
      </c>
      <c r="BB57" s="121">
        <f>'03 - Hlavní strojovna'!F35</f>
        <v>0</v>
      </c>
      <c r="BC57" s="121">
        <f>'03 - Hlavní strojovna'!F36</f>
        <v>0</v>
      </c>
      <c r="BD57" s="123">
        <f>'03 - Hlavní strojovna'!F37</f>
        <v>0</v>
      </c>
      <c r="BE57" s="7"/>
      <c r="BT57" s="124" t="s">
        <v>83</v>
      </c>
      <c r="BV57" s="124" t="s">
        <v>77</v>
      </c>
      <c r="BW57" s="124" t="s">
        <v>91</v>
      </c>
      <c r="BX57" s="124" t="s">
        <v>5</v>
      </c>
      <c r="CL57" s="124" t="s">
        <v>19</v>
      </c>
      <c r="CM57" s="124" t="s">
        <v>85</v>
      </c>
    </row>
    <row r="58" s="7" customFormat="1" ht="16.5" customHeight="1">
      <c r="A58" s="112" t="s">
        <v>79</v>
      </c>
      <c r="B58" s="113"/>
      <c r="C58" s="114"/>
      <c r="D58" s="115" t="s">
        <v>92</v>
      </c>
      <c r="E58" s="115"/>
      <c r="F58" s="115"/>
      <c r="G58" s="115"/>
      <c r="H58" s="115"/>
      <c r="I58" s="116"/>
      <c r="J58" s="115" t="s">
        <v>93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'04 - Pavilon E'!J30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82</v>
      </c>
      <c r="AR58" s="119"/>
      <c r="AS58" s="120">
        <v>0</v>
      </c>
      <c r="AT58" s="121">
        <f>ROUND(SUM(AV58:AW58),2)</f>
        <v>0</v>
      </c>
      <c r="AU58" s="122">
        <f>'04 - Pavilon E'!P91</f>
        <v>0</v>
      </c>
      <c r="AV58" s="121">
        <f>'04 - Pavilon E'!J33</f>
        <v>0</v>
      </c>
      <c r="AW58" s="121">
        <f>'04 - Pavilon E'!J34</f>
        <v>0</v>
      </c>
      <c r="AX58" s="121">
        <f>'04 - Pavilon E'!J35</f>
        <v>0</v>
      </c>
      <c r="AY58" s="121">
        <f>'04 - Pavilon E'!J36</f>
        <v>0</v>
      </c>
      <c r="AZ58" s="121">
        <f>'04 - Pavilon E'!F33</f>
        <v>0</v>
      </c>
      <c r="BA58" s="121">
        <f>'04 - Pavilon E'!F34</f>
        <v>0</v>
      </c>
      <c r="BB58" s="121">
        <f>'04 - Pavilon E'!F35</f>
        <v>0</v>
      </c>
      <c r="BC58" s="121">
        <f>'04 - Pavilon E'!F36</f>
        <v>0</v>
      </c>
      <c r="BD58" s="123">
        <f>'04 - Pavilon E'!F37</f>
        <v>0</v>
      </c>
      <c r="BE58" s="7"/>
      <c r="BT58" s="124" t="s">
        <v>83</v>
      </c>
      <c r="BV58" s="124" t="s">
        <v>77</v>
      </c>
      <c r="BW58" s="124" t="s">
        <v>94</v>
      </c>
      <c r="BX58" s="124" t="s">
        <v>5</v>
      </c>
      <c r="CL58" s="124" t="s">
        <v>19</v>
      </c>
      <c r="CM58" s="124" t="s">
        <v>85</v>
      </c>
    </row>
    <row r="59" s="7" customFormat="1" ht="16.5" customHeight="1">
      <c r="A59" s="112" t="s">
        <v>79</v>
      </c>
      <c r="B59" s="113"/>
      <c r="C59" s="114"/>
      <c r="D59" s="115" t="s">
        <v>95</v>
      </c>
      <c r="E59" s="115"/>
      <c r="F59" s="115"/>
      <c r="G59" s="115"/>
      <c r="H59" s="115"/>
      <c r="I59" s="116"/>
      <c r="J59" s="115" t="s">
        <v>96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'05 - Vedlejší rozpočtové ...'!J30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82</v>
      </c>
      <c r="AR59" s="119"/>
      <c r="AS59" s="125">
        <v>0</v>
      </c>
      <c r="AT59" s="126">
        <f>ROUND(SUM(AV59:AW59),2)</f>
        <v>0</v>
      </c>
      <c r="AU59" s="127">
        <f>'05 - Vedlejší rozpočtové ...'!P84</f>
        <v>0</v>
      </c>
      <c r="AV59" s="126">
        <f>'05 - Vedlejší rozpočtové ...'!J33</f>
        <v>0</v>
      </c>
      <c r="AW59" s="126">
        <f>'05 - Vedlejší rozpočtové ...'!J34</f>
        <v>0</v>
      </c>
      <c r="AX59" s="126">
        <f>'05 - Vedlejší rozpočtové ...'!J35</f>
        <v>0</v>
      </c>
      <c r="AY59" s="126">
        <f>'05 - Vedlejší rozpočtové ...'!J36</f>
        <v>0</v>
      </c>
      <c r="AZ59" s="126">
        <f>'05 - Vedlejší rozpočtové ...'!F33</f>
        <v>0</v>
      </c>
      <c r="BA59" s="126">
        <f>'05 - Vedlejší rozpočtové ...'!F34</f>
        <v>0</v>
      </c>
      <c r="BB59" s="126">
        <f>'05 - Vedlejší rozpočtové ...'!F35</f>
        <v>0</v>
      </c>
      <c r="BC59" s="126">
        <f>'05 - Vedlejší rozpočtové ...'!F36</f>
        <v>0</v>
      </c>
      <c r="BD59" s="128">
        <f>'05 - Vedlejší rozpočtové ...'!F37</f>
        <v>0</v>
      </c>
      <c r="BE59" s="7"/>
      <c r="BT59" s="124" t="s">
        <v>83</v>
      </c>
      <c r="BV59" s="124" t="s">
        <v>77</v>
      </c>
      <c r="BW59" s="124" t="s">
        <v>97</v>
      </c>
      <c r="BX59" s="124" t="s">
        <v>5</v>
      </c>
      <c r="CL59" s="124" t="s">
        <v>19</v>
      </c>
      <c r="CM59" s="124" t="s">
        <v>85</v>
      </c>
    </row>
    <row r="60" s="2" customFormat="1" ht="30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="2" customFormat="1" ht="6.96" customHeight="1">
      <c r="A61" s="39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</sheetData>
  <sheetProtection sheet="1" formatColumns="0" formatRows="0" objects="1" scenarios="1" spinCount="100000" saltValue="xKRUyLHIiTsqIIBdMKfjTFxMgF7Z3ZvV/8kSGeb3Jaw87T5x3BPzv49LamiGm4IgjkBKeW3VoVFLfWCuVuYT0w==" hashValue="It9zFSMBNOmTg+0+Ui+7T+tN9hzv8FynsYVTP3c9Alrh2vRX0lB3Y12JDoPR1LWK3eKQZGFVsqkwegK6i12fPQ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Tělocvična a Pavilon F'!C2" display="/"/>
    <hyperlink ref="A56" location="'02 - Pavilo D '!C2" display="/"/>
    <hyperlink ref="A57" location="'03 - Hlavní strojovna'!C2" display="/"/>
    <hyperlink ref="A58" location="'04 - Pavilon E'!C2" display="/"/>
    <hyperlink ref="A59" location="'05 - Vedlejší rozpočtové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85</v>
      </c>
    </row>
    <row r="4" s="1" customFormat="1" ht="24.96" customHeight="1">
      <c r="B4" s="21"/>
      <c r="D4" s="131" t="s">
        <v>98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ZŠ Milady Horákové- úprava rozvodů ústředního vytápění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100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18. 6. 2020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38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39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41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43</v>
      </c>
      <c r="G32" s="39"/>
      <c r="H32" s="39"/>
      <c r="I32" s="146" t="s">
        <v>42</v>
      </c>
      <c r="J32" s="146" t="s">
        <v>44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45</v>
      </c>
      <c r="E33" s="133" t="s">
        <v>46</v>
      </c>
      <c r="F33" s="148">
        <f>ROUND((SUM(BE83:BE107)),  2)</f>
        <v>0</v>
      </c>
      <c r="G33" s="39"/>
      <c r="H33" s="39"/>
      <c r="I33" s="149">
        <v>0.20999999999999999</v>
      </c>
      <c r="J33" s="148">
        <f>ROUND(((SUM(BE83:BE107))*I33),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47</v>
      </c>
      <c r="F34" s="148">
        <f>ROUND((SUM(BF83:BF107)),  2)</f>
        <v>0</v>
      </c>
      <c r="G34" s="39"/>
      <c r="H34" s="39"/>
      <c r="I34" s="149">
        <v>0.14999999999999999</v>
      </c>
      <c r="J34" s="148">
        <f>ROUND(((SUM(BF83:BF107))*I34),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48</v>
      </c>
      <c r="F35" s="148">
        <f>ROUND((SUM(BG83:BG107)),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49</v>
      </c>
      <c r="F36" s="148">
        <f>ROUND((SUM(BH83:BH107)),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50</v>
      </c>
      <c r="F37" s="148">
        <f>ROUND((SUM(BI83:BI107)),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51</v>
      </c>
      <c r="E39" s="152"/>
      <c r="F39" s="152"/>
      <c r="G39" s="153" t="s">
        <v>52</v>
      </c>
      <c r="H39" s="154" t="s">
        <v>53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ZŠ Milady Horákové- úprava rozvodů ústředního vytápění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Tělocvična a Pavilon F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Hradec Králové</v>
      </c>
      <c r="G52" s="41"/>
      <c r="H52" s="41"/>
      <c r="I52" s="33" t="s">
        <v>23</v>
      </c>
      <c r="J52" s="73" t="str">
        <f>IF(J12="","",J12)</f>
        <v>18. 6. 2020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HRADEC KRÁLOVÉ</v>
      </c>
      <c r="G54" s="41"/>
      <c r="H54" s="41"/>
      <c r="I54" s="33" t="s">
        <v>33</v>
      </c>
      <c r="J54" s="37" t="str">
        <f>E21</f>
        <v>INGPLAN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Ingplan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102</v>
      </c>
      <c r="D57" s="163"/>
      <c r="E57" s="163"/>
      <c r="F57" s="163"/>
      <c r="G57" s="163"/>
      <c r="H57" s="163"/>
      <c r="I57" s="163"/>
      <c r="J57" s="164" t="s">
        <v>103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73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104</v>
      </c>
    </row>
    <row r="60" s="9" customFormat="1" ht="24.96" customHeight="1">
      <c r="A60" s="9"/>
      <c r="B60" s="166"/>
      <c r="C60" s="167"/>
      <c r="D60" s="168" t="s">
        <v>105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106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107</v>
      </c>
      <c r="E62" s="175"/>
      <c r="F62" s="175"/>
      <c r="G62" s="175"/>
      <c r="H62" s="175"/>
      <c r="I62" s="175"/>
      <c r="J62" s="176">
        <f>J91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108</v>
      </c>
      <c r="E63" s="175"/>
      <c r="F63" s="175"/>
      <c r="G63" s="175"/>
      <c r="H63" s="175"/>
      <c r="I63" s="175"/>
      <c r="J63" s="176">
        <f>J106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109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ZŠ Milady Horákové- úprava rozvodů ústředního vytápění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99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01 - Tělocvična a Pavilon F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21</v>
      </c>
      <c r="D77" s="41"/>
      <c r="E77" s="41"/>
      <c r="F77" s="28" t="str">
        <f>F12</f>
        <v>Hradec Králové</v>
      </c>
      <c r="G77" s="41"/>
      <c r="H77" s="41"/>
      <c r="I77" s="33" t="s">
        <v>23</v>
      </c>
      <c r="J77" s="73" t="str">
        <f>IF(J12="","",J12)</f>
        <v>18. 6. 2020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25</v>
      </c>
      <c r="D79" s="41"/>
      <c r="E79" s="41"/>
      <c r="F79" s="28" t="str">
        <f>E15</f>
        <v>TECHNICKÉ SLUŽBY HRADEC KRÁLOVÉ</v>
      </c>
      <c r="G79" s="41"/>
      <c r="H79" s="41"/>
      <c r="I79" s="33" t="s">
        <v>33</v>
      </c>
      <c r="J79" s="37" t="str">
        <f>E21</f>
        <v>INGPLAN s.r.o.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31</v>
      </c>
      <c r="D80" s="41"/>
      <c r="E80" s="41"/>
      <c r="F80" s="28" t="str">
        <f>IF(E18="","",E18)</f>
        <v>Vyplň údaj</v>
      </c>
      <c r="G80" s="41"/>
      <c r="H80" s="41"/>
      <c r="I80" s="33" t="s">
        <v>37</v>
      </c>
      <c r="J80" s="37" t="str">
        <f>E24</f>
        <v>Ingplan s.r.o.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110</v>
      </c>
      <c r="D82" s="181" t="s">
        <v>60</v>
      </c>
      <c r="E82" s="181" t="s">
        <v>56</v>
      </c>
      <c r="F82" s="181" t="s">
        <v>57</v>
      </c>
      <c r="G82" s="181" t="s">
        <v>111</v>
      </c>
      <c r="H82" s="181" t="s">
        <v>112</v>
      </c>
      <c r="I82" s="181" t="s">
        <v>113</v>
      </c>
      <c r="J82" s="182" t="s">
        <v>103</v>
      </c>
      <c r="K82" s="183" t="s">
        <v>114</v>
      </c>
      <c r="L82" s="184"/>
      <c r="M82" s="93" t="s">
        <v>19</v>
      </c>
      <c r="N82" s="94" t="s">
        <v>45</v>
      </c>
      <c r="O82" s="94" t="s">
        <v>115</v>
      </c>
      <c r="P82" s="94" t="s">
        <v>116</v>
      </c>
      <c r="Q82" s="94" t="s">
        <v>117</v>
      </c>
      <c r="R82" s="94" t="s">
        <v>118</v>
      </c>
      <c r="S82" s="94" t="s">
        <v>119</v>
      </c>
      <c r="T82" s="95" t="s">
        <v>120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121</v>
      </c>
      <c r="D83" s="41"/>
      <c r="E83" s="41"/>
      <c r="F83" s="41"/>
      <c r="G83" s="41"/>
      <c r="H83" s="41"/>
      <c r="I83" s="41"/>
      <c r="J83" s="185">
        <f>BK83</f>
        <v>0</v>
      </c>
      <c r="K83" s="41"/>
      <c r="L83" s="45"/>
      <c r="M83" s="96"/>
      <c r="N83" s="186"/>
      <c r="O83" s="97"/>
      <c r="P83" s="187">
        <f>P84</f>
        <v>0</v>
      </c>
      <c r="Q83" s="97"/>
      <c r="R83" s="187">
        <f>R84</f>
        <v>0.015010000000000001</v>
      </c>
      <c r="S83" s="97"/>
      <c r="T83" s="188">
        <f>T84</f>
        <v>0.0064799999999999996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74</v>
      </c>
      <c r="AU83" s="18" t="s">
        <v>104</v>
      </c>
      <c r="BK83" s="189">
        <f>BK84</f>
        <v>0</v>
      </c>
    </row>
    <row r="84" s="12" customFormat="1" ht="25.92" customHeight="1">
      <c r="A84" s="12"/>
      <c r="B84" s="190"/>
      <c r="C84" s="191"/>
      <c r="D84" s="192" t="s">
        <v>74</v>
      </c>
      <c r="E84" s="193" t="s">
        <v>122</v>
      </c>
      <c r="F84" s="193" t="s">
        <v>123</v>
      </c>
      <c r="G84" s="191"/>
      <c r="H84" s="191"/>
      <c r="I84" s="194"/>
      <c r="J84" s="195">
        <f>BK84</f>
        <v>0</v>
      </c>
      <c r="K84" s="191"/>
      <c r="L84" s="196"/>
      <c r="M84" s="197"/>
      <c r="N84" s="198"/>
      <c r="O84" s="198"/>
      <c r="P84" s="199">
        <f>P85+P91+P106</f>
        <v>0</v>
      </c>
      <c r="Q84" s="198"/>
      <c r="R84" s="199">
        <f>R85+R91+R106</f>
        <v>0.015010000000000001</v>
      </c>
      <c r="S84" s="198"/>
      <c r="T84" s="200">
        <f>T85+T91+T106</f>
        <v>0.0064799999999999996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1" t="s">
        <v>85</v>
      </c>
      <c r="AT84" s="202" t="s">
        <v>74</v>
      </c>
      <c r="AU84" s="202" t="s">
        <v>75</v>
      </c>
      <c r="AY84" s="201" t="s">
        <v>124</v>
      </c>
      <c r="BK84" s="203">
        <f>BK85+BK91+BK106</f>
        <v>0</v>
      </c>
    </row>
    <row r="85" s="12" customFormat="1" ht="22.8" customHeight="1">
      <c r="A85" s="12"/>
      <c r="B85" s="190"/>
      <c r="C85" s="191"/>
      <c r="D85" s="192" t="s">
        <v>74</v>
      </c>
      <c r="E85" s="204" t="s">
        <v>125</v>
      </c>
      <c r="F85" s="204" t="s">
        <v>126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SUM(P86:P90)</f>
        <v>0</v>
      </c>
      <c r="Q85" s="198"/>
      <c r="R85" s="199">
        <f>SUM(R86:R90)</f>
        <v>0.01481</v>
      </c>
      <c r="S85" s="198"/>
      <c r="T85" s="200">
        <f>SUM(T86:T90)</f>
        <v>0.0064799999999999996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85</v>
      </c>
      <c r="AT85" s="202" t="s">
        <v>74</v>
      </c>
      <c r="AU85" s="202" t="s">
        <v>83</v>
      </c>
      <c r="AY85" s="201" t="s">
        <v>124</v>
      </c>
      <c r="BK85" s="203">
        <f>SUM(BK86:BK90)</f>
        <v>0</v>
      </c>
    </row>
    <row r="86" s="2" customFormat="1" ht="24.15" customHeight="1">
      <c r="A86" s="39"/>
      <c r="B86" s="40"/>
      <c r="C86" s="206" t="s">
        <v>83</v>
      </c>
      <c r="D86" s="206" t="s">
        <v>127</v>
      </c>
      <c r="E86" s="207" t="s">
        <v>128</v>
      </c>
      <c r="F86" s="208" t="s">
        <v>129</v>
      </c>
      <c r="G86" s="209" t="s">
        <v>130</v>
      </c>
      <c r="H86" s="210">
        <v>1</v>
      </c>
      <c r="I86" s="211"/>
      <c r="J86" s="212">
        <f>ROUND(I86*H86,2)</f>
        <v>0</v>
      </c>
      <c r="K86" s="213"/>
      <c r="L86" s="45"/>
      <c r="M86" s="214" t="s">
        <v>19</v>
      </c>
      <c r="N86" s="215" t="s">
        <v>46</v>
      </c>
      <c r="O86" s="85"/>
      <c r="P86" s="216">
        <f>O86*H86</f>
        <v>0</v>
      </c>
      <c r="Q86" s="216">
        <v>9.0000000000000006E-05</v>
      </c>
      <c r="R86" s="216">
        <f>Q86*H86</f>
        <v>9.0000000000000006E-05</v>
      </c>
      <c r="S86" s="216">
        <v>0.0015100000000000001</v>
      </c>
      <c r="T86" s="217">
        <f>S86*H86</f>
        <v>0.0015100000000000001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8" t="s">
        <v>131</v>
      </c>
      <c r="AT86" s="218" t="s">
        <v>127</v>
      </c>
      <c r="AU86" s="218" t="s">
        <v>85</v>
      </c>
      <c r="AY86" s="18" t="s">
        <v>124</v>
      </c>
      <c r="BE86" s="219">
        <f>IF(N86="základní",J86,0)</f>
        <v>0</v>
      </c>
      <c r="BF86" s="219">
        <f>IF(N86="snížená",J86,0)</f>
        <v>0</v>
      </c>
      <c r="BG86" s="219">
        <f>IF(N86="zákl. přenesená",J86,0)</f>
        <v>0</v>
      </c>
      <c r="BH86" s="219">
        <f>IF(N86="sníž. přenesená",J86,0)</f>
        <v>0</v>
      </c>
      <c r="BI86" s="219">
        <f>IF(N86="nulová",J86,0)</f>
        <v>0</v>
      </c>
      <c r="BJ86" s="18" t="s">
        <v>83</v>
      </c>
      <c r="BK86" s="219">
        <f>ROUND(I86*H86,2)</f>
        <v>0</v>
      </c>
      <c r="BL86" s="18" t="s">
        <v>131</v>
      </c>
      <c r="BM86" s="218" t="s">
        <v>132</v>
      </c>
    </row>
    <row r="87" s="2" customFormat="1" ht="24.15" customHeight="1">
      <c r="A87" s="39"/>
      <c r="B87" s="40"/>
      <c r="C87" s="206" t="s">
        <v>85</v>
      </c>
      <c r="D87" s="206" t="s">
        <v>127</v>
      </c>
      <c r="E87" s="207" t="s">
        <v>133</v>
      </c>
      <c r="F87" s="208" t="s">
        <v>134</v>
      </c>
      <c r="G87" s="209" t="s">
        <v>130</v>
      </c>
      <c r="H87" s="210">
        <v>1</v>
      </c>
      <c r="I87" s="211"/>
      <c r="J87" s="212">
        <f>ROUND(I87*H87,2)</f>
        <v>0</v>
      </c>
      <c r="K87" s="213"/>
      <c r="L87" s="45"/>
      <c r="M87" s="214" t="s">
        <v>19</v>
      </c>
      <c r="N87" s="215" t="s">
        <v>46</v>
      </c>
      <c r="O87" s="85"/>
      <c r="P87" s="216">
        <f>O87*H87</f>
        <v>0</v>
      </c>
      <c r="Q87" s="216">
        <v>0.00016000000000000001</v>
      </c>
      <c r="R87" s="216">
        <f>Q87*H87</f>
        <v>0.00016000000000000001</v>
      </c>
      <c r="S87" s="216">
        <v>0.0049699999999999996</v>
      </c>
      <c r="T87" s="217">
        <f>S87*H87</f>
        <v>0.0049699999999999996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8" t="s">
        <v>131</v>
      </c>
      <c r="AT87" s="218" t="s">
        <v>127</v>
      </c>
      <c r="AU87" s="218" t="s">
        <v>85</v>
      </c>
      <c r="AY87" s="18" t="s">
        <v>124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18" t="s">
        <v>83</v>
      </c>
      <c r="BK87" s="219">
        <f>ROUND(I87*H87,2)</f>
        <v>0</v>
      </c>
      <c r="BL87" s="18" t="s">
        <v>131</v>
      </c>
      <c r="BM87" s="218" t="s">
        <v>135</v>
      </c>
    </row>
    <row r="88" s="2" customFormat="1" ht="37.8" customHeight="1">
      <c r="A88" s="39"/>
      <c r="B88" s="40"/>
      <c r="C88" s="206" t="s">
        <v>136</v>
      </c>
      <c r="D88" s="206" t="s">
        <v>127</v>
      </c>
      <c r="E88" s="207" t="s">
        <v>137</v>
      </c>
      <c r="F88" s="208" t="s">
        <v>138</v>
      </c>
      <c r="G88" s="209" t="s">
        <v>130</v>
      </c>
      <c r="H88" s="210">
        <v>4</v>
      </c>
      <c r="I88" s="211"/>
      <c r="J88" s="212">
        <f>ROUND(I88*H88,2)</f>
        <v>0</v>
      </c>
      <c r="K88" s="213"/>
      <c r="L88" s="45"/>
      <c r="M88" s="214" t="s">
        <v>19</v>
      </c>
      <c r="N88" s="215" t="s">
        <v>46</v>
      </c>
      <c r="O88" s="85"/>
      <c r="P88" s="216">
        <f>O88*H88</f>
        <v>0</v>
      </c>
      <c r="Q88" s="216">
        <v>0.00051999999999999995</v>
      </c>
      <c r="R88" s="216">
        <f>Q88*H88</f>
        <v>0.0020799999999999998</v>
      </c>
      <c r="S88" s="216">
        <v>0</v>
      </c>
      <c r="T88" s="217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8" t="s">
        <v>131</v>
      </c>
      <c r="AT88" s="218" t="s">
        <v>127</v>
      </c>
      <c r="AU88" s="218" t="s">
        <v>85</v>
      </c>
      <c r="AY88" s="18" t="s">
        <v>124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18" t="s">
        <v>83</v>
      </c>
      <c r="BK88" s="219">
        <f>ROUND(I88*H88,2)</f>
        <v>0</v>
      </c>
      <c r="BL88" s="18" t="s">
        <v>131</v>
      </c>
      <c r="BM88" s="218" t="s">
        <v>139</v>
      </c>
    </row>
    <row r="89" s="2" customFormat="1" ht="14.4" customHeight="1">
      <c r="A89" s="39"/>
      <c r="B89" s="40"/>
      <c r="C89" s="206" t="s">
        <v>140</v>
      </c>
      <c r="D89" s="206" t="s">
        <v>127</v>
      </c>
      <c r="E89" s="207" t="s">
        <v>141</v>
      </c>
      <c r="F89" s="208" t="s">
        <v>142</v>
      </c>
      <c r="G89" s="209" t="s">
        <v>130</v>
      </c>
      <c r="H89" s="210">
        <v>4</v>
      </c>
      <c r="I89" s="211"/>
      <c r="J89" s="212">
        <f>ROUND(I89*H89,2)</f>
        <v>0</v>
      </c>
      <c r="K89" s="213"/>
      <c r="L89" s="45"/>
      <c r="M89" s="214" t="s">
        <v>19</v>
      </c>
      <c r="N89" s="215" t="s">
        <v>46</v>
      </c>
      <c r="O89" s="85"/>
      <c r="P89" s="216">
        <f>O89*H89</f>
        <v>0</v>
      </c>
      <c r="Q89" s="216">
        <v>0.0031199999999999999</v>
      </c>
      <c r="R89" s="216">
        <f>Q89*H89</f>
        <v>0.01248</v>
      </c>
      <c r="S89" s="216">
        <v>0</v>
      </c>
      <c r="T89" s="217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8" t="s">
        <v>131</v>
      </c>
      <c r="AT89" s="218" t="s">
        <v>127</v>
      </c>
      <c r="AU89" s="218" t="s">
        <v>85</v>
      </c>
      <c r="AY89" s="18" t="s">
        <v>124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18" t="s">
        <v>83</v>
      </c>
      <c r="BK89" s="219">
        <f>ROUND(I89*H89,2)</f>
        <v>0</v>
      </c>
      <c r="BL89" s="18" t="s">
        <v>131</v>
      </c>
      <c r="BM89" s="218" t="s">
        <v>143</v>
      </c>
    </row>
    <row r="90" s="2" customFormat="1" ht="37.8" customHeight="1">
      <c r="A90" s="39"/>
      <c r="B90" s="40"/>
      <c r="C90" s="206" t="s">
        <v>144</v>
      </c>
      <c r="D90" s="206" t="s">
        <v>127</v>
      </c>
      <c r="E90" s="207" t="s">
        <v>145</v>
      </c>
      <c r="F90" s="208" t="s">
        <v>146</v>
      </c>
      <c r="G90" s="209" t="s">
        <v>147</v>
      </c>
      <c r="H90" s="210">
        <v>0.014999999999999999</v>
      </c>
      <c r="I90" s="211"/>
      <c r="J90" s="212">
        <f>ROUND(I90*H90,2)</f>
        <v>0</v>
      </c>
      <c r="K90" s="213"/>
      <c r="L90" s="45"/>
      <c r="M90" s="214" t="s">
        <v>19</v>
      </c>
      <c r="N90" s="215" t="s">
        <v>46</v>
      </c>
      <c r="O90" s="85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8" t="s">
        <v>131</v>
      </c>
      <c r="AT90" s="218" t="s">
        <v>127</v>
      </c>
      <c r="AU90" s="218" t="s">
        <v>85</v>
      </c>
      <c r="AY90" s="18" t="s">
        <v>124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8" t="s">
        <v>83</v>
      </c>
      <c r="BK90" s="219">
        <f>ROUND(I90*H90,2)</f>
        <v>0</v>
      </c>
      <c r="BL90" s="18" t="s">
        <v>131</v>
      </c>
      <c r="BM90" s="218" t="s">
        <v>148</v>
      </c>
    </row>
    <row r="91" s="12" customFormat="1" ht="22.8" customHeight="1">
      <c r="A91" s="12"/>
      <c r="B91" s="190"/>
      <c r="C91" s="191"/>
      <c r="D91" s="192" t="s">
        <v>74</v>
      </c>
      <c r="E91" s="204" t="s">
        <v>149</v>
      </c>
      <c r="F91" s="204" t="s">
        <v>150</v>
      </c>
      <c r="G91" s="191"/>
      <c r="H91" s="191"/>
      <c r="I91" s="194"/>
      <c r="J91" s="205">
        <f>BK91</f>
        <v>0</v>
      </c>
      <c r="K91" s="191"/>
      <c r="L91" s="196"/>
      <c r="M91" s="197"/>
      <c r="N91" s="198"/>
      <c r="O91" s="198"/>
      <c r="P91" s="199">
        <f>SUM(P92:P105)</f>
        <v>0</v>
      </c>
      <c r="Q91" s="198"/>
      <c r="R91" s="199">
        <f>SUM(R92:R105)</f>
        <v>0</v>
      </c>
      <c r="S91" s="198"/>
      <c r="T91" s="200">
        <f>SUM(T92:T105)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85</v>
      </c>
      <c r="AT91" s="202" t="s">
        <v>74</v>
      </c>
      <c r="AU91" s="202" t="s">
        <v>83</v>
      </c>
      <c r="AY91" s="201" t="s">
        <v>124</v>
      </c>
      <c r="BK91" s="203">
        <f>SUM(BK92:BK105)</f>
        <v>0</v>
      </c>
    </row>
    <row r="92" s="2" customFormat="1" ht="14.4" customHeight="1">
      <c r="A92" s="39"/>
      <c r="B92" s="40"/>
      <c r="C92" s="220" t="s">
        <v>151</v>
      </c>
      <c r="D92" s="220" t="s">
        <v>152</v>
      </c>
      <c r="E92" s="221" t="s">
        <v>153</v>
      </c>
      <c r="F92" s="222" t="s">
        <v>154</v>
      </c>
      <c r="G92" s="223" t="s">
        <v>155</v>
      </c>
      <c r="H92" s="224">
        <v>1</v>
      </c>
      <c r="I92" s="225"/>
      <c r="J92" s="226">
        <f>ROUND(I92*H92,2)</f>
        <v>0</v>
      </c>
      <c r="K92" s="227"/>
      <c r="L92" s="228"/>
      <c r="M92" s="229" t="s">
        <v>19</v>
      </c>
      <c r="N92" s="230" t="s">
        <v>46</v>
      </c>
      <c r="O92" s="85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8" t="s">
        <v>156</v>
      </c>
      <c r="AT92" s="218" t="s">
        <v>152</v>
      </c>
      <c r="AU92" s="218" t="s">
        <v>85</v>
      </c>
      <c r="AY92" s="18" t="s">
        <v>124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8" t="s">
        <v>83</v>
      </c>
      <c r="BK92" s="219">
        <f>ROUND(I92*H92,2)</f>
        <v>0</v>
      </c>
      <c r="BL92" s="18" t="s">
        <v>140</v>
      </c>
      <c r="BM92" s="218" t="s">
        <v>157</v>
      </c>
    </row>
    <row r="93" s="2" customFormat="1" ht="24.15" customHeight="1">
      <c r="A93" s="39"/>
      <c r="B93" s="40"/>
      <c r="C93" s="220" t="s">
        <v>158</v>
      </c>
      <c r="D93" s="220" t="s">
        <v>152</v>
      </c>
      <c r="E93" s="221" t="s">
        <v>159</v>
      </c>
      <c r="F93" s="222" t="s">
        <v>160</v>
      </c>
      <c r="G93" s="223" t="s">
        <v>155</v>
      </c>
      <c r="H93" s="224">
        <v>1</v>
      </c>
      <c r="I93" s="225"/>
      <c r="J93" s="226">
        <f>ROUND(I93*H93,2)</f>
        <v>0</v>
      </c>
      <c r="K93" s="227"/>
      <c r="L93" s="228"/>
      <c r="M93" s="229" t="s">
        <v>19</v>
      </c>
      <c r="N93" s="230" t="s">
        <v>46</v>
      </c>
      <c r="O93" s="85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8" t="s">
        <v>156</v>
      </c>
      <c r="AT93" s="218" t="s">
        <v>152</v>
      </c>
      <c r="AU93" s="218" t="s">
        <v>85</v>
      </c>
      <c r="AY93" s="18" t="s">
        <v>124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8" t="s">
        <v>83</v>
      </c>
      <c r="BK93" s="219">
        <f>ROUND(I93*H93,2)</f>
        <v>0</v>
      </c>
      <c r="BL93" s="18" t="s">
        <v>140</v>
      </c>
      <c r="BM93" s="218" t="s">
        <v>161</v>
      </c>
    </row>
    <row r="94" s="2" customFormat="1" ht="24.15" customHeight="1">
      <c r="A94" s="39"/>
      <c r="B94" s="40"/>
      <c r="C94" s="220" t="s">
        <v>156</v>
      </c>
      <c r="D94" s="220" t="s">
        <v>152</v>
      </c>
      <c r="E94" s="221" t="s">
        <v>162</v>
      </c>
      <c r="F94" s="222" t="s">
        <v>163</v>
      </c>
      <c r="G94" s="223" t="s">
        <v>155</v>
      </c>
      <c r="H94" s="224">
        <v>1</v>
      </c>
      <c r="I94" s="225"/>
      <c r="J94" s="226">
        <f>ROUND(I94*H94,2)</f>
        <v>0</v>
      </c>
      <c r="K94" s="227"/>
      <c r="L94" s="228"/>
      <c r="M94" s="229" t="s">
        <v>19</v>
      </c>
      <c r="N94" s="230" t="s">
        <v>46</v>
      </c>
      <c r="O94" s="85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8" t="s">
        <v>156</v>
      </c>
      <c r="AT94" s="218" t="s">
        <v>152</v>
      </c>
      <c r="AU94" s="218" t="s">
        <v>85</v>
      </c>
      <c r="AY94" s="18" t="s">
        <v>124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8" t="s">
        <v>83</v>
      </c>
      <c r="BK94" s="219">
        <f>ROUND(I94*H94,2)</f>
        <v>0</v>
      </c>
      <c r="BL94" s="18" t="s">
        <v>140</v>
      </c>
      <c r="BM94" s="218" t="s">
        <v>164</v>
      </c>
    </row>
    <row r="95" s="2" customFormat="1" ht="14.4" customHeight="1">
      <c r="A95" s="39"/>
      <c r="B95" s="40"/>
      <c r="C95" s="220" t="s">
        <v>165</v>
      </c>
      <c r="D95" s="220" t="s">
        <v>152</v>
      </c>
      <c r="E95" s="221" t="s">
        <v>166</v>
      </c>
      <c r="F95" s="222" t="s">
        <v>167</v>
      </c>
      <c r="G95" s="223" t="s">
        <v>155</v>
      </c>
      <c r="H95" s="224">
        <v>1</v>
      </c>
      <c r="I95" s="225"/>
      <c r="J95" s="226">
        <f>ROUND(I95*H95,2)</f>
        <v>0</v>
      </c>
      <c r="K95" s="227"/>
      <c r="L95" s="228"/>
      <c r="M95" s="229" t="s">
        <v>19</v>
      </c>
      <c r="N95" s="230" t="s">
        <v>46</v>
      </c>
      <c r="O95" s="85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8" t="s">
        <v>156</v>
      </c>
      <c r="AT95" s="218" t="s">
        <v>152</v>
      </c>
      <c r="AU95" s="218" t="s">
        <v>85</v>
      </c>
      <c r="AY95" s="18" t="s">
        <v>124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8" t="s">
        <v>83</v>
      </c>
      <c r="BK95" s="219">
        <f>ROUND(I95*H95,2)</f>
        <v>0</v>
      </c>
      <c r="BL95" s="18" t="s">
        <v>140</v>
      </c>
      <c r="BM95" s="218" t="s">
        <v>168</v>
      </c>
    </row>
    <row r="96" s="2" customFormat="1" ht="14.4" customHeight="1">
      <c r="A96" s="39"/>
      <c r="B96" s="40"/>
      <c r="C96" s="220" t="s">
        <v>169</v>
      </c>
      <c r="D96" s="220" t="s">
        <v>152</v>
      </c>
      <c r="E96" s="221" t="s">
        <v>170</v>
      </c>
      <c r="F96" s="222" t="s">
        <v>171</v>
      </c>
      <c r="G96" s="223" t="s">
        <v>155</v>
      </c>
      <c r="H96" s="224">
        <v>1</v>
      </c>
      <c r="I96" s="225"/>
      <c r="J96" s="226">
        <f>ROUND(I96*H96,2)</f>
        <v>0</v>
      </c>
      <c r="K96" s="227"/>
      <c r="L96" s="228"/>
      <c r="M96" s="229" t="s">
        <v>19</v>
      </c>
      <c r="N96" s="230" t="s">
        <v>46</v>
      </c>
      <c r="O96" s="85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8" t="s">
        <v>156</v>
      </c>
      <c r="AT96" s="218" t="s">
        <v>152</v>
      </c>
      <c r="AU96" s="218" t="s">
        <v>85</v>
      </c>
      <c r="AY96" s="18" t="s">
        <v>124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8" t="s">
        <v>83</v>
      </c>
      <c r="BK96" s="219">
        <f>ROUND(I96*H96,2)</f>
        <v>0</v>
      </c>
      <c r="BL96" s="18" t="s">
        <v>140</v>
      </c>
      <c r="BM96" s="218" t="s">
        <v>172</v>
      </c>
    </row>
    <row r="97" s="2" customFormat="1" ht="14.4" customHeight="1">
      <c r="A97" s="39"/>
      <c r="B97" s="40"/>
      <c r="C97" s="220" t="s">
        <v>173</v>
      </c>
      <c r="D97" s="220" t="s">
        <v>152</v>
      </c>
      <c r="E97" s="221" t="s">
        <v>174</v>
      </c>
      <c r="F97" s="222" t="s">
        <v>175</v>
      </c>
      <c r="G97" s="223" t="s">
        <v>176</v>
      </c>
      <c r="H97" s="224">
        <v>100</v>
      </c>
      <c r="I97" s="225"/>
      <c r="J97" s="226">
        <f>ROUND(I97*H97,2)</f>
        <v>0</v>
      </c>
      <c r="K97" s="227"/>
      <c r="L97" s="228"/>
      <c r="M97" s="229" t="s">
        <v>19</v>
      </c>
      <c r="N97" s="230" t="s">
        <v>46</v>
      </c>
      <c r="O97" s="85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8" t="s">
        <v>156</v>
      </c>
      <c r="AT97" s="218" t="s">
        <v>152</v>
      </c>
      <c r="AU97" s="218" t="s">
        <v>85</v>
      </c>
      <c r="AY97" s="18" t="s">
        <v>124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8" t="s">
        <v>83</v>
      </c>
      <c r="BK97" s="219">
        <f>ROUND(I97*H97,2)</f>
        <v>0</v>
      </c>
      <c r="BL97" s="18" t="s">
        <v>140</v>
      </c>
      <c r="BM97" s="218" t="s">
        <v>177</v>
      </c>
    </row>
    <row r="98" s="2" customFormat="1" ht="14.4" customHeight="1">
      <c r="A98" s="39"/>
      <c r="B98" s="40"/>
      <c r="C98" s="220" t="s">
        <v>178</v>
      </c>
      <c r="D98" s="220" t="s">
        <v>152</v>
      </c>
      <c r="E98" s="221" t="s">
        <v>179</v>
      </c>
      <c r="F98" s="222" t="s">
        <v>180</v>
      </c>
      <c r="G98" s="223" t="s">
        <v>155</v>
      </c>
      <c r="H98" s="224">
        <v>1</v>
      </c>
      <c r="I98" s="225"/>
      <c r="J98" s="226">
        <f>ROUND(I98*H98,2)</f>
        <v>0</v>
      </c>
      <c r="K98" s="227"/>
      <c r="L98" s="228"/>
      <c r="M98" s="229" t="s">
        <v>19</v>
      </c>
      <c r="N98" s="230" t="s">
        <v>46</v>
      </c>
      <c r="O98" s="85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8" t="s">
        <v>156</v>
      </c>
      <c r="AT98" s="218" t="s">
        <v>152</v>
      </c>
      <c r="AU98" s="218" t="s">
        <v>85</v>
      </c>
      <c r="AY98" s="18" t="s">
        <v>124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8" t="s">
        <v>83</v>
      </c>
      <c r="BK98" s="219">
        <f>ROUND(I98*H98,2)</f>
        <v>0</v>
      </c>
      <c r="BL98" s="18" t="s">
        <v>140</v>
      </c>
      <c r="BM98" s="218" t="s">
        <v>181</v>
      </c>
    </row>
    <row r="99" s="2" customFormat="1" ht="14.4" customHeight="1">
      <c r="A99" s="39"/>
      <c r="B99" s="40"/>
      <c r="C99" s="220" t="s">
        <v>182</v>
      </c>
      <c r="D99" s="220" t="s">
        <v>152</v>
      </c>
      <c r="E99" s="221" t="s">
        <v>183</v>
      </c>
      <c r="F99" s="222" t="s">
        <v>184</v>
      </c>
      <c r="G99" s="223" t="s">
        <v>155</v>
      </c>
      <c r="H99" s="224">
        <v>1</v>
      </c>
      <c r="I99" s="225"/>
      <c r="J99" s="226">
        <f>ROUND(I99*H99,2)</f>
        <v>0</v>
      </c>
      <c r="K99" s="227"/>
      <c r="L99" s="228"/>
      <c r="M99" s="229" t="s">
        <v>19</v>
      </c>
      <c r="N99" s="230" t="s">
        <v>46</v>
      </c>
      <c r="O99" s="85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8" t="s">
        <v>156</v>
      </c>
      <c r="AT99" s="218" t="s">
        <v>152</v>
      </c>
      <c r="AU99" s="218" t="s">
        <v>85</v>
      </c>
      <c r="AY99" s="18" t="s">
        <v>124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8" t="s">
        <v>83</v>
      </c>
      <c r="BK99" s="219">
        <f>ROUND(I99*H99,2)</f>
        <v>0</v>
      </c>
      <c r="BL99" s="18" t="s">
        <v>140</v>
      </c>
      <c r="BM99" s="218" t="s">
        <v>185</v>
      </c>
    </row>
    <row r="100" s="2" customFormat="1" ht="14.4" customHeight="1">
      <c r="A100" s="39"/>
      <c r="B100" s="40"/>
      <c r="C100" s="220" t="s">
        <v>186</v>
      </c>
      <c r="D100" s="220" t="s">
        <v>152</v>
      </c>
      <c r="E100" s="221" t="s">
        <v>187</v>
      </c>
      <c r="F100" s="222" t="s">
        <v>188</v>
      </c>
      <c r="G100" s="223" t="s">
        <v>155</v>
      </c>
      <c r="H100" s="224">
        <v>1</v>
      </c>
      <c r="I100" s="225"/>
      <c r="J100" s="226">
        <f>ROUND(I100*H100,2)</f>
        <v>0</v>
      </c>
      <c r="K100" s="227"/>
      <c r="L100" s="228"/>
      <c r="M100" s="229" t="s">
        <v>19</v>
      </c>
      <c r="N100" s="230" t="s">
        <v>46</v>
      </c>
      <c r="O100" s="85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8" t="s">
        <v>156</v>
      </c>
      <c r="AT100" s="218" t="s">
        <v>152</v>
      </c>
      <c r="AU100" s="218" t="s">
        <v>85</v>
      </c>
      <c r="AY100" s="18" t="s">
        <v>124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8" t="s">
        <v>83</v>
      </c>
      <c r="BK100" s="219">
        <f>ROUND(I100*H100,2)</f>
        <v>0</v>
      </c>
      <c r="BL100" s="18" t="s">
        <v>140</v>
      </c>
      <c r="BM100" s="218" t="s">
        <v>189</v>
      </c>
    </row>
    <row r="101" s="2" customFormat="1" ht="14.4" customHeight="1">
      <c r="A101" s="39"/>
      <c r="B101" s="40"/>
      <c r="C101" s="220" t="s">
        <v>8</v>
      </c>
      <c r="D101" s="220" t="s">
        <v>152</v>
      </c>
      <c r="E101" s="221" t="s">
        <v>190</v>
      </c>
      <c r="F101" s="222" t="s">
        <v>191</v>
      </c>
      <c r="G101" s="223" t="s">
        <v>155</v>
      </c>
      <c r="H101" s="224">
        <v>1</v>
      </c>
      <c r="I101" s="225"/>
      <c r="J101" s="226">
        <f>ROUND(I101*H101,2)</f>
        <v>0</v>
      </c>
      <c r="K101" s="227"/>
      <c r="L101" s="228"/>
      <c r="M101" s="229" t="s">
        <v>19</v>
      </c>
      <c r="N101" s="230" t="s">
        <v>46</v>
      </c>
      <c r="O101" s="85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8" t="s">
        <v>156</v>
      </c>
      <c r="AT101" s="218" t="s">
        <v>152</v>
      </c>
      <c r="AU101" s="218" t="s">
        <v>85</v>
      </c>
      <c r="AY101" s="18" t="s">
        <v>124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8" t="s">
        <v>83</v>
      </c>
      <c r="BK101" s="219">
        <f>ROUND(I101*H101,2)</f>
        <v>0</v>
      </c>
      <c r="BL101" s="18" t="s">
        <v>140</v>
      </c>
      <c r="BM101" s="218" t="s">
        <v>192</v>
      </c>
    </row>
    <row r="102" s="2" customFormat="1" ht="14.4" customHeight="1">
      <c r="A102" s="39"/>
      <c r="B102" s="40"/>
      <c r="C102" s="220" t="s">
        <v>131</v>
      </c>
      <c r="D102" s="220" t="s">
        <v>152</v>
      </c>
      <c r="E102" s="221" t="s">
        <v>193</v>
      </c>
      <c r="F102" s="222" t="s">
        <v>194</v>
      </c>
      <c r="G102" s="223" t="s">
        <v>155</v>
      </c>
      <c r="H102" s="224">
        <v>1</v>
      </c>
      <c r="I102" s="225"/>
      <c r="J102" s="226">
        <f>ROUND(I102*H102,2)</f>
        <v>0</v>
      </c>
      <c r="K102" s="227"/>
      <c r="L102" s="228"/>
      <c r="M102" s="229" t="s">
        <v>19</v>
      </c>
      <c r="N102" s="230" t="s">
        <v>46</v>
      </c>
      <c r="O102" s="85"/>
      <c r="P102" s="216">
        <f>O102*H102</f>
        <v>0</v>
      </c>
      <c r="Q102" s="216">
        <v>0</v>
      </c>
      <c r="R102" s="216">
        <f>Q102*H102</f>
        <v>0</v>
      </c>
      <c r="S102" s="216">
        <v>0</v>
      </c>
      <c r="T102" s="217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8" t="s">
        <v>156</v>
      </c>
      <c r="AT102" s="218" t="s">
        <v>152</v>
      </c>
      <c r="AU102" s="218" t="s">
        <v>85</v>
      </c>
      <c r="AY102" s="18" t="s">
        <v>124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8" t="s">
        <v>83</v>
      </c>
      <c r="BK102" s="219">
        <f>ROUND(I102*H102,2)</f>
        <v>0</v>
      </c>
      <c r="BL102" s="18" t="s">
        <v>140</v>
      </c>
      <c r="BM102" s="218" t="s">
        <v>195</v>
      </c>
    </row>
    <row r="103" s="2" customFormat="1" ht="14.4" customHeight="1">
      <c r="A103" s="39"/>
      <c r="B103" s="40"/>
      <c r="C103" s="220" t="s">
        <v>196</v>
      </c>
      <c r="D103" s="220" t="s">
        <v>152</v>
      </c>
      <c r="E103" s="221" t="s">
        <v>197</v>
      </c>
      <c r="F103" s="222" t="s">
        <v>198</v>
      </c>
      <c r="G103" s="223" t="s">
        <v>155</v>
      </c>
      <c r="H103" s="224">
        <v>1</v>
      </c>
      <c r="I103" s="225"/>
      <c r="J103" s="226">
        <f>ROUND(I103*H103,2)</f>
        <v>0</v>
      </c>
      <c r="K103" s="227"/>
      <c r="L103" s="228"/>
      <c r="M103" s="229" t="s">
        <v>19</v>
      </c>
      <c r="N103" s="230" t="s">
        <v>46</v>
      </c>
      <c r="O103" s="85"/>
      <c r="P103" s="216">
        <f>O103*H103</f>
        <v>0</v>
      </c>
      <c r="Q103" s="216">
        <v>0</v>
      </c>
      <c r="R103" s="216">
        <f>Q103*H103</f>
        <v>0</v>
      </c>
      <c r="S103" s="216">
        <v>0</v>
      </c>
      <c r="T103" s="217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8" t="s">
        <v>156</v>
      </c>
      <c r="AT103" s="218" t="s">
        <v>152</v>
      </c>
      <c r="AU103" s="218" t="s">
        <v>85</v>
      </c>
      <c r="AY103" s="18" t="s">
        <v>124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8" t="s">
        <v>83</v>
      </c>
      <c r="BK103" s="219">
        <f>ROUND(I103*H103,2)</f>
        <v>0</v>
      </c>
      <c r="BL103" s="18" t="s">
        <v>140</v>
      </c>
      <c r="BM103" s="218" t="s">
        <v>199</v>
      </c>
    </row>
    <row r="104" s="2" customFormat="1" ht="14.4" customHeight="1">
      <c r="A104" s="39"/>
      <c r="B104" s="40"/>
      <c r="C104" s="220" t="s">
        <v>200</v>
      </c>
      <c r="D104" s="220" t="s">
        <v>152</v>
      </c>
      <c r="E104" s="221" t="s">
        <v>201</v>
      </c>
      <c r="F104" s="222" t="s">
        <v>202</v>
      </c>
      <c r="G104" s="223" t="s">
        <v>155</v>
      </c>
      <c r="H104" s="224">
        <v>1</v>
      </c>
      <c r="I104" s="225"/>
      <c r="J104" s="226">
        <f>ROUND(I104*H104,2)</f>
        <v>0</v>
      </c>
      <c r="K104" s="227"/>
      <c r="L104" s="228"/>
      <c r="M104" s="229" t="s">
        <v>19</v>
      </c>
      <c r="N104" s="230" t="s">
        <v>46</v>
      </c>
      <c r="O104" s="85"/>
      <c r="P104" s="216">
        <f>O104*H104</f>
        <v>0</v>
      </c>
      <c r="Q104" s="216">
        <v>0</v>
      </c>
      <c r="R104" s="216">
        <f>Q104*H104</f>
        <v>0</v>
      </c>
      <c r="S104" s="216">
        <v>0</v>
      </c>
      <c r="T104" s="217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8" t="s">
        <v>156</v>
      </c>
      <c r="AT104" s="218" t="s">
        <v>152</v>
      </c>
      <c r="AU104" s="218" t="s">
        <v>85</v>
      </c>
      <c r="AY104" s="18" t="s">
        <v>124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8" t="s">
        <v>83</v>
      </c>
      <c r="BK104" s="219">
        <f>ROUND(I104*H104,2)</f>
        <v>0</v>
      </c>
      <c r="BL104" s="18" t="s">
        <v>140</v>
      </c>
      <c r="BM104" s="218" t="s">
        <v>203</v>
      </c>
    </row>
    <row r="105" s="2" customFormat="1" ht="24.15" customHeight="1">
      <c r="A105" s="39"/>
      <c r="B105" s="40"/>
      <c r="C105" s="220" t="s">
        <v>204</v>
      </c>
      <c r="D105" s="220" t="s">
        <v>152</v>
      </c>
      <c r="E105" s="221" t="s">
        <v>205</v>
      </c>
      <c r="F105" s="222" t="s">
        <v>206</v>
      </c>
      <c r="G105" s="223" t="s">
        <v>155</v>
      </c>
      <c r="H105" s="224">
        <v>1</v>
      </c>
      <c r="I105" s="225"/>
      <c r="J105" s="226">
        <f>ROUND(I105*H105,2)</f>
        <v>0</v>
      </c>
      <c r="K105" s="227"/>
      <c r="L105" s="228"/>
      <c r="M105" s="229" t="s">
        <v>19</v>
      </c>
      <c r="N105" s="230" t="s">
        <v>46</v>
      </c>
      <c r="O105" s="85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8" t="s">
        <v>156</v>
      </c>
      <c r="AT105" s="218" t="s">
        <v>152</v>
      </c>
      <c r="AU105" s="218" t="s">
        <v>85</v>
      </c>
      <c r="AY105" s="18" t="s">
        <v>124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8" t="s">
        <v>83</v>
      </c>
      <c r="BK105" s="219">
        <f>ROUND(I105*H105,2)</f>
        <v>0</v>
      </c>
      <c r="BL105" s="18" t="s">
        <v>140</v>
      </c>
      <c r="BM105" s="218" t="s">
        <v>207</v>
      </c>
    </row>
    <row r="106" s="12" customFormat="1" ht="22.8" customHeight="1">
      <c r="A106" s="12"/>
      <c r="B106" s="190"/>
      <c r="C106" s="191"/>
      <c r="D106" s="192" t="s">
        <v>74</v>
      </c>
      <c r="E106" s="204" t="s">
        <v>208</v>
      </c>
      <c r="F106" s="204" t="s">
        <v>209</v>
      </c>
      <c r="G106" s="191"/>
      <c r="H106" s="191"/>
      <c r="I106" s="194"/>
      <c r="J106" s="205">
        <f>BK106</f>
        <v>0</v>
      </c>
      <c r="K106" s="191"/>
      <c r="L106" s="196"/>
      <c r="M106" s="197"/>
      <c r="N106" s="198"/>
      <c r="O106" s="198"/>
      <c r="P106" s="199">
        <f>P107</f>
        <v>0</v>
      </c>
      <c r="Q106" s="198"/>
      <c r="R106" s="199">
        <f>R107</f>
        <v>0.00020000000000000001</v>
      </c>
      <c r="S106" s="198"/>
      <c r="T106" s="200">
        <f>T107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1" t="s">
        <v>85</v>
      </c>
      <c r="AT106" s="202" t="s">
        <v>74</v>
      </c>
      <c r="AU106" s="202" t="s">
        <v>83</v>
      </c>
      <c r="AY106" s="201" t="s">
        <v>124</v>
      </c>
      <c r="BK106" s="203">
        <f>BK107</f>
        <v>0</v>
      </c>
    </row>
    <row r="107" s="2" customFormat="1" ht="37.8" customHeight="1">
      <c r="A107" s="39"/>
      <c r="B107" s="40"/>
      <c r="C107" s="206" t="s">
        <v>210</v>
      </c>
      <c r="D107" s="206" t="s">
        <v>127</v>
      </c>
      <c r="E107" s="207" t="s">
        <v>211</v>
      </c>
      <c r="F107" s="208" t="s">
        <v>212</v>
      </c>
      <c r="G107" s="209" t="s">
        <v>176</v>
      </c>
      <c r="H107" s="210">
        <v>5</v>
      </c>
      <c r="I107" s="211"/>
      <c r="J107" s="212">
        <f>ROUND(I107*H107,2)</f>
        <v>0</v>
      </c>
      <c r="K107" s="213"/>
      <c r="L107" s="45"/>
      <c r="M107" s="231" t="s">
        <v>19</v>
      </c>
      <c r="N107" s="232" t="s">
        <v>46</v>
      </c>
      <c r="O107" s="233"/>
      <c r="P107" s="234">
        <f>O107*H107</f>
        <v>0</v>
      </c>
      <c r="Q107" s="234">
        <v>4.0000000000000003E-05</v>
      </c>
      <c r="R107" s="234">
        <f>Q107*H107</f>
        <v>0.00020000000000000001</v>
      </c>
      <c r="S107" s="234">
        <v>0</v>
      </c>
      <c r="T107" s="23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8" t="s">
        <v>131</v>
      </c>
      <c r="AT107" s="218" t="s">
        <v>127</v>
      </c>
      <c r="AU107" s="218" t="s">
        <v>85</v>
      </c>
      <c r="AY107" s="18" t="s">
        <v>124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8" t="s">
        <v>83</v>
      </c>
      <c r="BK107" s="219">
        <f>ROUND(I107*H107,2)</f>
        <v>0</v>
      </c>
      <c r="BL107" s="18" t="s">
        <v>131</v>
      </c>
      <c r="BM107" s="218" t="s">
        <v>213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Y+SY4M3ftzJiPeF04Rjh6qPeuc2JX2SSRbuOz53uwFQ5+zY7oYscJ6TOonDSvFbqMyoCjFr2r3itufHiOgnjUg==" hashValue="oKJt+piCeCOKtE0GhKr2REosR5Sv5q+PxIx5rqy3Dp3uSAD2pXnMgFCf2HY/+0b4vtSiTE4lkvgsSgNdtVloIQ==" algorithmName="SHA-512" password="CC35"/>
  <autoFilter ref="C82:K107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85</v>
      </c>
    </row>
    <row r="4" s="1" customFormat="1" ht="24.96" customHeight="1">
      <c r="B4" s="21"/>
      <c r="D4" s="131" t="s">
        <v>98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ZŠ Milady Horákové- úprava rozvodů ústředního vytápění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214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18. 6. 2020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38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39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41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43</v>
      </c>
      <c r="G32" s="39"/>
      <c r="H32" s="39"/>
      <c r="I32" s="146" t="s">
        <v>42</v>
      </c>
      <c r="J32" s="146" t="s">
        <v>44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45</v>
      </c>
      <c r="E33" s="133" t="s">
        <v>46</v>
      </c>
      <c r="F33" s="148">
        <f>ROUND((SUM(BE85:BE124)),  2)</f>
        <v>0</v>
      </c>
      <c r="G33" s="39"/>
      <c r="H33" s="39"/>
      <c r="I33" s="149">
        <v>0.20999999999999999</v>
      </c>
      <c r="J33" s="148">
        <f>ROUND(((SUM(BE85:BE124))*I33),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47</v>
      </c>
      <c r="F34" s="148">
        <f>ROUND((SUM(BF85:BF124)),  2)</f>
        <v>0</v>
      </c>
      <c r="G34" s="39"/>
      <c r="H34" s="39"/>
      <c r="I34" s="149">
        <v>0.14999999999999999</v>
      </c>
      <c r="J34" s="148">
        <f>ROUND(((SUM(BF85:BF124))*I34),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48</v>
      </c>
      <c r="F35" s="148">
        <f>ROUND((SUM(BG85:BG124)),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49</v>
      </c>
      <c r="F36" s="148">
        <f>ROUND((SUM(BH85:BH124)),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50</v>
      </c>
      <c r="F37" s="148">
        <f>ROUND((SUM(BI85:BI124)),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51</v>
      </c>
      <c r="E39" s="152"/>
      <c r="F39" s="152"/>
      <c r="G39" s="153" t="s">
        <v>52</v>
      </c>
      <c r="H39" s="154" t="s">
        <v>53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ZŠ Milady Horákové- úprava rozvodů ústředního vytápění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 xml:space="preserve">02 - Pavilo D 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Hradec Králové</v>
      </c>
      <c r="G52" s="41"/>
      <c r="H52" s="41"/>
      <c r="I52" s="33" t="s">
        <v>23</v>
      </c>
      <c r="J52" s="73" t="str">
        <f>IF(J12="","",J12)</f>
        <v>18. 6. 2020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HRADEC KRÁLOVÉ</v>
      </c>
      <c r="G54" s="41"/>
      <c r="H54" s="41"/>
      <c r="I54" s="33" t="s">
        <v>33</v>
      </c>
      <c r="J54" s="37" t="str">
        <f>E21</f>
        <v>INGPLAN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Ingplan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102</v>
      </c>
      <c r="D57" s="163"/>
      <c r="E57" s="163"/>
      <c r="F57" s="163"/>
      <c r="G57" s="163"/>
      <c r="H57" s="163"/>
      <c r="I57" s="163"/>
      <c r="J57" s="164" t="s">
        <v>103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73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104</v>
      </c>
    </row>
    <row r="60" s="9" customFormat="1" ht="24.96" customHeight="1">
      <c r="A60" s="9"/>
      <c r="B60" s="166"/>
      <c r="C60" s="167"/>
      <c r="D60" s="168" t="s">
        <v>105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215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216</v>
      </c>
      <c r="E62" s="175"/>
      <c r="F62" s="175"/>
      <c r="G62" s="175"/>
      <c r="H62" s="175"/>
      <c r="I62" s="175"/>
      <c r="J62" s="176">
        <f>J92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106</v>
      </c>
      <c r="E63" s="175"/>
      <c r="F63" s="175"/>
      <c r="G63" s="175"/>
      <c r="H63" s="175"/>
      <c r="I63" s="175"/>
      <c r="J63" s="176">
        <f>J96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107</v>
      </c>
      <c r="E64" s="175"/>
      <c r="F64" s="175"/>
      <c r="G64" s="175"/>
      <c r="H64" s="175"/>
      <c r="I64" s="175"/>
      <c r="J64" s="176">
        <f>J106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108</v>
      </c>
      <c r="E65" s="175"/>
      <c r="F65" s="175"/>
      <c r="G65" s="175"/>
      <c r="H65" s="175"/>
      <c r="I65" s="175"/>
      <c r="J65" s="176">
        <f>J120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109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ZŠ Milady Horákové- úprava rozvodů ústředního vytápění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99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 xml:space="preserve">02 - Pavilo D 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>Hradec Králové</v>
      </c>
      <c r="G79" s="41"/>
      <c r="H79" s="41"/>
      <c r="I79" s="33" t="s">
        <v>23</v>
      </c>
      <c r="J79" s="73" t="str">
        <f>IF(J12="","",J12)</f>
        <v>18. 6. 2020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>TECHNICKÉ SLUŽBY HRADEC KRÁLOVÉ</v>
      </c>
      <c r="G81" s="41"/>
      <c r="H81" s="41"/>
      <c r="I81" s="33" t="s">
        <v>33</v>
      </c>
      <c r="J81" s="37" t="str">
        <f>E21</f>
        <v>INGPLAN s.r.o.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31</v>
      </c>
      <c r="D82" s="41"/>
      <c r="E82" s="41"/>
      <c r="F82" s="28" t="str">
        <f>IF(E18="","",E18)</f>
        <v>Vyplň údaj</v>
      </c>
      <c r="G82" s="41"/>
      <c r="H82" s="41"/>
      <c r="I82" s="33" t="s">
        <v>37</v>
      </c>
      <c r="J82" s="37" t="str">
        <f>E24</f>
        <v>Ingplan s.r.o.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110</v>
      </c>
      <c r="D84" s="181" t="s">
        <v>60</v>
      </c>
      <c r="E84" s="181" t="s">
        <v>56</v>
      </c>
      <c r="F84" s="181" t="s">
        <v>57</v>
      </c>
      <c r="G84" s="181" t="s">
        <v>111</v>
      </c>
      <c r="H84" s="181" t="s">
        <v>112</v>
      </c>
      <c r="I84" s="181" t="s">
        <v>113</v>
      </c>
      <c r="J84" s="182" t="s">
        <v>103</v>
      </c>
      <c r="K84" s="183" t="s">
        <v>114</v>
      </c>
      <c r="L84" s="184"/>
      <c r="M84" s="93" t="s">
        <v>19</v>
      </c>
      <c r="N84" s="94" t="s">
        <v>45</v>
      </c>
      <c r="O84" s="94" t="s">
        <v>115</v>
      </c>
      <c r="P84" s="94" t="s">
        <v>116</v>
      </c>
      <c r="Q84" s="94" t="s">
        <v>117</v>
      </c>
      <c r="R84" s="94" t="s">
        <v>118</v>
      </c>
      <c r="S84" s="94" t="s">
        <v>119</v>
      </c>
      <c r="T84" s="95" t="s">
        <v>120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121</v>
      </c>
      <c r="D85" s="41"/>
      <c r="E85" s="41"/>
      <c r="F85" s="41"/>
      <c r="G85" s="41"/>
      <c r="H85" s="41"/>
      <c r="I85" s="41"/>
      <c r="J85" s="185">
        <f>BK85</f>
        <v>0</v>
      </c>
      <c r="K85" s="41"/>
      <c r="L85" s="45"/>
      <c r="M85" s="96"/>
      <c r="N85" s="186"/>
      <c r="O85" s="97"/>
      <c r="P85" s="187">
        <f>P86</f>
        <v>0</v>
      </c>
      <c r="Q85" s="97"/>
      <c r="R85" s="187">
        <f>R86</f>
        <v>0.15586</v>
      </c>
      <c r="S85" s="97"/>
      <c r="T85" s="188">
        <f>T86</f>
        <v>0.21927000000000002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74</v>
      </c>
      <c r="AU85" s="18" t="s">
        <v>104</v>
      </c>
      <c r="BK85" s="189">
        <f>BK86</f>
        <v>0</v>
      </c>
    </row>
    <row r="86" s="12" customFormat="1" ht="25.92" customHeight="1">
      <c r="A86" s="12"/>
      <c r="B86" s="190"/>
      <c r="C86" s="191"/>
      <c r="D86" s="192" t="s">
        <v>74</v>
      </c>
      <c r="E86" s="193" t="s">
        <v>122</v>
      </c>
      <c r="F86" s="193" t="s">
        <v>123</v>
      </c>
      <c r="G86" s="191"/>
      <c r="H86" s="191"/>
      <c r="I86" s="194"/>
      <c r="J86" s="195">
        <f>BK86</f>
        <v>0</v>
      </c>
      <c r="K86" s="191"/>
      <c r="L86" s="196"/>
      <c r="M86" s="197"/>
      <c r="N86" s="198"/>
      <c r="O86" s="198"/>
      <c r="P86" s="199">
        <f>P87+P92+P96+P106+P120</f>
        <v>0</v>
      </c>
      <c r="Q86" s="198"/>
      <c r="R86" s="199">
        <f>R87+R92+R96+R106+R120</f>
        <v>0.15586</v>
      </c>
      <c r="S86" s="198"/>
      <c r="T86" s="200">
        <f>T87+T92+T96+T106+T120</f>
        <v>0.21927000000000002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1" t="s">
        <v>85</v>
      </c>
      <c r="AT86" s="202" t="s">
        <v>74</v>
      </c>
      <c r="AU86" s="202" t="s">
        <v>75</v>
      </c>
      <c r="AY86" s="201" t="s">
        <v>124</v>
      </c>
      <c r="BK86" s="203">
        <f>BK87+BK92+BK96+BK106+BK120</f>
        <v>0</v>
      </c>
    </row>
    <row r="87" s="12" customFormat="1" ht="22.8" customHeight="1">
      <c r="A87" s="12"/>
      <c r="B87" s="190"/>
      <c r="C87" s="191"/>
      <c r="D87" s="192" t="s">
        <v>74</v>
      </c>
      <c r="E87" s="204" t="s">
        <v>217</v>
      </c>
      <c r="F87" s="204" t="s">
        <v>218</v>
      </c>
      <c r="G87" s="191"/>
      <c r="H87" s="191"/>
      <c r="I87" s="194"/>
      <c r="J87" s="205">
        <f>BK87</f>
        <v>0</v>
      </c>
      <c r="K87" s="191"/>
      <c r="L87" s="196"/>
      <c r="M87" s="197"/>
      <c r="N87" s="198"/>
      <c r="O87" s="198"/>
      <c r="P87" s="199">
        <f>SUM(P88:P91)</f>
        <v>0</v>
      </c>
      <c r="Q87" s="198"/>
      <c r="R87" s="199">
        <f>SUM(R88:R91)</f>
        <v>0.0095600000000000008</v>
      </c>
      <c r="S87" s="198"/>
      <c r="T87" s="200">
        <f>SUM(T88:T91)</f>
        <v>0.021999999999999999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85</v>
      </c>
      <c r="AT87" s="202" t="s">
        <v>74</v>
      </c>
      <c r="AU87" s="202" t="s">
        <v>83</v>
      </c>
      <c r="AY87" s="201" t="s">
        <v>124</v>
      </c>
      <c r="BK87" s="203">
        <f>SUM(BK88:BK91)</f>
        <v>0</v>
      </c>
    </row>
    <row r="88" s="2" customFormat="1" ht="24.15" customHeight="1">
      <c r="A88" s="39"/>
      <c r="B88" s="40"/>
      <c r="C88" s="206" t="s">
        <v>83</v>
      </c>
      <c r="D88" s="206" t="s">
        <v>127</v>
      </c>
      <c r="E88" s="207" t="s">
        <v>219</v>
      </c>
      <c r="F88" s="208" t="s">
        <v>220</v>
      </c>
      <c r="G88" s="209" t="s">
        <v>130</v>
      </c>
      <c r="H88" s="210">
        <v>1</v>
      </c>
      <c r="I88" s="211"/>
      <c r="J88" s="212">
        <f>ROUND(I88*H88,2)</f>
        <v>0</v>
      </c>
      <c r="K88" s="213"/>
      <c r="L88" s="45"/>
      <c r="M88" s="214" t="s">
        <v>19</v>
      </c>
      <c r="N88" s="215" t="s">
        <v>46</v>
      </c>
      <c r="O88" s="85"/>
      <c r="P88" s="216">
        <f>O88*H88</f>
        <v>0</v>
      </c>
      <c r="Q88" s="216">
        <v>6.9999999999999994E-05</v>
      </c>
      <c r="R88" s="216">
        <f>Q88*H88</f>
        <v>6.9999999999999994E-05</v>
      </c>
      <c r="S88" s="216">
        <v>0.021999999999999999</v>
      </c>
      <c r="T88" s="217">
        <f>S88*H88</f>
        <v>0.021999999999999999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8" t="s">
        <v>131</v>
      </c>
      <c r="AT88" s="218" t="s">
        <v>127</v>
      </c>
      <c r="AU88" s="218" t="s">
        <v>85</v>
      </c>
      <c r="AY88" s="18" t="s">
        <v>124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18" t="s">
        <v>83</v>
      </c>
      <c r="BK88" s="219">
        <f>ROUND(I88*H88,2)</f>
        <v>0</v>
      </c>
      <c r="BL88" s="18" t="s">
        <v>131</v>
      </c>
      <c r="BM88" s="218" t="s">
        <v>221</v>
      </c>
    </row>
    <row r="89" s="13" customFormat="1">
      <c r="A89" s="13"/>
      <c r="B89" s="236"/>
      <c r="C89" s="237"/>
      <c r="D89" s="238" t="s">
        <v>222</v>
      </c>
      <c r="E89" s="239" t="s">
        <v>19</v>
      </c>
      <c r="F89" s="240" t="s">
        <v>223</v>
      </c>
      <c r="G89" s="237"/>
      <c r="H89" s="241">
        <v>1</v>
      </c>
      <c r="I89" s="242"/>
      <c r="J89" s="237"/>
      <c r="K89" s="237"/>
      <c r="L89" s="243"/>
      <c r="M89" s="244"/>
      <c r="N89" s="245"/>
      <c r="O89" s="245"/>
      <c r="P89" s="245"/>
      <c r="Q89" s="245"/>
      <c r="R89" s="245"/>
      <c r="S89" s="245"/>
      <c r="T89" s="246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7" t="s">
        <v>222</v>
      </c>
      <c r="AU89" s="247" t="s">
        <v>85</v>
      </c>
      <c r="AV89" s="13" t="s">
        <v>85</v>
      </c>
      <c r="AW89" s="13" t="s">
        <v>36</v>
      </c>
      <c r="AX89" s="13" t="s">
        <v>83</v>
      </c>
      <c r="AY89" s="247" t="s">
        <v>124</v>
      </c>
    </row>
    <row r="90" s="2" customFormat="1" ht="37.8" customHeight="1">
      <c r="A90" s="39"/>
      <c r="B90" s="40"/>
      <c r="C90" s="206" t="s">
        <v>85</v>
      </c>
      <c r="D90" s="206" t="s">
        <v>127</v>
      </c>
      <c r="E90" s="207" t="s">
        <v>224</v>
      </c>
      <c r="F90" s="208" t="s">
        <v>225</v>
      </c>
      <c r="G90" s="209" t="s">
        <v>226</v>
      </c>
      <c r="H90" s="210">
        <v>1</v>
      </c>
      <c r="I90" s="211"/>
      <c r="J90" s="212">
        <f>ROUND(I90*H90,2)</f>
        <v>0</v>
      </c>
      <c r="K90" s="213"/>
      <c r="L90" s="45"/>
      <c r="M90" s="214" t="s">
        <v>19</v>
      </c>
      <c r="N90" s="215" t="s">
        <v>46</v>
      </c>
      <c r="O90" s="85"/>
      <c r="P90" s="216">
        <f>O90*H90</f>
        <v>0</v>
      </c>
      <c r="Q90" s="216">
        <v>0.0094900000000000002</v>
      </c>
      <c r="R90" s="216">
        <f>Q90*H90</f>
        <v>0.0094900000000000002</v>
      </c>
      <c r="S90" s="216">
        <v>0</v>
      </c>
      <c r="T90" s="217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8" t="s">
        <v>131</v>
      </c>
      <c r="AT90" s="218" t="s">
        <v>127</v>
      </c>
      <c r="AU90" s="218" t="s">
        <v>85</v>
      </c>
      <c r="AY90" s="18" t="s">
        <v>124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8" t="s">
        <v>83</v>
      </c>
      <c r="BK90" s="219">
        <f>ROUND(I90*H90,2)</f>
        <v>0</v>
      </c>
      <c r="BL90" s="18" t="s">
        <v>131</v>
      </c>
      <c r="BM90" s="218" t="s">
        <v>227</v>
      </c>
    </row>
    <row r="91" s="2" customFormat="1" ht="37.8" customHeight="1">
      <c r="A91" s="39"/>
      <c r="B91" s="40"/>
      <c r="C91" s="206" t="s">
        <v>136</v>
      </c>
      <c r="D91" s="206" t="s">
        <v>127</v>
      </c>
      <c r="E91" s="207" t="s">
        <v>228</v>
      </c>
      <c r="F91" s="208" t="s">
        <v>229</v>
      </c>
      <c r="G91" s="209" t="s">
        <v>147</v>
      </c>
      <c r="H91" s="210">
        <v>0.01</v>
      </c>
      <c r="I91" s="211"/>
      <c r="J91" s="212">
        <f>ROUND(I91*H91,2)</f>
        <v>0</v>
      </c>
      <c r="K91" s="213"/>
      <c r="L91" s="45"/>
      <c r="M91" s="214" t="s">
        <v>19</v>
      </c>
      <c r="N91" s="215" t="s">
        <v>46</v>
      </c>
      <c r="O91" s="85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8" t="s">
        <v>131</v>
      </c>
      <c r="AT91" s="218" t="s">
        <v>127</v>
      </c>
      <c r="AU91" s="218" t="s">
        <v>85</v>
      </c>
      <c r="AY91" s="18" t="s">
        <v>124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18" t="s">
        <v>83</v>
      </c>
      <c r="BK91" s="219">
        <f>ROUND(I91*H91,2)</f>
        <v>0</v>
      </c>
      <c r="BL91" s="18" t="s">
        <v>131</v>
      </c>
      <c r="BM91" s="218" t="s">
        <v>230</v>
      </c>
    </row>
    <row r="92" s="12" customFormat="1" ht="22.8" customHeight="1">
      <c r="A92" s="12"/>
      <c r="B92" s="190"/>
      <c r="C92" s="191"/>
      <c r="D92" s="192" t="s">
        <v>74</v>
      </c>
      <c r="E92" s="204" t="s">
        <v>231</v>
      </c>
      <c r="F92" s="204" t="s">
        <v>232</v>
      </c>
      <c r="G92" s="191"/>
      <c r="H92" s="191"/>
      <c r="I92" s="194"/>
      <c r="J92" s="205">
        <f>BK92</f>
        <v>0</v>
      </c>
      <c r="K92" s="191"/>
      <c r="L92" s="196"/>
      <c r="M92" s="197"/>
      <c r="N92" s="198"/>
      <c r="O92" s="198"/>
      <c r="P92" s="199">
        <f>SUM(P93:P95)</f>
        <v>0</v>
      </c>
      <c r="Q92" s="198"/>
      <c r="R92" s="199">
        <f>SUM(R93:R95)</f>
        <v>0.038300000000000008</v>
      </c>
      <c r="S92" s="198"/>
      <c r="T92" s="200">
        <f>SUM(T93:T95)</f>
        <v>0.10933000000000001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85</v>
      </c>
      <c r="AT92" s="202" t="s">
        <v>74</v>
      </c>
      <c r="AU92" s="202" t="s">
        <v>83</v>
      </c>
      <c r="AY92" s="201" t="s">
        <v>124</v>
      </c>
      <c r="BK92" s="203">
        <f>SUM(BK93:BK95)</f>
        <v>0</v>
      </c>
    </row>
    <row r="93" s="2" customFormat="1" ht="24.15" customHeight="1">
      <c r="A93" s="39"/>
      <c r="B93" s="40"/>
      <c r="C93" s="206" t="s">
        <v>140</v>
      </c>
      <c r="D93" s="206" t="s">
        <v>127</v>
      </c>
      <c r="E93" s="207" t="s">
        <v>233</v>
      </c>
      <c r="F93" s="208" t="s">
        <v>234</v>
      </c>
      <c r="G93" s="209" t="s">
        <v>176</v>
      </c>
      <c r="H93" s="210">
        <v>13</v>
      </c>
      <c r="I93" s="211"/>
      <c r="J93" s="212">
        <f>ROUND(I93*H93,2)</f>
        <v>0</v>
      </c>
      <c r="K93" s="213"/>
      <c r="L93" s="45"/>
      <c r="M93" s="214" t="s">
        <v>19</v>
      </c>
      <c r="N93" s="215" t="s">
        <v>46</v>
      </c>
      <c r="O93" s="85"/>
      <c r="P93" s="216">
        <f>O93*H93</f>
        <v>0</v>
      </c>
      <c r="Q93" s="216">
        <v>6.0000000000000002E-05</v>
      </c>
      <c r="R93" s="216">
        <f>Q93*H93</f>
        <v>0.00077999999999999999</v>
      </c>
      <c r="S93" s="216">
        <v>0.0084100000000000008</v>
      </c>
      <c r="T93" s="217">
        <f>S93*H93</f>
        <v>0.10933000000000001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8" t="s">
        <v>131</v>
      </c>
      <c r="AT93" s="218" t="s">
        <v>127</v>
      </c>
      <c r="AU93" s="218" t="s">
        <v>85</v>
      </c>
      <c r="AY93" s="18" t="s">
        <v>124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8" t="s">
        <v>83</v>
      </c>
      <c r="BK93" s="219">
        <f>ROUND(I93*H93,2)</f>
        <v>0</v>
      </c>
      <c r="BL93" s="18" t="s">
        <v>131</v>
      </c>
      <c r="BM93" s="218" t="s">
        <v>235</v>
      </c>
    </row>
    <row r="94" s="2" customFormat="1" ht="24.15" customHeight="1">
      <c r="A94" s="39"/>
      <c r="B94" s="40"/>
      <c r="C94" s="206" t="s">
        <v>144</v>
      </c>
      <c r="D94" s="206" t="s">
        <v>127</v>
      </c>
      <c r="E94" s="207" t="s">
        <v>236</v>
      </c>
      <c r="F94" s="208" t="s">
        <v>237</v>
      </c>
      <c r="G94" s="209" t="s">
        <v>176</v>
      </c>
      <c r="H94" s="210">
        <v>5</v>
      </c>
      <c r="I94" s="211"/>
      <c r="J94" s="212">
        <f>ROUND(I94*H94,2)</f>
        <v>0</v>
      </c>
      <c r="K94" s="213"/>
      <c r="L94" s="45"/>
      <c r="M94" s="214" t="s">
        <v>19</v>
      </c>
      <c r="N94" s="215" t="s">
        <v>46</v>
      </c>
      <c r="O94" s="85"/>
      <c r="P94" s="216">
        <f>O94*H94</f>
        <v>0</v>
      </c>
      <c r="Q94" s="216">
        <v>0.0061700000000000001</v>
      </c>
      <c r="R94" s="216">
        <f>Q94*H94</f>
        <v>0.030850000000000002</v>
      </c>
      <c r="S94" s="216">
        <v>0</v>
      </c>
      <c r="T94" s="217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8" t="s">
        <v>131</v>
      </c>
      <c r="AT94" s="218" t="s">
        <v>127</v>
      </c>
      <c r="AU94" s="218" t="s">
        <v>85</v>
      </c>
      <c r="AY94" s="18" t="s">
        <v>124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8" t="s">
        <v>83</v>
      </c>
      <c r="BK94" s="219">
        <f>ROUND(I94*H94,2)</f>
        <v>0</v>
      </c>
      <c r="BL94" s="18" t="s">
        <v>131</v>
      </c>
      <c r="BM94" s="218" t="s">
        <v>238</v>
      </c>
    </row>
    <row r="95" s="2" customFormat="1" ht="24.15" customHeight="1">
      <c r="A95" s="39"/>
      <c r="B95" s="40"/>
      <c r="C95" s="206" t="s">
        <v>151</v>
      </c>
      <c r="D95" s="206" t="s">
        <v>127</v>
      </c>
      <c r="E95" s="207" t="s">
        <v>239</v>
      </c>
      <c r="F95" s="208" t="s">
        <v>240</v>
      </c>
      <c r="G95" s="209" t="s">
        <v>176</v>
      </c>
      <c r="H95" s="210">
        <v>1</v>
      </c>
      <c r="I95" s="211"/>
      <c r="J95" s="212">
        <f>ROUND(I95*H95,2)</f>
        <v>0</v>
      </c>
      <c r="K95" s="213"/>
      <c r="L95" s="45"/>
      <c r="M95" s="214" t="s">
        <v>19</v>
      </c>
      <c r="N95" s="215" t="s">
        <v>46</v>
      </c>
      <c r="O95" s="85"/>
      <c r="P95" s="216">
        <f>O95*H95</f>
        <v>0</v>
      </c>
      <c r="Q95" s="216">
        <v>0.0066699999999999997</v>
      </c>
      <c r="R95" s="216">
        <f>Q95*H95</f>
        <v>0.0066699999999999997</v>
      </c>
      <c r="S95" s="216">
        <v>0</v>
      </c>
      <c r="T95" s="217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8" t="s">
        <v>131</v>
      </c>
      <c r="AT95" s="218" t="s">
        <v>127</v>
      </c>
      <c r="AU95" s="218" t="s">
        <v>85</v>
      </c>
      <c r="AY95" s="18" t="s">
        <v>124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8" t="s">
        <v>83</v>
      </c>
      <c r="BK95" s="219">
        <f>ROUND(I95*H95,2)</f>
        <v>0</v>
      </c>
      <c r="BL95" s="18" t="s">
        <v>131</v>
      </c>
      <c r="BM95" s="218" t="s">
        <v>241</v>
      </c>
    </row>
    <row r="96" s="12" customFormat="1" ht="22.8" customHeight="1">
      <c r="A96" s="12"/>
      <c r="B96" s="190"/>
      <c r="C96" s="191"/>
      <c r="D96" s="192" t="s">
        <v>74</v>
      </c>
      <c r="E96" s="204" t="s">
        <v>125</v>
      </c>
      <c r="F96" s="204" t="s">
        <v>126</v>
      </c>
      <c r="G96" s="191"/>
      <c r="H96" s="191"/>
      <c r="I96" s="194"/>
      <c r="J96" s="205">
        <f>BK96</f>
        <v>0</v>
      </c>
      <c r="K96" s="191"/>
      <c r="L96" s="196"/>
      <c r="M96" s="197"/>
      <c r="N96" s="198"/>
      <c r="O96" s="198"/>
      <c r="P96" s="199">
        <f>SUM(P97:P105)</f>
        <v>0</v>
      </c>
      <c r="Q96" s="198"/>
      <c r="R96" s="199">
        <f>SUM(R97:R105)</f>
        <v>0.1072</v>
      </c>
      <c r="S96" s="198"/>
      <c r="T96" s="200">
        <f>SUM(T97:T105)</f>
        <v>0.087940000000000004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1" t="s">
        <v>85</v>
      </c>
      <c r="AT96" s="202" t="s">
        <v>74</v>
      </c>
      <c r="AU96" s="202" t="s">
        <v>83</v>
      </c>
      <c r="AY96" s="201" t="s">
        <v>124</v>
      </c>
      <c r="BK96" s="203">
        <f>SUM(BK97:BK105)</f>
        <v>0</v>
      </c>
    </row>
    <row r="97" s="2" customFormat="1" ht="24.15" customHeight="1">
      <c r="A97" s="39"/>
      <c r="B97" s="40"/>
      <c r="C97" s="206" t="s">
        <v>158</v>
      </c>
      <c r="D97" s="206" t="s">
        <v>127</v>
      </c>
      <c r="E97" s="207" t="s">
        <v>242</v>
      </c>
      <c r="F97" s="208" t="s">
        <v>243</v>
      </c>
      <c r="G97" s="209" t="s">
        <v>130</v>
      </c>
      <c r="H97" s="210">
        <v>2</v>
      </c>
      <c r="I97" s="211"/>
      <c r="J97" s="212">
        <f>ROUND(I97*H97,2)</f>
        <v>0</v>
      </c>
      <c r="K97" s="213"/>
      <c r="L97" s="45"/>
      <c r="M97" s="214" t="s">
        <v>19</v>
      </c>
      <c r="N97" s="215" t="s">
        <v>46</v>
      </c>
      <c r="O97" s="85"/>
      <c r="P97" s="216">
        <f>O97*H97</f>
        <v>0</v>
      </c>
      <c r="Q97" s="216">
        <v>2.0000000000000002E-05</v>
      </c>
      <c r="R97" s="216">
        <f>Q97*H97</f>
        <v>4.0000000000000003E-05</v>
      </c>
      <c r="S97" s="216">
        <v>0.039</v>
      </c>
      <c r="T97" s="217">
        <f>S97*H97</f>
        <v>0.078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8" t="s">
        <v>131</v>
      </c>
      <c r="AT97" s="218" t="s">
        <v>127</v>
      </c>
      <c r="AU97" s="218" t="s">
        <v>85</v>
      </c>
      <c r="AY97" s="18" t="s">
        <v>124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8" t="s">
        <v>83</v>
      </c>
      <c r="BK97" s="219">
        <f>ROUND(I97*H97,2)</f>
        <v>0</v>
      </c>
      <c r="BL97" s="18" t="s">
        <v>131</v>
      </c>
      <c r="BM97" s="218" t="s">
        <v>244</v>
      </c>
    </row>
    <row r="98" s="2" customFormat="1" ht="24.15" customHeight="1">
      <c r="A98" s="39"/>
      <c r="B98" s="40"/>
      <c r="C98" s="206" t="s">
        <v>156</v>
      </c>
      <c r="D98" s="206" t="s">
        <v>127</v>
      </c>
      <c r="E98" s="207" t="s">
        <v>245</v>
      </c>
      <c r="F98" s="208" t="s">
        <v>246</v>
      </c>
      <c r="G98" s="209" t="s">
        <v>226</v>
      </c>
      <c r="H98" s="210">
        <v>2</v>
      </c>
      <c r="I98" s="211"/>
      <c r="J98" s="212">
        <f>ROUND(I98*H98,2)</f>
        <v>0</v>
      </c>
      <c r="K98" s="213"/>
      <c r="L98" s="45"/>
      <c r="M98" s="214" t="s">
        <v>19</v>
      </c>
      <c r="N98" s="215" t="s">
        <v>46</v>
      </c>
      <c r="O98" s="85"/>
      <c r="P98" s="216">
        <f>O98*H98</f>
        <v>0</v>
      </c>
      <c r="Q98" s="216">
        <v>0.025250000000000002</v>
      </c>
      <c r="R98" s="216">
        <f>Q98*H98</f>
        <v>0.050500000000000003</v>
      </c>
      <c r="S98" s="216">
        <v>0</v>
      </c>
      <c r="T98" s="217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8" t="s">
        <v>131</v>
      </c>
      <c r="AT98" s="218" t="s">
        <v>127</v>
      </c>
      <c r="AU98" s="218" t="s">
        <v>85</v>
      </c>
      <c r="AY98" s="18" t="s">
        <v>124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8" t="s">
        <v>83</v>
      </c>
      <c r="BK98" s="219">
        <f>ROUND(I98*H98,2)</f>
        <v>0</v>
      </c>
      <c r="BL98" s="18" t="s">
        <v>131</v>
      </c>
      <c r="BM98" s="218" t="s">
        <v>247</v>
      </c>
    </row>
    <row r="99" s="2" customFormat="1" ht="24.15" customHeight="1">
      <c r="A99" s="39"/>
      <c r="B99" s="40"/>
      <c r="C99" s="206" t="s">
        <v>165</v>
      </c>
      <c r="D99" s="206" t="s">
        <v>127</v>
      </c>
      <c r="E99" s="207" t="s">
        <v>248</v>
      </c>
      <c r="F99" s="208" t="s">
        <v>249</v>
      </c>
      <c r="G99" s="209" t="s">
        <v>226</v>
      </c>
      <c r="H99" s="210">
        <v>4</v>
      </c>
      <c r="I99" s="211"/>
      <c r="J99" s="212">
        <f>ROUND(I99*H99,2)</f>
        <v>0</v>
      </c>
      <c r="K99" s="213"/>
      <c r="L99" s="45"/>
      <c r="M99" s="214" t="s">
        <v>19</v>
      </c>
      <c r="N99" s="215" t="s">
        <v>46</v>
      </c>
      <c r="O99" s="85"/>
      <c r="P99" s="216">
        <f>O99*H99</f>
        <v>0</v>
      </c>
      <c r="Q99" s="216">
        <v>0.01191</v>
      </c>
      <c r="R99" s="216">
        <f>Q99*H99</f>
        <v>0.047640000000000002</v>
      </c>
      <c r="S99" s="216">
        <v>0</v>
      </c>
      <c r="T99" s="217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8" t="s">
        <v>131</v>
      </c>
      <c r="AT99" s="218" t="s">
        <v>127</v>
      </c>
      <c r="AU99" s="218" t="s">
        <v>85</v>
      </c>
      <c r="AY99" s="18" t="s">
        <v>124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8" t="s">
        <v>83</v>
      </c>
      <c r="BK99" s="219">
        <f>ROUND(I99*H99,2)</f>
        <v>0</v>
      </c>
      <c r="BL99" s="18" t="s">
        <v>131</v>
      </c>
      <c r="BM99" s="218" t="s">
        <v>250</v>
      </c>
    </row>
    <row r="100" s="2" customFormat="1" ht="24.15" customHeight="1">
      <c r="A100" s="39"/>
      <c r="B100" s="40"/>
      <c r="C100" s="206" t="s">
        <v>169</v>
      </c>
      <c r="D100" s="206" t="s">
        <v>127</v>
      </c>
      <c r="E100" s="207" t="s">
        <v>133</v>
      </c>
      <c r="F100" s="208" t="s">
        <v>134</v>
      </c>
      <c r="G100" s="209" t="s">
        <v>130</v>
      </c>
      <c r="H100" s="210">
        <v>2</v>
      </c>
      <c r="I100" s="211"/>
      <c r="J100" s="212">
        <f>ROUND(I100*H100,2)</f>
        <v>0</v>
      </c>
      <c r="K100" s="213"/>
      <c r="L100" s="45"/>
      <c r="M100" s="214" t="s">
        <v>19</v>
      </c>
      <c r="N100" s="215" t="s">
        <v>46</v>
      </c>
      <c r="O100" s="85"/>
      <c r="P100" s="216">
        <f>O100*H100</f>
        <v>0</v>
      </c>
      <c r="Q100" s="216">
        <v>0.00016000000000000001</v>
      </c>
      <c r="R100" s="216">
        <f>Q100*H100</f>
        <v>0.00032000000000000003</v>
      </c>
      <c r="S100" s="216">
        <v>0.0049699999999999996</v>
      </c>
      <c r="T100" s="217">
        <f>S100*H100</f>
        <v>0.0099399999999999992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8" t="s">
        <v>131</v>
      </c>
      <c r="AT100" s="218" t="s">
        <v>127</v>
      </c>
      <c r="AU100" s="218" t="s">
        <v>85</v>
      </c>
      <c r="AY100" s="18" t="s">
        <v>124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8" t="s">
        <v>83</v>
      </c>
      <c r="BK100" s="219">
        <f>ROUND(I100*H100,2)</f>
        <v>0</v>
      </c>
      <c r="BL100" s="18" t="s">
        <v>131</v>
      </c>
      <c r="BM100" s="218" t="s">
        <v>251</v>
      </c>
    </row>
    <row r="101" s="2" customFormat="1" ht="24.15" customHeight="1">
      <c r="A101" s="39"/>
      <c r="B101" s="40"/>
      <c r="C101" s="206" t="s">
        <v>173</v>
      </c>
      <c r="D101" s="206" t="s">
        <v>127</v>
      </c>
      <c r="E101" s="207" t="s">
        <v>252</v>
      </c>
      <c r="F101" s="208" t="s">
        <v>253</v>
      </c>
      <c r="G101" s="209" t="s">
        <v>130</v>
      </c>
      <c r="H101" s="210">
        <v>2</v>
      </c>
      <c r="I101" s="211"/>
      <c r="J101" s="212">
        <f>ROUND(I101*H101,2)</f>
        <v>0</v>
      </c>
      <c r="K101" s="213"/>
      <c r="L101" s="45"/>
      <c r="M101" s="214" t="s">
        <v>19</v>
      </c>
      <c r="N101" s="215" t="s">
        <v>46</v>
      </c>
      <c r="O101" s="85"/>
      <c r="P101" s="216">
        <f>O101*H101</f>
        <v>0</v>
      </c>
      <c r="Q101" s="216">
        <v>0.00027</v>
      </c>
      <c r="R101" s="216">
        <f>Q101*H101</f>
        <v>0.00054000000000000001</v>
      </c>
      <c r="S101" s="216">
        <v>0</v>
      </c>
      <c r="T101" s="217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8" t="s">
        <v>131</v>
      </c>
      <c r="AT101" s="218" t="s">
        <v>127</v>
      </c>
      <c r="AU101" s="218" t="s">
        <v>85</v>
      </c>
      <c r="AY101" s="18" t="s">
        <v>124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8" t="s">
        <v>83</v>
      </c>
      <c r="BK101" s="219">
        <f>ROUND(I101*H101,2)</f>
        <v>0</v>
      </c>
      <c r="BL101" s="18" t="s">
        <v>131</v>
      </c>
      <c r="BM101" s="218" t="s">
        <v>254</v>
      </c>
    </row>
    <row r="102" s="2" customFormat="1" ht="24.15" customHeight="1">
      <c r="A102" s="39"/>
      <c r="B102" s="40"/>
      <c r="C102" s="206" t="s">
        <v>178</v>
      </c>
      <c r="D102" s="206" t="s">
        <v>127</v>
      </c>
      <c r="E102" s="207" t="s">
        <v>255</v>
      </c>
      <c r="F102" s="208" t="s">
        <v>256</v>
      </c>
      <c r="G102" s="209" t="s">
        <v>130</v>
      </c>
      <c r="H102" s="210">
        <v>4</v>
      </c>
      <c r="I102" s="211"/>
      <c r="J102" s="212">
        <f>ROUND(I102*H102,2)</f>
        <v>0</v>
      </c>
      <c r="K102" s="213"/>
      <c r="L102" s="45"/>
      <c r="M102" s="214" t="s">
        <v>19</v>
      </c>
      <c r="N102" s="215" t="s">
        <v>46</v>
      </c>
      <c r="O102" s="85"/>
      <c r="P102" s="216">
        <f>O102*H102</f>
        <v>0</v>
      </c>
      <c r="Q102" s="216">
        <v>0.00022000000000000001</v>
      </c>
      <c r="R102" s="216">
        <f>Q102*H102</f>
        <v>0.00088000000000000003</v>
      </c>
      <c r="S102" s="216">
        <v>0</v>
      </c>
      <c r="T102" s="217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8" t="s">
        <v>131</v>
      </c>
      <c r="AT102" s="218" t="s">
        <v>127</v>
      </c>
      <c r="AU102" s="218" t="s">
        <v>85</v>
      </c>
      <c r="AY102" s="18" t="s">
        <v>124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8" t="s">
        <v>83</v>
      </c>
      <c r="BK102" s="219">
        <f>ROUND(I102*H102,2)</f>
        <v>0</v>
      </c>
      <c r="BL102" s="18" t="s">
        <v>131</v>
      </c>
      <c r="BM102" s="218" t="s">
        <v>257</v>
      </c>
    </row>
    <row r="103" s="2" customFormat="1" ht="37.8" customHeight="1">
      <c r="A103" s="39"/>
      <c r="B103" s="40"/>
      <c r="C103" s="206" t="s">
        <v>182</v>
      </c>
      <c r="D103" s="206" t="s">
        <v>127</v>
      </c>
      <c r="E103" s="207" t="s">
        <v>137</v>
      </c>
      <c r="F103" s="208" t="s">
        <v>138</v>
      </c>
      <c r="G103" s="209" t="s">
        <v>130</v>
      </c>
      <c r="H103" s="210">
        <v>2</v>
      </c>
      <c r="I103" s="211"/>
      <c r="J103" s="212">
        <f>ROUND(I103*H103,2)</f>
        <v>0</v>
      </c>
      <c r="K103" s="213"/>
      <c r="L103" s="45"/>
      <c r="M103" s="214" t="s">
        <v>19</v>
      </c>
      <c r="N103" s="215" t="s">
        <v>46</v>
      </c>
      <c r="O103" s="85"/>
      <c r="P103" s="216">
        <f>O103*H103</f>
        <v>0</v>
      </c>
      <c r="Q103" s="216">
        <v>0.00051999999999999995</v>
      </c>
      <c r="R103" s="216">
        <f>Q103*H103</f>
        <v>0.0010399999999999999</v>
      </c>
      <c r="S103" s="216">
        <v>0</v>
      </c>
      <c r="T103" s="217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8" t="s">
        <v>131</v>
      </c>
      <c r="AT103" s="218" t="s">
        <v>127</v>
      </c>
      <c r="AU103" s="218" t="s">
        <v>85</v>
      </c>
      <c r="AY103" s="18" t="s">
        <v>124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8" t="s">
        <v>83</v>
      </c>
      <c r="BK103" s="219">
        <f>ROUND(I103*H103,2)</f>
        <v>0</v>
      </c>
      <c r="BL103" s="18" t="s">
        <v>131</v>
      </c>
      <c r="BM103" s="218" t="s">
        <v>258</v>
      </c>
    </row>
    <row r="104" s="2" customFormat="1" ht="14.4" customHeight="1">
      <c r="A104" s="39"/>
      <c r="B104" s="40"/>
      <c r="C104" s="206" t="s">
        <v>186</v>
      </c>
      <c r="D104" s="206" t="s">
        <v>127</v>
      </c>
      <c r="E104" s="207" t="s">
        <v>141</v>
      </c>
      <c r="F104" s="208" t="s">
        <v>142</v>
      </c>
      <c r="G104" s="209" t="s">
        <v>130</v>
      </c>
      <c r="H104" s="210">
        <v>2</v>
      </c>
      <c r="I104" s="211"/>
      <c r="J104" s="212">
        <f>ROUND(I104*H104,2)</f>
        <v>0</v>
      </c>
      <c r="K104" s="213"/>
      <c r="L104" s="45"/>
      <c r="M104" s="214" t="s">
        <v>19</v>
      </c>
      <c r="N104" s="215" t="s">
        <v>46</v>
      </c>
      <c r="O104" s="85"/>
      <c r="P104" s="216">
        <f>O104*H104</f>
        <v>0</v>
      </c>
      <c r="Q104" s="216">
        <v>0.0031199999999999999</v>
      </c>
      <c r="R104" s="216">
        <f>Q104*H104</f>
        <v>0.0062399999999999999</v>
      </c>
      <c r="S104" s="216">
        <v>0</v>
      </c>
      <c r="T104" s="217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8" t="s">
        <v>131</v>
      </c>
      <c r="AT104" s="218" t="s">
        <v>127</v>
      </c>
      <c r="AU104" s="218" t="s">
        <v>85</v>
      </c>
      <c r="AY104" s="18" t="s">
        <v>124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8" t="s">
        <v>83</v>
      </c>
      <c r="BK104" s="219">
        <f>ROUND(I104*H104,2)</f>
        <v>0</v>
      </c>
      <c r="BL104" s="18" t="s">
        <v>131</v>
      </c>
      <c r="BM104" s="218" t="s">
        <v>259</v>
      </c>
    </row>
    <row r="105" s="2" customFormat="1" ht="37.8" customHeight="1">
      <c r="A105" s="39"/>
      <c r="B105" s="40"/>
      <c r="C105" s="206" t="s">
        <v>8</v>
      </c>
      <c r="D105" s="206" t="s">
        <v>127</v>
      </c>
      <c r="E105" s="207" t="s">
        <v>260</v>
      </c>
      <c r="F105" s="208" t="s">
        <v>261</v>
      </c>
      <c r="G105" s="209" t="s">
        <v>147</v>
      </c>
      <c r="H105" s="210">
        <v>0.02</v>
      </c>
      <c r="I105" s="211"/>
      <c r="J105" s="212">
        <f>ROUND(I105*H105,2)</f>
        <v>0</v>
      </c>
      <c r="K105" s="213"/>
      <c r="L105" s="45"/>
      <c r="M105" s="214" t="s">
        <v>19</v>
      </c>
      <c r="N105" s="215" t="s">
        <v>46</v>
      </c>
      <c r="O105" s="85"/>
      <c r="P105" s="216">
        <f>O105*H105</f>
        <v>0</v>
      </c>
      <c r="Q105" s="216">
        <v>0</v>
      </c>
      <c r="R105" s="216">
        <f>Q105*H105</f>
        <v>0</v>
      </c>
      <c r="S105" s="216">
        <v>0</v>
      </c>
      <c r="T105" s="217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8" t="s">
        <v>131</v>
      </c>
      <c r="AT105" s="218" t="s">
        <v>127</v>
      </c>
      <c r="AU105" s="218" t="s">
        <v>85</v>
      </c>
      <c r="AY105" s="18" t="s">
        <v>124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8" t="s">
        <v>83</v>
      </c>
      <c r="BK105" s="219">
        <f>ROUND(I105*H105,2)</f>
        <v>0</v>
      </c>
      <c r="BL105" s="18" t="s">
        <v>131</v>
      </c>
      <c r="BM105" s="218" t="s">
        <v>262</v>
      </c>
    </row>
    <row r="106" s="12" customFormat="1" ht="22.8" customHeight="1">
      <c r="A106" s="12"/>
      <c r="B106" s="190"/>
      <c r="C106" s="191"/>
      <c r="D106" s="192" t="s">
        <v>74</v>
      </c>
      <c r="E106" s="204" t="s">
        <v>149</v>
      </c>
      <c r="F106" s="204" t="s">
        <v>150</v>
      </c>
      <c r="G106" s="191"/>
      <c r="H106" s="191"/>
      <c r="I106" s="194"/>
      <c r="J106" s="205">
        <f>BK106</f>
        <v>0</v>
      </c>
      <c r="K106" s="191"/>
      <c r="L106" s="196"/>
      <c r="M106" s="197"/>
      <c r="N106" s="198"/>
      <c r="O106" s="198"/>
      <c r="P106" s="199">
        <f>SUM(P107:P119)</f>
        <v>0</v>
      </c>
      <c r="Q106" s="198"/>
      <c r="R106" s="199">
        <f>SUM(R107:R119)</f>
        <v>0</v>
      </c>
      <c r="S106" s="198"/>
      <c r="T106" s="200">
        <f>SUM(T107:T119)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1" t="s">
        <v>85</v>
      </c>
      <c r="AT106" s="202" t="s">
        <v>74</v>
      </c>
      <c r="AU106" s="202" t="s">
        <v>83</v>
      </c>
      <c r="AY106" s="201" t="s">
        <v>124</v>
      </c>
      <c r="BK106" s="203">
        <f>SUM(BK107:BK119)</f>
        <v>0</v>
      </c>
    </row>
    <row r="107" s="2" customFormat="1" ht="14.4" customHeight="1">
      <c r="A107" s="39"/>
      <c r="B107" s="40"/>
      <c r="C107" s="220" t="s">
        <v>131</v>
      </c>
      <c r="D107" s="220" t="s">
        <v>152</v>
      </c>
      <c r="E107" s="221" t="s">
        <v>263</v>
      </c>
      <c r="F107" s="222" t="s">
        <v>154</v>
      </c>
      <c r="G107" s="223" t="s">
        <v>155</v>
      </c>
      <c r="H107" s="224">
        <v>1</v>
      </c>
      <c r="I107" s="225"/>
      <c r="J107" s="226">
        <f>ROUND(I107*H107,2)</f>
        <v>0</v>
      </c>
      <c r="K107" s="227"/>
      <c r="L107" s="228"/>
      <c r="M107" s="229" t="s">
        <v>19</v>
      </c>
      <c r="N107" s="230" t="s">
        <v>46</v>
      </c>
      <c r="O107" s="85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8" t="s">
        <v>156</v>
      </c>
      <c r="AT107" s="218" t="s">
        <v>152</v>
      </c>
      <c r="AU107" s="218" t="s">
        <v>85</v>
      </c>
      <c r="AY107" s="18" t="s">
        <v>124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8" t="s">
        <v>83</v>
      </c>
      <c r="BK107" s="219">
        <f>ROUND(I107*H107,2)</f>
        <v>0</v>
      </c>
      <c r="BL107" s="18" t="s">
        <v>140</v>
      </c>
      <c r="BM107" s="218" t="s">
        <v>264</v>
      </c>
    </row>
    <row r="108" s="2" customFormat="1" ht="24.15" customHeight="1">
      <c r="A108" s="39"/>
      <c r="B108" s="40"/>
      <c r="C108" s="220" t="s">
        <v>196</v>
      </c>
      <c r="D108" s="220" t="s">
        <v>152</v>
      </c>
      <c r="E108" s="221" t="s">
        <v>265</v>
      </c>
      <c r="F108" s="222" t="s">
        <v>266</v>
      </c>
      <c r="G108" s="223" t="s">
        <v>155</v>
      </c>
      <c r="H108" s="224">
        <v>1</v>
      </c>
      <c r="I108" s="225"/>
      <c r="J108" s="226">
        <f>ROUND(I108*H108,2)</f>
        <v>0</v>
      </c>
      <c r="K108" s="227"/>
      <c r="L108" s="228"/>
      <c r="M108" s="229" t="s">
        <v>19</v>
      </c>
      <c r="N108" s="230" t="s">
        <v>46</v>
      </c>
      <c r="O108" s="85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8" t="s">
        <v>156</v>
      </c>
      <c r="AT108" s="218" t="s">
        <v>152</v>
      </c>
      <c r="AU108" s="218" t="s">
        <v>85</v>
      </c>
      <c r="AY108" s="18" t="s">
        <v>124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8" t="s">
        <v>83</v>
      </c>
      <c r="BK108" s="219">
        <f>ROUND(I108*H108,2)</f>
        <v>0</v>
      </c>
      <c r="BL108" s="18" t="s">
        <v>140</v>
      </c>
      <c r="BM108" s="218" t="s">
        <v>267</v>
      </c>
    </row>
    <row r="109" s="2" customFormat="1" ht="14.4" customHeight="1">
      <c r="A109" s="39"/>
      <c r="B109" s="40"/>
      <c r="C109" s="220" t="s">
        <v>200</v>
      </c>
      <c r="D109" s="220" t="s">
        <v>152</v>
      </c>
      <c r="E109" s="221" t="s">
        <v>166</v>
      </c>
      <c r="F109" s="222" t="s">
        <v>167</v>
      </c>
      <c r="G109" s="223" t="s">
        <v>155</v>
      </c>
      <c r="H109" s="224">
        <v>1</v>
      </c>
      <c r="I109" s="225"/>
      <c r="J109" s="226">
        <f>ROUND(I109*H109,2)</f>
        <v>0</v>
      </c>
      <c r="K109" s="227"/>
      <c r="L109" s="228"/>
      <c r="M109" s="229" t="s">
        <v>19</v>
      </c>
      <c r="N109" s="230" t="s">
        <v>46</v>
      </c>
      <c r="O109" s="85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8" t="s">
        <v>156</v>
      </c>
      <c r="AT109" s="218" t="s">
        <v>152</v>
      </c>
      <c r="AU109" s="218" t="s">
        <v>85</v>
      </c>
      <c r="AY109" s="18" t="s">
        <v>124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8" t="s">
        <v>83</v>
      </c>
      <c r="BK109" s="219">
        <f>ROUND(I109*H109,2)</f>
        <v>0</v>
      </c>
      <c r="BL109" s="18" t="s">
        <v>140</v>
      </c>
      <c r="BM109" s="218" t="s">
        <v>268</v>
      </c>
    </row>
    <row r="110" s="2" customFormat="1" ht="14.4" customHeight="1">
      <c r="A110" s="39"/>
      <c r="B110" s="40"/>
      <c r="C110" s="220" t="s">
        <v>204</v>
      </c>
      <c r="D110" s="220" t="s">
        <v>152</v>
      </c>
      <c r="E110" s="221" t="s">
        <v>170</v>
      </c>
      <c r="F110" s="222" t="s">
        <v>171</v>
      </c>
      <c r="G110" s="223" t="s">
        <v>155</v>
      </c>
      <c r="H110" s="224">
        <v>1</v>
      </c>
      <c r="I110" s="225"/>
      <c r="J110" s="226">
        <f>ROUND(I110*H110,2)</f>
        <v>0</v>
      </c>
      <c r="K110" s="227"/>
      <c r="L110" s="228"/>
      <c r="M110" s="229" t="s">
        <v>19</v>
      </c>
      <c r="N110" s="230" t="s">
        <v>46</v>
      </c>
      <c r="O110" s="85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8" t="s">
        <v>156</v>
      </c>
      <c r="AT110" s="218" t="s">
        <v>152</v>
      </c>
      <c r="AU110" s="218" t="s">
        <v>85</v>
      </c>
      <c r="AY110" s="18" t="s">
        <v>124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8" t="s">
        <v>83</v>
      </c>
      <c r="BK110" s="219">
        <f>ROUND(I110*H110,2)</f>
        <v>0</v>
      </c>
      <c r="BL110" s="18" t="s">
        <v>140</v>
      </c>
      <c r="BM110" s="218" t="s">
        <v>269</v>
      </c>
    </row>
    <row r="111" s="2" customFormat="1" ht="14.4" customHeight="1">
      <c r="A111" s="39"/>
      <c r="B111" s="40"/>
      <c r="C111" s="220" t="s">
        <v>210</v>
      </c>
      <c r="D111" s="220" t="s">
        <v>152</v>
      </c>
      <c r="E111" s="221" t="s">
        <v>174</v>
      </c>
      <c r="F111" s="222" t="s">
        <v>175</v>
      </c>
      <c r="G111" s="223" t="s">
        <v>176</v>
      </c>
      <c r="H111" s="224">
        <v>20</v>
      </c>
      <c r="I111" s="225"/>
      <c r="J111" s="226">
        <f>ROUND(I111*H111,2)</f>
        <v>0</v>
      </c>
      <c r="K111" s="227"/>
      <c r="L111" s="228"/>
      <c r="M111" s="229" t="s">
        <v>19</v>
      </c>
      <c r="N111" s="230" t="s">
        <v>46</v>
      </c>
      <c r="O111" s="8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8" t="s">
        <v>156</v>
      </c>
      <c r="AT111" s="218" t="s">
        <v>152</v>
      </c>
      <c r="AU111" s="218" t="s">
        <v>85</v>
      </c>
      <c r="AY111" s="18" t="s">
        <v>124</v>
      </c>
      <c r="BE111" s="219">
        <f>IF(N111="základní",J111,0)</f>
        <v>0</v>
      </c>
      <c r="BF111" s="219">
        <f>IF(N111="snížená",J111,0)</f>
        <v>0</v>
      </c>
      <c r="BG111" s="219">
        <f>IF(N111="zákl. přenesená",J111,0)</f>
        <v>0</v>
      </c>
      <c r="BH111" s="219">
        <f>IF(N111="sníž. přenesená",J111,0)</f>
        <v>0</v>
      </c>
      <c r="BI111" s="219">
        <f>IF(N111="nulová",J111,0)</f>
        <v>0</v>
      </c>
      <c r="BJ111" s="18" t="s">
        <v>83</v>
      </c>
      <c r="BK111" s="219">
        <f>ROUND(I111*H111,2)</f>
        <v>0</v>
      </c>
      <c r="BL111" s="18" t="s">
        <v>140</v>
      </c>
      <c r="BM111" s="218" t="s">
        <v>270</v>
      </c>
    </row>
    <row r="112" s="2" customFormat="1" ht="14.4" customHeight="1">
      <c r="A112" s="39"/>
      <c r="B112" s="40"/>
      <c r="C112" s="220" t="s">
        <v>7</v>
      </c>
      <c r="D112" s="220" t="s">
        <v>152</v>
      </c>
      <c r="E112" s="221" t="s">
        <v>179</v>
      </c>
      <c r="F112" s="222" t="s">
        <v>180</v>
      </c>
      <c r="G112" s="223" t="s">
        <v>155</v>
      </c>
      <c r="H112" s="224">
        <v>1</v>
      </c>
      <c r="I112" s="225"/>
      <c r="J112" s="226">
        <f>ROUND(I112*H112,2)</f>
        <v>0</v>
      </c>
      <c r="K112" s="227"/>
      <c r="L112" s="228"/>
      <c r="M112" s="229" t="s">
        <v>19</v>
      </c>
      <c r="N112" s="230" t="s">
        <v>46</v>
      </c>
      <c r="O112" s="85"/>
      <c r="P112" s="216">
        <f>O112*H112</f>
        <v>0</v>
      </c>
      <c r="Q112" s="216">
        <v>0</v>
      </c>
      <c r="R112" s="216">
        <f>Q112*H112</f>
        <v>0</v>
      </c>
      <c r="S112" s="216">
        <v>0</v>
      </c>
      <c r="T112" s="217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8" t="s">
        <v>156</v>
      </c>
      <c r="AT112" s="218" t="s">
        <v>152</v>
      </c>
      <c r="AU112" s="218" t="s">
        <v>85</v>
      </c>
      <c r="AY112" s="18" t="s">
        <v>124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8" t="s">
        <v>83</v>
      </c>
      <c r="BK112" s="219">
        <f>ROUND(I112*H112,2)</f>
        <v>0</v>
      </c>
      <c r="BL112" s="18" t="s">
        <v>140</v>
      </c>
      <c r="BM112" s="218" t="s">
        <v>271</v>
      </c>
    </row>
    <row r="113" s="2" customFormat="1" ht="14.4" customHeight="1">
      <c r="A113" s="39"/>
      <c r="B113" s="40"/>
      <c r="C113" s="220" t="s">
        <v>272</v>
      </c>
      <c r="D113" s="220" t="s">
        <v>152</v>
      </c>
      <c r="E113" s="221" t="s">
        <v>183</v>
      </c>
      <c r="F113" s="222" t="s">
        <v>184</v>
      </c>
      <c r="G113" s="223" t="s">
        <v>155</v>
      </c>
      <c r="H113" s="224">
        <v>1</v>
      </c>
      <c r="I113" s="225"/>
      <c r="J113" s="226">
        <f>ROUND(I113*H113,2)</f>
        <v>0</v>
      </c>
      <c r="K113" s="227"/>
      <c r="L113" s="228"/>
      <c r="M113" s="229" t="s">
        <v>19</v>
      </c>
      <c r="N113" s="230" t="s">
        <v>46</v>
      </c>
      <c r="O113" s="85"/>
      <c r="P113" s="216">
        <f>O113*H113</f>
        <v>0</v>
      </c>
      <c r="Q113" s="216">
        <v>0</v>
      </c>
      <c r="R113" s="216">
        <f>Q113*H113</f>
        <v>0</v>
      </c>
      <c r="S113" s="216">
        <v>0</v>
      </c>
      <c r="T113" s="217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8" t="s">
        <v>156</v>
      </c>
      <c r="AT113" s="218" t="s">
        <v>152</v>
      </c>
      <c r="AU113" s="218" t="s">
        <v>85</v>
      </c>
      <c r="AY113" s="18" t="s">
        <v>124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8" t="s">
        <v>83</v>
      </c>
      <c r="BK113" s="219">
        <f>ROUND(I113*H113,2)</f>
        <v>0</v>
      </c>
      <c r="BL113" s="18" t="s">
        <v>140</v>
      </c>
      <c r="BM113" s="218" t="s">
        <v>273</v>
      </c>
    </row>
    <row r="114" s="2" customFormat="1" ht="14.4" customHeight="1">
      <c r="A114" s="39"/>
      <c r="B114" s="40"/>
      <c r="C114" s="220" t="s">
        <v>274</v>
      </c>
      <c r="D114" s="220" t="s">
        <v>152</v>
      </c>
      <c r="E114" s="221" t="s">
        <v>275</v>
      </c>
      <c r="F114" s="222" t="s">
        <v>188</v>
      </c>
      <c r="G114" s="223" t="s">
        <v>155</v>
      </c>
      <c r="H114" s="224">
        <v>1</v>
      </c>
      <c r="I114" s="225"/>
      <c r="J114" s="226">
        <f>ROUND(I114*H114,2)</f>
        <v>0</v>
      </c>
      <c r="K114" s="227"/>
      <c r="L114" s="228"/>
      <c r="M114" s="229" t="s">
        <v>19</v>
      </c>
      <c r="N114" s="230" t="s">
        <v>46</v>
      </c>
      <c r="O114" s="85"/>
      <c r="P114" s="216">
        <f>O114*H114</f>
        <v>0</v>
      </c>
      <c r="Q114" s="216">
        <v>0</v>
      </c>
      <c r="R114" s="216">
        <f>Q114*H114</f>
        <v>0</v>
      </c>
      <c r="S114" s="216">
        <v>0</v>
      </c>
      <c r="T114" s="217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8" t="s">
        <v>156</v>
      </c>
      <c r="AT114" s="218" t="s">
        <v>152</v>
      </c>
      <c r="AU114" s="218" t="s">
        <v>85</v>
      </c>
      <c r="AY114" s="18" t="s">
        <v>124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8" t="s">
        <v>83</v>
      </c>
      <c r="BK114" s="219">
        <f>ROUND(I114*H114,2)</f>
        <v>0</v>
      </c>
      <c r="BL114" s="18" t="s">
        <v>140</v>
      </c>
      <c r="BM114" s="218" t="s">
        <v>276</v>
      </c>
    </row>
    <row r="115" s="2" customFormat="1" ht="14.4" customHeight="1">
      <c r="A115" s="39"/>
      <c r="B115" s="40"/>
      <c r="C115" s="220" t="s">
        <v>277</v>
      </c>
      <c r="D115" s="220" t="s">
        <v>152</v>
      </c>
      <c r="E115" s="221" t="s">
        <v>190</v>
      </c>
      <c r="F115" s="222" t="s">
        <v>191</v>
      </c>
      <c r="G115" s="223" t="s">
        <v>155</v>
      </c>
      <c r="H115" s="224">
        <v>1</v>
      </c>
      <c r="I115" s="225"/>
      <c r="J115" s="226">
        <f>ROUND(I115*H115,2)</f>
        <v>0</v>
      </c>
      <c r="K115" s="227"/>
      <c r="L115" s="228"/>
      <c r="M115" s="229" t="s">
        <v>19</v>
      </c>
      <c r="N115" s="230" t="s">
        <v>46</v>
      </c>
      <c r="O115" s="85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8" t="s">
        <v>156</v>
      </c>
      <c r="AT115" s="218" t="s">
        <v>152</v>
      </c>
      <c r="AU115" s="218" t="s">
        <v>85</v>
      </c>
      <c r="AY115" s="18" t="s">
        <v>124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8" t="s">
        <v>83</v>
      </c>
      <c r="BK115" s="219">
        <f>ROUND(I115*H115,2)</f>
        <v>0</v>
      </c>
      <c r="BL115" s="18" t="s">
        <v>140</v>
      </c>
      <c r="BM115" s="218" t="s">
        <v>278</v>
      </c>
    </row>
    <row r="116" s="2" customFormat="1" ht="14.4" customHeight="1">
      <c r="A116" s="39"/>
      <c r="B116" s="40"/>
      <c r="C116" s="220" t="s">
        <v>279</v>
      </c>
      <c r="D116" s="220" t="s">
        <v>152</v>
      </c>
      <c r="E116" s="221" t="s">
        <v>193</v>
      </c>
      <c r="F116" s="222" t="s">
        <v>194</v>
      </c>
      <c r="G116" s="223" t="s">
        <v>155</v>
      </c>
      <c r="H116" s="224">
        <v>1</v>
      </c>
      <c r="I116" s="225"/>
      <c r="J116" s="226">
        <f>ROUND(I116*H116,2)</f>
        <v>0</v>
      </c>
      <c r="K116" s="227"/>
      <c r="L116" s="228"/>
      <c r="M116" s="229" t="s">
        <v>19</v>
      </c>
      <c r="N116" s="230" t="s">
        <v>46</v>
      </c>
      <c r="O116" s="85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8" t="s">
        <v>156</v>
      </c>
      <c r="AT116" s="218" t="s">
        <v>152</v>
      </c>
      <c r="AU116" s="218" t="s">
        <v>85</v>
      </c>
      <c r="AY116" s="18" t="s">
        <v>124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8" t="s">
        <v>83</v>
      </c>
      <c r="BK116" s="219">
        <f>ROUND(I116*H116,2)</f>
        <v>0</v>
      </c>
      <c r="BL116" s="18" t="s">
        <v>140</v>
      </c>
      <c r="BM116" s="218" t="s">
        <v>280</v>
      </c>
    </row>
    <row r="117" s="2" customFormat="1" ht="14.4" customHeight="1">
      <c r="A117" s="39"/>
      <c r="B117" s="40"/>
      <c r="C117" s="220" t="s">
        <v>281</v>
      </c>
      <c r="D117" s="220" t="s">
        <v>152</v>
      </c>
      <c r="E117" s="221" t="s">
        <v>197</v>
      </c>
      <c r="F117" s="222" t="s">
        <v>198</v>
      </c>
      <c r="G117" s="223" t="s">
        <v>155</v>
      </c>
      <c r="H117" s="224">
        <v>1</v>
      </c>
      <c r="I117" s="225"/>
      <c r="J117" s="226">
        <f>ROUND(I117*H117,2)</f>
        <v>0</v>
      </c>
      <c r="K117" s="227"/>
      <c r="L117" s="228"/>
      <c r="M117" s="229" t="s">
        <v>19</v>
      </c>
      <c r="N117" s="230" t="s">
        <v>46</v>
      </c>
      <c r="O117" s="85"/>
      <c r="P117" s="216">
        <f>O117*H117</f>
        <v>0</v>
      </c>
      <c r="Q117" s="216">
        <v>0</v>
      </c>
      <c r="R117" s="216">
        <f>Q117*H117</f>
        <v>0</v>
      </c>
      <c r="S117" s="216">
        <v>0</v>
      </c>
      <c r="T117" s="217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8" t="s">
        <v>156</v>
      </c>
      <c r="AT117" s="218" t="s">
        <v>152</v>
      </c>
      <c r="AU117" s="218" t="s">
        <v>85</v>
      </c>
      <c r="AY117" s="18" t="s">
        <v>124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8" t="s">
        <v>83</v>
      </c>
      <c r="BK117" s="219">
        <f>ROUND(I117*H117,2)</f>
        <v>0</v>
      </c>
      <c r="BL117" s="18" t="s">
        <v>140</v>
      </c>
      <c r="BM117" s="218" t="s">
        <v>282</v>
      </c>
    </row>
    <row r="118" s="2" customFormat="1" ht="14.4" customHeight="1">
      <c r="A118" s="39"/>
      <c r="B118" s="40"/>
      <c r="C118" s="220" t="s">
        <v>283</v>
      </c>
      <c r="D118" s="220" t="s">
        <v>152</v>
      </c>
      <c r="E118" s="221" t="s">
        <v>201</v>
      </c>
      <c r="F118" s="222" t="s">
        <v>202</v>
      </c>
      <c r="G118" s="223" t="s">
        <v>155</v>
      </c>
      <c r="H118" s="224">
        <v>1</v>
      </c>
      <c r="I118" s="225"/>
      <c r="J118" s="226">
        <f>ROUND(I118*H118,2)</f>
        <v>0</v>
      </c>
      <c r="K118" s="227"/>
      <c r="L118" s="228"/>
      <c r="M118" s="229" t="s">
        <v>19</v>
      </c>
      <c r="N118" s="230" t="s">
        <v>46</v>
      </c>
      <c r="O118" s="85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8" t="s">
        <v>156</v>
      </c>
      <c r="AT118" s="218" t="s">
        <v>152</v>
      </c>
      <c r="AU118" s="218" t="s">
        <v>85</v>
      </c>
      <c r="AY118" s="18" t="s">
        <v>124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8" t="s">
        <v>83</v>
      </c>
      <c r="BK118" s="219">
        <f>ROUND(I118*H118,2)</f>
        <v>0</v>
      </c>
      <c r="BL118" s="18" t="s">
        <v>140</v>
      </c>
      <c r="BM118" s="218" t="s">
        <v>284</v>
      </c>
    </row>
    <row r="119" s="2" customFormat="1" ht="24.15" customHeight="1">
      <c r="A119" s="39"/>
      <c r="B119" s="40"/>
      <c r="C119" s="220" t="s">
        <v>285</v>
      </c>
      <c r="D119" s="220" t="s">
        <v>152</v>
      </c>
      <c r="E119" s="221" t="s">
        <v>205</v>
      </c>
      <c r="F119" s="222" t="s">
        <v>206</v>
      </c>
      <c r="G119" s="223" t="s">
        <v>155</v>
      </c>
      <c r="H119" s="224">
        <v>1</v>
      </c>
      <c r="I119" s="225"/>
      <c r="J119" s="226">
        <f>ROUND(I119*H119,2)</f>
        <v>0</v>
      </c>
      <c r="K119" s="227"/>
      <c r="L119" s="228"/>
      <c r="M119" s="229" t="s">
        <v>19</v>
      </c>
      <c r="N119" s="230" t="s">
        <v>46</v>
      </c>
      <c r="O119" s="85"/>
      <c r="P119" s="216">
        <f>O119*H119</f>
        <v>0</v>
      </c>
      <c r="Q119" s="216">
        <v>0</v>
      </c>
      <c r="R119" s="216">
        <f>Q119*H119</f>
        <v>0</v>
      </c>
      <c r="S119" s="216">
        <v>0</v>
      </c>
      <c r="T119" s="217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8" t="s">
        <v>156</v>
      </c>
      <c r="AT119" s="218" t="s">
        <v>152</v>
      </c>
      <c r="AU119" s="218" t="s">
        <v>85</v>
      </c>
      <c r="AY119" s="18" t="s">
        <v>124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8" t="s">
        <v>83</v>
      </c>
      <c r="BK119" s="219">
        <f>ROUND(I119*H119,2)</f>
        <v>0</v>
      </c>
      <c r="BL119" s="18" t="s">
        <v>140</v>
      </c>
      <c r="BM119" s="218" t="s">
        <v>286</v>
      </c>
    </row>
    <row r="120" s="12" customFormat="1" ht="22.8" customHeight="1">
      <c r="A120" s="12"/>
      <c r="B120" s="190"/>
      <c r="C120" s="191"/>
      <c r="D120" s="192" t="s">
        <v>74</v>
      </c>
      <c r="E120" s="204" t="s">
        <v>208</v>
      </c>
      <c r="F120" s="204" t="s">
        <v>209</v>
      </c>
      <c r="G120" s="191"/>
      <c r="H120" s="191"/>
      <c r="I120" s="194"/>
      <c r="J120" s="205">
        <f>BK120</f>
        <v>0</v>
      </c>
      <c r="K120" s="191"/>
      <c r="L120" s="196"/>
      <c r="M120" s="197"/>
      <c r="N120" s="198"/>
      <c r="O120" s="198"/>
      <c r="P120" s="199">
        <f>SUM(P121:P124)</f>
        <v>0</v>
      </c>
      <c r="Q120" s="198"/>
      <c r="R120" s="199">
        <f>SUM(R121:R124)</f>
        <v>0.00080000000000000004</v>
      </c>
      <c r="S120" s="198"/>
      <c r="T120" s="200">
        <f>SUM(T121:T124)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1" t="s">
        <v>85</v>
      </c>
      <c r="AT120" s="202" t="s">
        <v>74</v>
      </c>
      <c r="AU120" s="202" t="s">
        <v>83</v>
      </c>
      <c r="AY120" s="201" t="s">
        <v>124</v>
      </c>
      <c r="BK120" s="203">
        <f>SUM(BK121:BK124)</f>
        <v>0</v>
      </c>
    </row>
    <row r="121" s="2" customFormat="1" ht="37.8" customHeight="1">
      <c r="A121" s="39"/>
      <c r="B121" s="40"/>
      <c r="C121" s="220" t="s">
        <v>287</v>
      </c>
      <c r="D121" s="220" t="s">
        <v>152</v>
      </c>
      <c r="E121" s="221" t="s">
        <v>288</v>
      </c>
      <c r="F121" s="222" t="s">
        <v>289</v>
      </c>
      <c r="G121" s="223" t="s">
        <v>176</v>
      </c>
      <c r="H121" s="224">
        <v>5</v>
      </c>
      <c r="I121" s="225"/>
      <c r="J121" s="226">
        <f>ROUND(I121*H121,2)</f>
        <v>0</v>
      </c>
      <c r="K121" s="227"/>
      <c r="L121" s="228"/>
      <c r="M121" s="229" t="s">
        <v>19</v>
      </c>
      <c r="N121" s="230" t="s">
        <v>46</v>
      </c>
      <c r="O121" s="85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8" t="s">
        <v>290</v>
      </c>
      <c r="AT121" s="218" t="s">
        <v>152</v>
      </c>
      <c r="AU121" s="218" t="s">
        <v>85</v>
      </c>
      <c r="AY121" s="18" t="s">
        <v>124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8" t="s">
        <v>83</v>
      </c>
      <c r="BK121" s="219">
        <f>ROUND(I121*H121,2)</f>
        <v>0</v>
      </c>
      <c r="BL121" s="18" t="s">
        <v>131</v>
      </c>
      <c r="BM121" s="218" t="s">
        <v>291</v>
      </c>
    </row>
    <row r="122" s="2" customFormat="1" ht="37.8" customHeight="1">
      <c r="A122" s="39"/>
      <c r="B122" s="40"/>
      <c r="C122" s="220" t="s">
        <v>292</v>
      </c>
      <c r="D122" s="220" t="s">
        <v>152</v>
      </c>
      <c r="E122" s="221" t="s">
        <v>293</v>
      </c>
      <c r="F122" s="222" t="s">
        <v>294</v>
      </c>
      <c r="G122" s="223" t="s">
        <v>176</v>
      </c>
      <c r="H122" s="224">
        <v>3</v>
      </c>
      <c r="I122" s="225"/>
      <c r="J122" s="226">
        <f>ROUND(I122*H122,2)</f>
        <v>0</v>
      </c>
      <c r="K122" s="227"/>
      <c r="L122" s="228"/>
      <c r="M122" s="229" t="s">
        <v>19</v>
      </c>
      <c r="N122" s="230" t="s">
        <v>46</v>
      </c>
      <c r="O122" s="85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8" t="s">
        <v>290</v>
      </c>
      <c r="AT122" s="218" t="s">
        <v>152</v>
      </c>
      <c r="AU122" s="218" t="s">
        <v>85</v>
      </c>
      <c r="AY122" s="18" t="s">
        <v>124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8" t="s">
        <v>83</v>
      </c>
      <c r="BK122" s="219">
        <f>ROUND(I122*H122,2)</f>
        <v>0</v>
      </c>
      <c r="BL122" s="18" t="s">
        <v>131</v>
      </c>
      <c r="BM122" s="218" t="s">
        <v>295</v>
      </c>
    </row>
    <row r="123" s="2" customFormat="1" ht="37.8" customHeight="1">
      <c r="A123" s="39"/>
      <c r="B123" s="40"/>
      <c r="C123" s="206" t="s">
        <v>296</v>
      </c>
      <c r="D123" s="206" t="s">
        <v>127</v>
      </c>
      <c r="E123" s="207" t="s">
        <v>211</v>
      </c>
      <c r="F123" s="208" t="s">
        <v>212</v>
      </c>
      <c r="G123" s="209" t="s">
        <v>176</v>
      </c>
      <c r="H123" s="210">
        <v>20</v>
      </c>
      <c r="I123" s="211"/>
      <c r="J123" s="212">
        <f>ROUND(I123*H123,2)</f>
        <v>0</v>
      </c>
      <c r="K123" s="213"/>
      <c r="L123" s="45"/>
      <c r="M123" s="214" t="s">
        <v>19</v>
      </c>
      <c r="N123" s="215" t="s">
        <v>46</v>
      </c>
      <c r="O123" s="85"/>
      <c r="P123" s="216">
        <f>O123*H123</f>
        <v>0</v>
      </c>
      <c r="Q123" s="216">
        <v>4.0000000000000003E-05</v>
      </c>
      <c r="R123" s="216">
        <f>Q123*H123</f>
        <v>0.00080000000000000004</v>
      </c>
      <c r="S123" s="216">
        <v>0</v>
      </c>
      <c r="T123" s="21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8" t="s">
        <v>131</v>
      </c>
      <c r="AT123" s="218" t="s">
        <v>127</v>
      </c>
      <c r="AU123" s="218" t="s">
        <v>85</v>
      </c>
      <c r="AY123" s="18" t="s">
        <v>124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8" t="s">
        <v>83</v>
      </c>
      <c r="BK123" s="219">
        <f>ROUND(I123*H123,2)</f>
        <v>0</v>
      </c>
      <c r="BL123" s="18" t="s">
        <v>131</v>
      </c>
      <c r="BM123" s="218" t="s">
        <v>297</v>
      </c>
    </row>
    <row r="124" s="2" customFormat="1" ht="14.4" customHeight="1">
      <c r="A124" s="39"/>
      <c r="B124" s="40"/>
      <c r="C124" s="206" t="s">
        <v>290</v>
      </c>
      <c r="D124" s="206" t="s">
        <v>127</v>
      </c>
      <c r="E124" s="207" t="s">
        <v>298</v>
      </c>
      <c r="F124" s="208" t="s">
        <v>299</v>
      </c>
      <c r="G124" s="209" t="s">
        <v>176</v>
      </c>
      <c r="H124" s="210">
        <v>8</v>
      </c>
      <c r="I124" s="211"/>
      <c r="J124" s="212">
        <f>ROUND(I124*H124,2)</f>
        <v>0</v>
      </c>
      <c r="K124" s="213"/>
      <c r="L124" s="45"/>
      <c r="M124" s="231" t="s">
        <v>19</v>
      </c>
      <c r="N124" s="232" t="s">
        <v>46</v>
      </c>
      <c r="O124" s="233"/>
      <c r="P124" s="234">
        <f>O124*H124</f>
        <v>0</v>
      </c>
      <c r="Q124" s="234">
        <v>0</v>
      </c>
      <c r="R124" s="234">
        <f>Q124*H124</f>
        <v>0</v>
      </c>
      <c r="S124" s="234">
        <v>0</v>
      </c>
      <c r="T124" s="23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8" t="s">
        <v>131</v>
      </c>
      <c r="AT124" s="218" t="s">
        <v>127</v>
      </c>
      <c r="AU124" s="218" t="s">
        <v>85</v>
      </c>
      <c r="AY124" s="18" t="s">
        <v>124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8" t="s">
        <v>83</v>
      </c>
      <c r="BK124" s="219">
        <f>ROUND(I124*H124,2)</f>
        <v>0</v>
      </c>
      <c r="BL124" s="18" t="s">
        <v>131</v>
      </c>
      <c r="BM124" s="218" t="s">
        <v>300</v>
      </c>
    </row>
    <row r="125" s="2" customFormat="1" ht="6.96" customHeight="1">
      <c r="A125" s="39"/>
      <c r="B125" s="60"/>
      <c r="C125" s="61"/>
      <c r="D125" s="61"/>
      <c r="E125" s="61"/>
      <c r="F125" s="61"/>
      <c r="G125" s="61"/>
      <c r="H125" s="61"/>
      <c r="I125" s="61"/>
      <c r="J125" s="61"/>
      <c r="K125" s="61"/>
      <c r="L125" s="45"/>
      <c r="M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</sheetData>
  <sheetProtection sheet="1" autoFilter="0" formatColumns="0" formatRows="0" objects="1" scenarios="1" spinCount="100000" saltValue="Arg7n6cRR+dtgNi+DlmWxeMd3Hbc/iDf6sMzbPhljo4vOr4P9ipN5Rfgyl0gG06D8Yfi5XjIUmb1rCtvMGvR3A==" hashValue="DQZs86sLYRO5qgbG4TaSVzGAr2FvUFNaPeNa78cJLsk3lotuQBat23esDglpBlknfLBKUe+BMOuFUmOziw0Q+w==" algorithmName="SHA-512" password="CC35"/>
  <autoFilter ref="C84:K12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85</v>
      </c>
    </row>
    <row r="4" s="1" customFormat="1" ht="24.96" customHeight="1">
      <c r="B4" s="21"/>
      <c r="D4" s="131" t="s">
        <v>98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ZŠ Milady Horákové- úprava rozvodů ústředního vytápění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301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18. 6. 2020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38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39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41</v>
      </c>
      <c r="E30" s="39"/>
      <c r="F30" s="39"/>
      <c r="G30" s="39"/>
      <c r="H30" s="39"/>
      <c r="I30" s="39"/>
      <c r="J30" s="145">
        <f>ROUND(J93,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43</v>
      </c>
      <c r="G32" s="39"/>
      <c r="H32" s="39"/>
      <c r="I32" s="146" t="s">
        <v>42</v>
      </c>
      <c r="J32" s="146" t="s">
        <v>44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45</v>
      </c>
      <c r="E33" s="133" t="s">
        <v>46</v>
      </c>
      <c r="F33" s="148">
        <f>ROUND((SUM(BE93:BE206)),  2)</f>
        <v>0</v>
      </c>
      <c r="G33" s="39"/>
      <c r="H33" s="39"/>
      <c r="I33" s="149">
        <v>0.20999999999999999</v>
      </c>
      <c r="J33" s="148">
        <f>ROUND(((SUM(BE93:BE206))*I33),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47</v>
      </c>
      <c r="F34" s="148">
        <f>ROUND((SUM(BF93:BF206)),  2)</f>
        <v>0</v>
      </c>
      <c r="G34" s="39"/>
      <c r="H34" s="39"/>
      <c r="I34" s="149">
        <v>0.14999999999999999</v>
      </c>
      <c r="J34" s="148">
        <f>ROUND(((SUM(BF93:BF206))*I34),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48</v>
      </c>
      <c r="F35" s="148">
        <f>ROUND((SUM(BG93:BG206)),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49</v>
      </c>
      <c r="F36" s="148">
        <f>ROUND((SUM(BH93:BH206)),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50</v>
      </c>
      <c r="F37" s="148">
        <f>ROUND((SUM(BI93:BI206)),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51</v>
      </c>
      <c r="E39" s="152"/>
      <c r="F39" s="152"/>
      <c r="G39" s="153" t="s">
        <v>52</v>
      </c>
      <c r="H39" s="154" t="s">
        <v>53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ZŠ Milady Horákové- úprava rozvodů ústředního vytápění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Hlavní strojovna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Hradec Králové</v>
      </c>
      <c r="G52" s="41"/>
      <c r="H52" s="41"/>
      <c r="I52" s="33" t="s">
        <v>23</v>
      </c>
      <c r="J52" s="73" t="str">
        <f>IF(J12="","",J12)</f>
        <v>18. 6. 2020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HRADEC KRÁLOVÉ</v>
      </c>
      <c r="G54" s="41"/>
      <c r="H54" s="41"/>
      <c r="I54" s="33" t="s">
        <v>33</v>
      </c>
      <c r="J54" s="37" t="str">
        <f>E21</f>
        <v>INGPLAN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Ingplan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102</v>
      </c>
      <c r="D57" s="163"/>
      <c r="E57" s="163"/>
      <c r="F57" s="163"/>
      <c r="G57" s="163"/>
      <c r="H57" s="163"/>
      <c r="I57" s="163"/>
      <c r="J57" s="164" t="s">
        <v>103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73</v>
      </c>
      <c r="D59" s="41"/>
      <c r="E59" s="41"/>
      <c r="F59" s="41"/>
      <c r="G59" s="41"/>
      <c r="H59" s="41"/>
      <c r="I59" s="41"/>
      <c r="J59" s="103">
        <f>J93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104</v>
      </c>
    </row>
    <row r="60" s="9" customFormat="1" ht="24.96" customHeight="1">
      <c r="A60" s="9"/>
      <c r="B60" s="166"/>
      <c r="C60" s="167"/>
      <c r="D60" s="168" t="s">
        <v>302</v>
      </c>
      <c r="E60" s="169"/>
      <c r="F60" s="169"/>
      <c r="G60" s="169"/>
      <c r="H60" s="169"/>
      <c r="I60" s="169"/>
      <c r="J60" s="170">
        <f>J94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303</v>
      </c>
      <c r="E61" s="175"/>
      <c r="F61" s="175"/>
      <c r="G61" s="175"/>
      <c r="H61" s="175"/>
      <c r="I61" s="175"/>
      <c r="J61" s="176">
        <f>J95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105</v>
      </c>
      <c r="E62" s="169"/>
      <c r="F62" s="169"/>
      <c r="G62" s="169"/>
      <c r="H62" s="169"/>
      <c r="I62" s="169"/>
      <c r="J62" s="170">
        <f>J98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215</v>
      </c>
      <c r="E63" s="175"/>
      <c r="F63" s="175"/>
      <c r="G63" s="175"/>
      <c r="H63" s="175"/>
      <c r="I63" s="175"/>
      <c r="J63" s="176">
        <f>J99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216</v>
      </c>
      <c r="E64" s="175"/>
      <c r="F64" s="175"/>
      <c r="G64" s="175"/>
      <c r="H64" s="175"/>
      <c r="I64" s="175"/>
      <c r="J64" s="176">
        <f>J111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106</v>
      </c>
      <c r="E65" s="175"/>
      <c r="F65" s="175"/>
      <c r="G65" s="175"/>
      <c r="H65" s="175"/>
      <c r="I65" s="175"/>
      <c r="J65" s="176">
        <f>J136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107</v>
      </c>
      <c r="E66" s="175"/>
      <c r="F66" s="175"/>
      <c r="G66" s="175"/>
      <c r="H66" s="175"/>
      <c r="I66" s="175"/>
      <c r="J66" s="176">
        <f>J152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304</v>
      </c>
      <c r="E67" s="175"/>
      <c r="F67" s="175"/>
      <c r="G67" s="175"/>
      <c r="H67" s="175"/>
      <c r="I67" s="175"/>
      <c r="J67" s="176">
        <f>J187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108</v>
      </c>
      <c r="E68" s="175"/>
      <c r="F68" s="175"/>
      <c r="G68" s="175"/>
      <c r="H68" s="175"/>
      <c r="I68" s="175"/>
      <c r="J68" s="176">
        <f>J191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305</v>
      </c>
      <c r="E69" s="175"/>
      <c r="F69" s="175"/>
      <c r="G69" s="175"/>
      <c r="H69" s="175"/>
      <c r="I69" s="175"/>
      <c r="J69" s="176">
        <f>J193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306</v>
      </c>
      <c r="E70" s="169"/>
      <c r="F70" s="169"/>
      <c r="G70" s="169"/>
      <c r="H70" s="169"/>
      <c r="I70" s="169"/>
      <c r="J70" s="170">
        <f>J198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2"/>
      <c r="C71" s="173"/>
      <c r="D71" s="174" t="s">
        <v>307</v>
      </c>
      <c r="E71" s="175"/>
      <c r="F71" s="175"/>
      <c r="G71" s="175"/>
      <c r="H71" s="175"/>
      <c r="I71" s="175"/>
      <c r="J71" s="176">
        <f>J199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2"/>
      <c r="C72" s="173"/>
      <c r="D72" s="174" t="s">
        <v>308</v>
      </c>
      <c r="E72" s="175"/>
      <c r="F72" s="175"/>
      <c r="G72" s="175"/>
      <c r="H72" s="175"/>
      <c r="I72" s="175"/>
      <c r="J72" s="176">
        <f>J201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309</v>
      </c>
      <c r="E73" s="175"/>
      <c r="F73" s="175"/>
      <c r="G73" s="175"/>
      <c r="H73" s="175"/>
      <c r="I73" s="175"/>
      <c r="J73" s="176">
        <f>J204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9" s="2" customFormat="1" ht="6.96" customHeight="1">
      <c r="A79" s="39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4.96" customHeight="1">
      <c r="A80" s="39"/>
      <c r="B80" s="40"/>
      <c r="C80" s="24" t="s">
        <v>109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16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161" t="str">
        <f>E7</f>
        <v>ZŠ Milady Horákové- úprava rozvodů ústředního vytápění</v>
      </c>
      <c r="F83" s="33"/>
      <c r="G83" s="33"/>
      <c r="H83" s="33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99</v>
      </c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E9</f>
        <v>03 - Hlavní strojovna</v>
      </c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F12</f>
        <v>Hradec Králové</v>
      </c>
      <c r="G87" s="41"/>
      <c r="H87" s="41"/>
      <c r="I87" s="33" t="s">
        <v>23</v>
      </c>
      <c r="J87" s="73" t="str">
        <f>IF(J12="","",J12)</f>
        <v>18. 6. 2020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25</v>
      </c>
      <c r="D89" s="41"/>
      <c r="E89" s="41"/>
      <c r="F89" s="28" t="str">
        <f>E15</f>
        <v>TECHNICKÉ SLUŽBY HRADEC KRÁLOVÉ</v>
      </c>
      <c r="G89" s="41"/>
      <c r="H89" s="41"/>
      <c r="I89" s="33" t="s">
        <v>33</v>
      </c>
      <c r="J89" s="37" t="str">
        <f>E21</f>
        <v>INGPLAN s.r.o.</v>
      </c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31</v>
      </c>
      <c r="D90" s="41"/>
      <c r="E90" s="41"/>
      <c r="F90" s="28" t="str">
        <f>IF(E18="","",E18)</f>
        <v>Vyplň údaj</v>
      </c>
      <c r="G90" s="41"/>
      <c r="H90" s="41"/>
      <c r="I90" s="33" t="s">
        <v>37</v>
      </c>
      <c r="J90" s="37" t="str">
        <f>E24</f>
        <v>Ingplan s.r.o.</v>
      </c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78"/>
      <c r="B92" s="179"/>
      <c r="C92" s="180" t="s">
        <v>110</v>
      </c>
      <c r="D92" s="181" t="s">
        <v>60</v>
      </c>
      <c r="E92" s="181" t="s">
        <v>56</v>
      </c>
      <c r="F92" s="181" t="s">
        <v>57</v>
      </c>
      <c r="G92" s="181" t="s">
        <v>111</v>
      </c>
      <c r="H92" s="181" t="s">
        <v>112</v>
      </c>
      <c r="I92" s="181" t="s">
        <v>113</v>
      </c>
      <c r="J92" s="182" t="s">
        <v>103</v>
      </c>
      <c r="K92" s="183" t="s">
        <v>114</v>
      </c>
      <c r="L92" s="184"/>
      <c r="M92" s="93" t="s">
        <v>19</v>
      </c>
      <c r="N92" s="94" t="s">
        <v>45</v>
      </c>
      <c r="O92" s="94" t="s">
        <v>115</v>
      </c>
      <c r="P92" s="94" t="s">
        <v>116</v>
      </c>
      <c r="Q92" s="94" t="s">
        <v>117</v>
      </c>
      <c r="R92" s="94" t="s">
        <v>118</v>
      </c>
      <c r="S92" s="94" t="s">
        <v>119</v>
      </c>
      <c r="T92" s="95" t="s">
        <v>120</v>
      </c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</row>
    <row r="93" s="2" customFormat="1" ht="22.8" customHeight="1">
      <c r="A93" s="39"/>
      <c r="B93" s="40"/>
      <c r="C93" s="100" t="s">
        <v>121</v>
      </c>
      <c r="D93" s="41"/>
      <c r="E93" s="41"/>
      <c r="F93" s="41"/>
      <c r="G93" s="41"/>
      <c r="H93" s="41"/>
      <c r="I93" s="41"/>
      <c r="J93" s="185">
        <f>BK93</f>
        <v>0</v>
      </c>
      <c r="K93" s="41"/>
      <c r="L93" s="45"/>
      <c r="M93" s="96"/>
      <c r="N93" s="186"/>
      <c r="O93" s="97"/>
      <c r="P93" s="187">
        <f>P94+P98+P198</f>
        <v>0</v>
      </c>
      <c r="Q93" s="97"/>
      <c r="R93" s="187">
        <f>R94+R98+R198</f>
        <v>2.7486448399999999</v>
      </c>
      <c r="S93" s="97"/>
      <c r="T93" s="188">
        <f>T94+T98+T198</f>
        <v>6.3753400000000005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74</v>
      </c>
      <c r="AU93" s="18" t="s">
        <v>104</v>
      </c>
      <c r="BK93" s="189">
        <f>BK94+BK98+BK198</f>
        <v>0</v>
      </c>
    </row>
    <row r="94" s="12" customFormat="1" ht="25.92" customHeight="1">
      <c r="A94" s="12"/>
      <c r="B94" s="190"/>
      <c r="C94" s="191"/>
      <c r="D94" s="192" t="s">
        <v>74</v>
      </c>
      <c r="E94" s="193" t="s">
        <v>310</v>
      </c>
      <c r="F94" s="193" t="s">
        <v>311</v>
      </c>
      <c r="G94" s="191"/>
      <c r="H94" s="191"/>
      <c r="I94" s="194"/>
      <c r="J94" s="195">
        <f>BK94</f>
        <v>0</v>
      </c>
      <c r="K94" s="191"/>
      <c r="L94" s="196"/>
      <c r="M94" s="197"/>
      <c r="N94" s="198"/>
      <c r="O94" s="198"/>
      <c r="P94" s="199">
        <f>P95</f>
        <v>0</v>
      </c>
      <c r="Q94" s="198"/>
      <c r="R94" s="199">
        <f>R95</f>
        <v>0</v>
      </c>
      <c r="S94" s="198"/>
      <c r="T94" s="200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1" t="s">
        <v>83</v>
      </c>
      <c r="AT94" s="202" t="s">
        <v>74</v>
      </c>
      <c r="AU94" s="202" t="s">
        <v>75</v>
      </c>
      <c r="AY94" s="201" t="s">
        <v>124</v>
      </c>
      <c r="BK94" s="203">
        <f>BK95</f>
        <v>0</v>
      </c>
    </row>
    <row r="95" s="12" customFormat="1" ht="22.8" customHeight="1">
      <c r="A95" s="12"/>
      <c r="B95" s="190"/>
      <c r="C95" s="191"/>
      <c r="D95" s="192" t="s">
        <v>74</v>
      </c>
      <c r="E95" s="204" t="s">
        <v>165</v>
      </c>
      <c r="F95" s="204" t="s">
        <v>312</v>
      </c>
      <c r="G95" s="191"/>
      <c r="H95" s="191"/>
      <c r="I95" s="194"/>
      <c r="J95" s="205">
        <f>BK95</f>
        <v>0</v>
      </c>
      <c r="K95" s="191"/>
      <c r="L95" s="196"/>
      <c r="M95" s="197"/>
      <c r="N95" s="198"/>
      <c r="O95" s="198"/>
      <c r="P95" s="199">
        <f>SUM(P96:P97)</f>
        <v>0</v>
      </c>
      <c r="Q95" s="198"/>
      <c r="R95" s="199">
        <f>SUM(R96:R97)</f>
        <v>0</v>
      </c>
      <c r="S95" s="198"/>
      <c r="T95" s="200">
        <f>SUM(T96:T97)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1" t="s">
        <v>83</v>
      </c>
      <c r="AT95" s="202" t="s">
        <v>74</v>
      </c>
      <c r="AU95" s="202" t="s">
        <v>83</v>
      </c>
      <c r="AY95" s="201" t="s">
        <v>124</v>
      </c>
      <c r="BK95" s="203">
        <f>SUM(BK96:BK97)</f>
        <v>0</v>
      </c>
    </row>
    <row r="96" s="2" customFormat="1" ht="24.15" customHeight="1">
      <c r="A96" s="39"/>
      <c r="B96" s="40"/>
      <c r="C96" s="206" t="s">
        <v>83</v>
      </c>
      <c r="D96" s="206" t="s">
        <v>127</v>
      </c>
      <c r="E96" s="207" t="s">
        <v>313</v>
      </c>
      <c r="F96" s="208" t="s">
        <v>314</v>
      </c>
      <c r="G96" s="209" t="s">
        <v>315</v>
      </c>
      <c r="H96" s="210">
        <v>21</v>
      </c>
      <c r="I96" s="211"/>
      <c r="J96" s="212">
        <f>ROUND(I96*H96,2)</f>
        <v>0</v>
      </c>
      <c r="K96" s="213"/>
      <c r="L96" s="45"/>
      <c r="M96" s="214" t="s">
        <v>19</v>
      </c>
      <c r="N96" s="215" t="s">
        <v>46</v>
      </c>
      <c r="O96" s="85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8" t="s">
        <v>140</v>
      </c>
      <c r="AT96" s="218" t="s">
        <v>127</v>
      </c>
      <c r="AU96" s="218" t="s">
        <v>85</v>
      </c>
      <c r="AY96" s="18" t="s">
        <v>124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8" t="s">
        <v>83</v>
      </c>
      <c r="BK96" s="219">
        <f>ROUND(I96*H96,2)</f>
        <v>0</v>
      </c>
      <c r="BL96" s="18" t="s">
        <v>140</v>
      </c>
      <c r="BM96" s="218" t="s">
        <v>316</v>
      </c>
    </row>
    <row r="97" s="13" customFormat="1">
      <c r="A97" s="13"/>
      <c r="B97" s="236"/>
      <c r="C97" s="237"/>
      <c r="D97" s="238" t="s">
        <v>222</v>
      </c>
      <c r="E97" s="239" t="s">
        <v>19</v>
      </c>
      <c r="F97" s="240" t="s">
        <v>317</v>
      </c>
      <c r="G97" s="237"/>
      <c r="H97" s="241">
        <v>21</v>
      </c>
      <c r="I97" s="242"/>
      <c r="J97" s="237"/>
      <c r="K97" s="237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222</v>
      </c>
      <c r="AU97" s="247" t="s">
        <v>85</v>
      </c>
      <c r="AV97" s="13" t="s">
        <v>85</v>
      </c>
      <c r="AW97" s="13" t="s">
        <v>36</v>
      </c>
      <c r="AX97" s="13" t="s">
        <v>83</v>
      </c>
      <c r="AY97" s="247" t="s">
        <v>124</v>
      </c>
    </row>
    <row r="98" s="12" customFormat="1" ht="25.92" customHeight="1">
      <c r="A98" s="12"/>
      <c r="B98" s="190"/>
      <c r="C98" s="191"/>
      <c r="D98" s="192" t="s">
        <v>74</v>
      </c>
      <c r="E98" s="193" t="s">
        <v>122</v>
      </c>
      <c r="F98" s="193" t="s">
        <v>123</v>
      </c>
      <c r="G98" s="191"/>
      <c r="H98" s="191"/>
      <c r="I98" s="194"/>
      <c r="J98" s="195">
        <f>BK98</f>
        <v>0</v>
      </c>
      <c r="K98" s="191"/>
      <c r="L98" s="196"/>
      <c r="M98" s="197"/>
      <c r="N98" s="198"/>
      <c r="O98" s="198"/>
      <c r="P98" s="199">
        <f>P99+P111+P136+P152+P187+P191+P193</f>
        <v>0</v>
      </c>
      <c r="Q98" s="198"/>
      <c r="R98" s="199">
        <f>R99+R111+R136+R152+R187+R191+R193</f>
        <v>2.7486448399999999</v>
      </c>
      <c r="S98" s="198"/>
      <c r="T98" s="200">
        <f>T99+T111+T136+T152+T187+T191+T193</f>
        <v>6.3753400000000005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1" t="s">
        <v>85</v>
      </c>
      <c r="AT98" s="202" t="s">
        <v>74</v>
      </c>
      <c r="AU98" s="202" t="s">
        <v>75</v>
      </c>
      <c r="AY98" s="201" t="s">
        <v>124</v>
      </c>
      <c r="BK98" s="203">
        <f>BK99+BK111+BK136+BK152+BK187+BK191+BK193</f>
        <v>0</v>
      </c>
    </row>
    <row r="99" s="12" customFormat="1" ht="22.8" customHeight="1">
      <c r="A99" s="12"/>
      <c r="B99" s="190"/>
      <c r="C99" s="191"/>
      <c r="D99" s="192" t="s">
        <v>74</v>
      </c>
      <c r="E99" s="204" t="s">
        <v>217</v>
      </c>
      <c r="F99" s="204" t="s">
        <v>218</v>
      </c>
      <c r="G99" s="191"/>
      <c r="H99" s="191"/>
      <c r="I99" s="194"/>
      <c r="J99" s="205">
        <f>BK99</f>
        <v>0</v>
      </c>
      <c r="K99" s="191"/>
      <c r="L99" s="196"/>
      <c r="M99" s="197"/>
      <c r="N99" s="198"/>
      <c r="O99" s="198"/>
      <c r="P99" s="199">
        <f>SUM(P100:P110)</f>
        <v>0</v>
      </c>
      <c r="Q99" s="198"/>
      <c r="R99" s="199">
        <f>SUM(R100:R110)</f>
        <v>0.64685500000000007</v>
      </c>
      <c r="S99" s="198"/>
      <c r="T99" s="200">
        <f>SUM(T100:T110)</f>
        <v>1.7333400000000001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1" t="s">
        <v>85</v>
      </c>
      <c r="AT99" s="202" t="s">
        <v>74</v>
      </c>
      <c r="AU99" s="202" t="s">
        <v>83</v>
      </c>
      <c r="AY99" s="201" t="s">
        <v>124</v>
      </c>
      <c r="BK99" s="203">
        <f>SUM(BK100:BK110)</f>
        <v>0</v>
      </c>
    </row>
    <row r="100" s="2" customFormat="1" ht="24.15" customHeight="1">
      <c r="A100" s="39"/>
      <c r="B100" s="40"/>
      <c r="C100" s="206" t="s">
        <v>85</v>
      </c>
      <c r="D100" s="206" t="s">
        <v>127</v>
      </c>
      <c r="E100" s="207" t="s">
        <v>318</v>
      </c>
      <c r="F100" s="208" t="s">
        <v>319</v>
      </c>
      <c r="G100" s="209" t="s">
        <v>176</v>
      </c>
      <c r="H100" s="210">
        <v>6</v>
      </c>
      <c r="I100" s="211"/>
      <c r="J100" s="212">
        <f>ROUND(I100*H100,2)</f>
        <v>0</v>
      </c>
      <c r="K100" s="213"/>
      <c r="L100" s="45"/>
      <c r="M100" s="214" t="s">
        <v>19</v>
      </c>
      <c r="N100" s="215" t="s">
        <v>46</v>
      </c>
      <c r="O100" s="85"/>
      <c r="P100" s="216">
        <f>O100*H100</f>
        <v>0</v>
      </c>
      <c r="Q100" s="216">
        <v>0</v>
      </c>
      <c r="R100" s="216">
        <f>Q100*H100</f>
        <v>0</v>
      </c>
      <c r="S100" s="216">
        <v>0.27689000000000002</v>
      </c>
      <c r="T100" s="217">
        <f>S100*H100</f>
        <v>1.66134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8" t="s">
        <v>131</v>
      </c>
      <c r="AT100" s="218" t="s">
        <v>127</v>
      </c>
      <c r="AU100" s="218" t="s">
        <v>85</v>
      </c>
      <c r="AY100" s="18" t="s">
        <v>124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8" t="s">
        <v>83</v>
      </c>
      <c r="BK100" s="219">
        <f>ROUND(I100*H100,2)</f>
        <v>0</v>
      </c>
      <c r="BL100" s="18" t="s">
        <v>131</v>
      </c>
      <c r="BM100" s="218" t="s">
        <v>320</v>
      </c>
    </row>
    <row r="101" s="2" customFormat="1" ht="24.15" customHeight="1">
      <c r="A101" s="39"/>
      <c r="B101" s="40"/>
      <c r="C101" s="206" t="s">
        <v>136</v>
      </c>
      <c r="D101" s="206" t="s">
        <v>127</v>
      </c>
      <c r="E101" s="207" t="s">
        <v>321</v>
      </c>
      <c r="F101" s="208" t="s">
        <v>322</v>
      </c>
      <c r="G101" s="209" t="s">
        <v>130</v>
      </c>
      <c r="H101" s="210">
        <v>2</v>
      </c>
      <c r="I101" s="211"/>
      <c r="J101" s="212">
        <f>ROUND(I101*H101,2)</f>
        <v>0</v>
      </c>
      <c r="K101" s="213"/>
      <c r="L101" s="45"/>
      <c r="M101" s="214" t="s">
        <v>19</v>
      </c>
      <c r="N101" s="215" t="s">
        <v>46</v>
      </c>
      <c r="O101" s="85"/>
      <c r="P101" s="216">
        <f>O101*H101</f>
        <v>0</v>
      </c>
      <c r="Q101" s="216">
        <v>0.0016999999999999999</v>
      </c>
      <c r="R101" s="216">
        <f>Q101*H101</f>
        <v>0.0033999999999999998</v>
      </c>
      <c r="S101" s="216">
        <v>0</v>
      </c>
      <c r="T101" s="217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8" t="s">
        <v>131</v>
      </c>
      <c r="AT101" s="218" t="s">
        <v>127</v>
      </c>
      <c r="AU101" s="218" t="s">
        <v>85</v>
      </c>
      <c r="AY101" s="18" t="s">
        <v>124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8" t="s">
        <v>83</v>
      </c>
      <c r="BK101" s="219">
        <f>ROUND(I101*H101,2)</f>
        <v>0</v>
      </c>
      <c r="BL101" s="18" t="s">
        <v>131</v>
      </c>
      <c r="BM101" s="218" t="s">
        <v>323</v>
      </c>
    </row>
    <row r="102" s="2" customFormat="1" ht="24.15" customHeight="1">
      <c r="A102" s="39"/>
      <c r="B102" s="40"/>
      <c r="C102" s="206" t="s">
        <v>140</v>
      </c>
      <c r="D102" s="206" t="s">
        <v>127</v>
      </c>
      <c r="E102" s="207" t="s">
        <v>324</v>
      </c>
      <c r="F102" s="208" t="s">
        <v>325</v>
      </c>
      <c r="G102" s="209" t="s">
        <v>130</v>
      </c>
      <c r="H102" s="210">
        <v>6</v>
      </c>
      <c r="I102" s="211"/>
      <c r="J102" s="212">
        <f>ROUND(I102*H102,2)</f>
        <v>0</v>
      </c>
      <c r="K102" s="213"/>
      <c r="L102" s="45"/>
      <c r="M102" s="214" t="s">
        <v>19</v>
      </c>
      <c r="N102" s="215" t="s">
        <v>46</v>
      </c>
      <c r="O102" s="85"/>
      <c r="P102" s="216">
        <f>O102*H102</f>
        <v>0</v>
      </c>
      <c r="Q102" s="216">
        <v>0.0024199999999999998</v>
      </c>
      <c r="R102" s="216">
        <f>Q102*H102</f>
        <v>0.014519999999999998</v>
      </c>
      <c r="S102" s="216">
        <v>0</v>
      </c>
      <c r="T102" s="217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8" t="s">
        <v>131</v>
      </c>
      <c r="AT102" s="218" t="s">
        <v>127</v>
      </c>
      <c r="AU102" s="218" t="s">
        <v>85</v>
      </c>
      <c r="AY102" s="18" t="s">
        <v>124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8" t="s">
        <v>83</v>
      </c>
      <c r="BK102" s="219">
        <f>ROUND(I102*H102,2)</f>
        <v>0</v>
      </c>
      <c r="BL102" s="18" t="s">
        <v>131</v>
      </c>
      <c r="BM102" s="218" t="s">
        <v>326</v>
      </c>
    </row>
    <row r="103" s="2" customFormat="1" ht="24.15" customHeight="1">
      <c r="A103" s="39"/>
      <c r="B103" s="40"/>
      <c r="C103" s="206" t="s">
        <v>144</v>
      </c>
      <c r="D103" s="206" t="s">
        <v>127</v>
      </c>
      <c r="E103" s="207" t="s">
        <v>327</v>
      </c>
      <c r="F103" s="208" t="s">
        <v>328</v>
      </c>
      <c r="G103" s="209" t="s">
        <v>130</v>
      </c>
      <c r="H103" s="210">
        <v>2</v>
      </c>
      <c r="I103" s="211"/>
      <c r="J103" s="212">
        <f>ROUND(I103*H103,2)</f>
        <v>0</v>
      </c>
      <c r="K103" s="213"/>
      <c r="L103" s="45"/>
      <c r="M103" s="214" t="s">
        <v>19</v>
      </c>
      <c r="N103" s="215" t="s">
        <v>46</v>
      </c>
      <c r="O103" s="85"/>
      <c r="P103" s="216">
        <f>O103*H103</f>
        <v>0</v>
      </c>
      <c r="Q103" s="216">
        <v>0.0083599999999999994</v>
      </c>
      <c r="R103" s="216">
        <f>Q103*H103</f>
        <v>0.016719999999999999</v>
      </c>
      <c r="S103" s="216">
        <v>0</v>
      </c>
      <c r="T103" s="217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8" t="s">
        <v>131</v>
      </c>
      <c r="AT103" s="218" t="s">
        <v>127</v>
      </c>
      <c r="AU103" s="218" t="s">
        <v>85</v>
      </c>
      <c r="AY103" s="18" t="s">
        <v>124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8" t="s">
        <v>83</v>
      </c>
      <c r="BK103" s="219">
        <f>ROUND(I103*H103,2)</f>
        <v>0</v>
      </c>
      <c r="BL103" s="18" t="s">
        <v>131</v>
      </c>
      <c r="BM103" s="218" t="s">
        <v>329</v>
      </c>
    </row>
    <row r="104" s="2" customFormat="1" ht="24.15" customHeight="1">
      <c r="A104" s="39"/>
      <c r="B104" s="40"/>
      <c r="C104" s="206" t="s">
        <v>151</v>
      </c>
      <c r="D104" s="206" t="s">
        <v>127</v>
      </c>
      <c r="E104" s="207" t="s">
        <v>330</v>
      </c>
      <c r="F104" s="208" t="s">
        <v>331</v>
      </c>
      <c r="G104" s="209" t="s">
        <v>130</v>
      </c>
      <c r="H104" s="210">
        <v>1</v>
      </c>
      <c r="I104" s="211"/>
      <c r="J104" s="212">
        <f>ROUND(I104*H104,2)</f>
        <v>0</v>
      </c>
      <c r="K104" s="213"/>
      <c r="L104" s="45"/>
      <c r="M104" s="214" t="s">
        <v>19</v>
      </c>
      <c r="N104" s="215" t="s">
        <v>46</v>
      </c>
      <c r="O104" s="85"/>
      <c r="P104" s="216">
        <f>O104*H104</f>
        <v>0</v>
      </c>
      <c r="Q104" s="216">
        <v>0.095890000000000003</v>
      </c>
      <c r="R104" s="216">
        <f>Q104*H104</f>
        <v>0.095890000000000003</v>
      </c>
      <c r="S104" s="216">
        <v>0</v>
      </c>
      <c r="T104" s="217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8" t="s">
        <v>131</v>
      </c>
      <c r="AT104" s="218" t="s">
        <v>127</v>
      </c>
      <c r="AU104" s="218" t="s">
        <v>85</v>
      </c>
      <c r="AY104" s="18" t="s">
        <v>124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8" t="s">
        <v>83</v>
      </c>
      <c r="BK104" s="219">
        <f>ROUND(I104*H104,2)</f>
        <v>0</v>
      </c>
      <c r="BL104" s="18" t="s">
        <v>131</v>
      </c>
      <c r="BM104" s="218" t="s">
        <v>332</v>
      </c>
    </row>
    <row r="105" s="2" customFormat="1" ht="37.8" customHeight="1">
      <c r="A105" s="39"/>
      <c r="B105" s="40"/>
      <c r="C105" s="206" t="s">
        <v>158</v>
      </c>
      <c r="D105" s="206" t="s">
        <v>127</v>
      </c>
      <c r="E105" s="207" t="s">
        <v>333</v>
      </c>
      <c r="F105" s="208" t="s">
        <v>334</v>
      </c>
      <c r="G105" s="209" t="s">
        <v>130</v>
      </c>
      <c r="H105" s="210">
        <v>3.5</v>
      </c>
      <c r="I105" s="211"/>
      <c r="J105" s="212">
        <f>ROUND(I105*H105,2)</f>
        <v>0</v>
      </c>
      <c r="K105" s="213"/>
      <c r="L105" s="45"/>
      <c r="M105" s="214" t="s">
        <v>19</v>
      </c>
      <c r="N105" s="215" t="s">
        <v>46</v>
      </c>
      <c r="O105" s="85"/>
      <c r="P105" s="216">
        <f>O105*H105</f>
        <v>0</v>
      </c>
      <c r="Q105" s="216">
        <v>0.14429</v>
      </c>
      <c r="R105" s="216">
        <f>Q105*H105</f>
        <v>0.50501499999999999</v>
      </c>
      <c r="S105" s="216">
        <v>0</v>
      </c>
      <c r="T105" s="217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8" t="s">
        <v>131</v>
      </c>
      <c r="AT105" s="218" t="s">
        <v>127</v>
      </c>
      <c r="AU105" s="218" t="s">
        <v>85</v>
      </c>
      <c r="AY105" s="18" t="s">
        <v>124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8" t="s">
        <v>83</v>
      </c>
      <c r="BK105" s="219">
        <f>ROUND(I105*H105,2)</f>
        <v>0</v>
      </c>
      <c r="BL105" s="18" t="s">
        <v>131</v>
      </c>
      <c r="BM105" s="218" t="s">
        <v>335</v>
      </c>
    </row>
    <row r="106" s="2" customFormat="1" ht="24.15" customHeight="1">
      <c r="A106" s="39"/>
      <c r="B106" s="40"/>
      <c r="C106" s="206" t="s">
        <v>156</v>
      </c>
      <c r="D106" s="206" t="s">
        <v>127</v>
      </c>
      <c r="E106" s="207" t="s">
        <v>336</v>
      </c>
      <c r="F106" s="208" t="s">
        <v>337</v>
      </c>
      <c r="G106" s="209" t="s">
        <v>130</v>
      </c>
      <c r="H106" s="210">
        <v>3</v>
      </c>
      <c r="I106" s="211"/>
      <c r="J106" s="212">
        <f>ROUND(I106*H106,2)</f>
        <v>0</v>
      </c>
      <c r="K106" s="213"/>
      <c r="L106" s="45"/>
      <c r="M106" s="214" t="s">
        <v>19</v>
      </c>
      <c r="N106" s="215" t="s">
        <v>46</v>
      </c>
      <c r="O106" s="85"/>
      <c r="P106" s="216">
        <f>O106*H106</f>
        <v>0</v>
      </c>
      <c r="Q106" s="216">
        <v>6.9999999999999994E-05</v>
      </c>
      <c r="R106" s="216">
        <f>Q106*H106</f>
        <v>0.00020999999999999998</v>
      </c>
      <c r="S106" s="216">
        <v>0.024</v>
      </c>
      <c r="T106" s="217">
        <f>S106*H106</f>
        <v>0.072000000000000008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8" t="s">
        <v>131</v>
      </c>
      <c r="AT106" s="218" t="s">
        <v>127</v>
      </c>
      <c r="AU106" s="218" t="s">
        <v>85</v>
      </c>
      <c r="AY106" s="18" t="s">
        <v>124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8" t="s">
        <v>83</v>
      </c>
      <c r="BK106" s="219">
        <f>ROUND(I106*H106,2)</f>
        <v>0</v>
      </c>
      <c r="BL106" s="18" t="s">
        <v>131</v>
      </c>
      <c r="BM106" s="218" t="s">
        <v>338</v>
      </c>
    </row>
    <row r="107" s="13" customFormat="1">
      <c r="A107" s="13"/>
      <c r="B107" s="236"/>
      <c r="C107" s="237"/>
      <c r="D107" s="238" t="s">
        <v>222</v>
      </c>
      <c r="E107" s="239" t="s">
        <v>19</v>
      </c>
      <c r="F107" s="240" t="s">
        <v>339</v>
      </c>
      <c r="G107" s="237"/>
      <c r="H107" s="241">
        <v>3</v>
      </c>
      <c r="I107" s="242"/>
      <c r="J107" s="237"/>
      <c r="K107" s="237"/>
      <c r="L107" s="243"/>
      <c r="M107" s="244"/>
      <c r="N107" s="245"/>
      <c r="O107" s="245"/>
      <c r="P107" s="245"/>
      <c r="Q107" s="245"/>
      <c r="R107" s="245"/>
      <c r="S107" s="245"/>
      <c r="T107" s="24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7" t="s">
        <v>222</v>
      </c>
      <c r="AU107" s="247" t="s">
        <v>85</v>
      </c>
      <c r="AV107" s="13" t="s">
        <v>85</v>
      </c>
      <c r="AW107" s="13" t="s">
        <v>36</v>
      </c>
      <c r="AX107" s="13" t="s">
        <v>83</v>
      </c>
      <c r="AY107" s="247" t="s">
        <v>124</v>
      </c>
    </row>
    <row r="108" s="2" customFormat="1" ht="37.8" customHeight="1">
      <c r="A108" s="39"/>
      <c r="B108" s="40"/>
      <c r="C108" s="206" t="s">
        <v>165</v>
      </c>
      <c r="D108" s="206" t="s">
        <v>127</v>
      </c>
      <c r="E108" s="207" t="s">
        <v>340</v>
      </c>
      <c r="F108" s="208" t="s">
        <v>341</v>
      </c>
      <c r="G108" s="209" t="s">
        <v>226</v>
      </c>
      <c r="H108" s="210">
        <v>3</v>
      </c>
      <c r="I108" s="211"/>
      <c r="J108" s="212">
        <f>ROUND(I108*H108,2)</f>
        <v>0</v>
      </c>
      <c r="K108" s="213"/>
      <c r="L108" s="45"/>
      <c r="M108" s="214" t="s">
        <v>19</v>
      </c>
      <c r="N108" s="215" t="s">
        <v>46</v>
      </c>
      <c r="O108" s="85"/>
      <c r="P108" s="216">
        <f>O108*H108</f>
        <v>0</v>
      </c>
      <c r="Q108" s="216">
        <v>0.0037000000000000002</v>
      </c>
      <c r="R108" s="216">
        <f>Q108*H108</f>
        <v>0.011100000000000001</v>
      </c>
      <c r="S108" s="216">
        <v>0</v>
      </c>
      <c r="T108" s="217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8" t="s">
        <v>131</v>
      </c>
      <c r="AT108" s="218" t="s">
        <v>127</v>
      </c>
      <c r="AU108" s="218" t="s">
        <v>85</v>
      </c>
      <c r="AY108" s="18" t="s">
        <v>124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8" t="s">
        <v>83</v>
      </c>
      <c r="BK108" s="219">
        <f>ROUND(I108*H108,2)</f>
        <v>0</v>
      </c>
      <c r="BL108" s="18" t="s">
        <v>131</v>
      </c>
      <c r="BM108" s="218" t="s">
        <v>342</v>
      </c>
    </row>
    <row r="109" s="2" customFormat="1" ht="14.4" customHeight="1">
      <c r="A109" s="39"/>
      <c r="B109" s="40"/>
      <c r="C109" s="206" t="s">
        <v>169</v>
      </c>
      <c r="D109" s="206" t="s">
        <v>127</v>
      </c>
      <c r="E109" s="207" t="s">
        <v>343</v>
      </c>
      <c r="F109" s="208" t="s">
        <v>344</v>
      </c>
      <c r="G109" s="209" t="s">
        <v>176</v>
      </c>
      <c r="H109" s="210">
        <v>3.5</v>
      </c>
      <c r="I109" s="211"/>
      <c r="J109" s="212">
        <f>ROUND(I109*H109,2)</f>
        <v>0</v>
      </c>
      <c r="K109" s="213"/>
      <c r="L109" s="45"/>
      <c r="M109" s="214" t="s">
        <v>19</v>
      </c>
      <c r="N109" s="215" t="s">
        <v>46</v>
      </c>
      <c r="O109" s="85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8" t="s">
        <v>131</v>
      </c>
      <c r="AT109" s="218" t="s">
        <v>127</v>
      </c>
      <c r="AU109" s="218" t="s">
        <v>85</v>
      </c>
      <c r="AY109" s="18" t="s">
        <v>124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8" t="s">
        <v>83</v>
      </c>
      <c r="BK109" s="219">
        <f>ROUND(I109*H109,2)</f>
        <v>0</v>
      </c>
      <c r="BL109" s="18" t="s">
        <v>131</v>
      </c>
      <c r="BM109" s="218" t="s">
        <v>345</v>
      </c>
    </row>
    <row r="110" s="2" customFormat="1" ht="37.8" customHeight="1">
      <c r="A110" s="39"/>
      <c r="B110" s="40"/>
      <c r="C110" s="206" t="s">
        <v>173</v>
      </c>
      <c r="D110" s="206" t="s">
        <v>127</v>
      </c>
      <c r="E110" s="207" t="s">
        <v>346</v>
      </c>
      <c r="F110" s="208" t="s">
        <v>347</v>
      </c>
      <c r="G110" s="209" t="s">
        <v>147</v>
      </c>
      <c r="H110" s="210">
        <v>2</v>
      </c>
      <c r="I110" s="211"/>
      <c r="J110" s="212">
        <f>ROUND(I110*H110,2)</f>
        <v>0</v>
      </c>
      <c r="K110" s="213"/>
      <c r="L110" s="45"/>
      <c r="M110" s="214" t="s">
        <v>19</v>
      </c>
      <c r="N110" s="215" t="s">
        <v>46</v>
      </c>
      <c r="O110" s="85"/>
      <c r="P110" s="216">
        <f>O110*H110</f>
        <v>0</v>
      </c>
      <c r="Q110" s="216">
        <v>0</v>
      </c>
      <c r="R110" s="216">
        <f>Q110*H110</f>
        <v>0</v>
      </c>
      <c r="S110" s="216">
        <v>0</v>
      </c>
      <c r="T110" s="217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8" t="s">
        <v>131</v>
      </c>
      <c r="AT110" s="218" t="s">
        <v>127</v>
      </c>
      <c r="AU110" s="218" t="s">
        <v>85</v>
      </c>
      <c r="AY110" s="18" t="s">
        <v>124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8" t="s">
        <v>83</v>
      </c>
      <c r="BK110" s="219">
        <f>ROUND(I110*H110,2)</f>
        <v>0</v>
      </c>
      <c r="BL110" s="18" t="s">
        <v>131</v>
      </c>
      <c r="BM110" s="218" t="s">
        <v>348</v>
      </c>
    </row>
    <row r="111" s="12" customFormat="1" ht="22.8" customHeight="1">
      <c r="A111" s="12"/>
      <c r="B111" s="190"/>
      <c r="C111" s="191"/>
      <c r="D111" s="192" t="s">
        <v>74</v>
      </c>
      <c r="E111" s="204" t="s">
        <v>231</v>
      </c>
      <c r="F111" s="204" t="s">
        <v>232</v>
      </c>
      <c r="G111" s="191"/>
      <c r="H111" s="191"/>
      <c r="I111" s="194"/>
      <c r="J111" s="205">
        <f>BK111</f>
        <v>0</v>
      </c>
      <c r="K111" s="191"/>
      <c r="L111" s="196"/>
      <c r="M111" s="197"/>
      <c r="N111" s="198"/>
      <c r="O111" s="198"/>
      <c r="P111" s="199">
        <f>SUM(P112:P135)</f>
        <v>0</v>
      </c>
      <c r="Q111" s="198"/>
      <c r="R111" s="199">
        <f>SUM(R112:R135)</f>
        <v>1.5118499999999997</v>
      </c>
      <c r="S111" s="198"/>
      <c r="T111" s="200">
        <f>SUM(T112:T135)</f>
        <v>2.6840000000000002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1" t="s">
        <v>85</v>
      </c>
      <c r="AT111" s="202" t="s">
        <v>74</v>
      </c>
      <c r="AU111" s="202" t="s">
        <v>83</v>
      </c>
      <c r="AY111" s="201" t="s">
        <v>124</v>
      </c>
      <c r="BK111" s="203">
        <f>SUM(BK112:BK135)</f>
        <v>0</v>
      </c>
    </row>
    <row r="112" s="2" customFormat="1" ht="24.15" customHeight="1">
      <c r="A112" s="39"/>
      <c r="B112" s="40"/>
      <c r="C112" s="206" t="s">
        <v>178</v>
      </c>
      <c r="D112" s="206" t="s">
        <v>127</v>
      </c>
      <c r="E112" s="207" t="s">
        <v>233</v>
      </c>
      <c r="F112" s="208" t="s">
        <v>234</v>
      </c>
      <c r="G112" s="209" t="s">
        <v>176</v>
      </c>
      <c r="H112" s="210">
        <v>35</v>
      </c>
      <c r="I112" s="211"/>
      <c r="J112" s="212">
        <f>ROUND(I112*H112,2)</f>
        <v>0</v>
      </c>
      <c r="K112" s="213"/>
      <c r="L112" s="45"/>
      <c r="M112" s="214" t="s">
        <v>19</v>
      </c>
      <c r="N112" s="215" t="s">
        <v>46</v>
      </c>
      <c r="O112" s="85"/>
      <c r="P112" s="216">
        <f>O112*H112</f>
        <v>0</v>
      </c>
      <c r="Q112" s="216">
        <v>6.0000000000000002E-05</v>
      </c>
      <c r="R112" s="216">
        <f>Q112*H112</f>
        <v>0.0020999999999999999</v>
      </c>
      <c r="S112" s="216">
        <v>0.0084100000000000008</v>
      </c>
      <c r="T112" s="217">
        <f>S112*H112</f>
        <v>0.29435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8" t="s">
        <v>131</v>
      </c>
      <c r="AT112" s="218" t="s">
        <v>127</v>
      </c>
      <c r="AU112" s="218" t="s">
        <v>85</v>
      </c>
      <c r="AY112" s="18" t="s">
        <v>124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8" t="s">
        <v>83</v>
      </c>
      <c r="BK112" s="219">
        <f>ROUND(I112*H112,2)</f>
        <v>0</v>
      </c>
      <c r="BL112" s="18" t="s">
        <v>131</v>
      </c>
      <c r="BM112" s="218" t="s">
        <v>349</v>
      </c>
    </row>
    <row r="113" s="2" customFormat="1" ht="24.15" customHeight="1">
      <c r="A113" s="39"/>
      <c r="B113" s="40"/>
      <c r="C113" s="206" t="s">
        <v>182</v>
      </c>
      <c r="D113" s="206" t="s">
        <v>127</v>
      </c>
      <c r="E113" s="207" t="s">
        <v>350</v>
      </c>
      <c r="F113" s="208" t="s">
        <v>351</v>
      </c>
      <c r="G113" s="209" t="s">
        <v>176</v>
      </c>
      <c r="H113" s="210">
        <v>75</v>
      </c>
      <c r="I113" s="211"/>
      <c r="J113" s="212">
        <f>ROUND(I113*H113,2)</f>
        <v>0</v>
      </c>
      <c r="K113" s="213"/>
      <c r="L113" s="45"/>
      <c r="M113" s="214" t="s">
        <v>19</v>
      </c>
      <c r="N113" s="215" t="s">
        <v>46</v>
      </c>
      <c r="O113" s="85"/>
      <c r="P113" s="216">
        <f>O113*H113</f>
        <v>0</v>
      </c>
      <c r="Q113" s="216">
        <v>0.00012</v>
      </c>
      <c r="R113" s="216">
        <f>Q113*H113</f>
        <v>0.0090000000000000011</v>
      </c>
      <c r="S113" s="216">
        <v>0.02359</v>
      </c>
      <c r="T113" s="217">
        <f>S113*H113</f>
        <v>1.76925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8" t="s">
        <v>131</v>
      </c>
      <c r="AT113" s="218" t="s">
        <v>127</v>
      </c>
      <c r="AU113" s="218" t="s">
        <v>85</v>
      </c>
      <c r="AY113" s="18" t="s">
        <v>124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8" t="s">
        <v>83</v>
      </c>
      <c r="BK113" s="219">
        <f>ROUND(I113*H113,2)</f>
        <v>0</v>
      </c>
      <c r="BL113" s="18" t="s">
        <v>131</v>
      </c>
      <c r="BM113" s="218" t="s">
        <v>352</v>
      </c>
    </row>
    <row r="114" s="2" customFormat="1" ht="14.4" customHeight="1">
      <c r="A114" s="39"/>
      <c r="B114" s="40"/>
      <c r="C114" s="206" t="s">
        <v>186</v>
      </c>
      <c r="D114" s="206" t="s">
        <v>127</v>
      </c>
      <c r="E114" s="207" t="s">
        <v>353</v>
      </c>
      <c r="F114" s="208" t="s">
        <v>354</v>
      </c>
      <c r="G114" s="209" t="s">
        <v>176</v>
      </c>
      <c r="H114" s="210">
        <v>15</v>
      </c>
      <c r="I114" s="211"/>
      <c r="J114" s="212">
        <f>ROUND(I114*H114,2)</f>
        <v>0</v>
      </c>
      <c r="K114" s="213"/>
      <c r="L114" s="45"/>
      <c r="M114" s="214" t="s">
        <v>19</v>
      </c>
      <c r="N114" s="215" t="s">
        <v>46</v>
      </c>
      <c r="O114" s="85"/>
      <c r="P114" s="216">
        <f>O114*H114</f>
        <v>0</v>
      </c>
      <c r="Q114" s="216">
        <v>0.00014999999999999999</v>
      </c>
      <c r="R114" s="216">
        <f>Q114*H114</f>
        <v>0.0022499999999999998</v>
      </c>
      <c r="S114" s="216">
        <v>0.039559999999999998</v>
      </c>
      <c r="T114" s="217">
        <f>S114*H114</f>
        <v>0.59339999999999993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8" t="s">
        <v>131</v>
      </c>
      <c r="AT114" s="218" t="s">
        <v>127</v>
      </c>
      <c r="AU114" s="218" t="s">
        <v>85</v>
      </c>
      <c r="AY114" s="18" t="s">
        <v>124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8" t="s">
        <v>83</v>
      </c>
      <c r="BK114" s="219">
        <f>ROUND(I114*H114,2)</f>
        <v>0</v>
      </c>
      <c r="BL114" s="18" t="s">
        <v>131</v>
      </c>
      <c r="BM114" s="218" t="s">
        <v>355</v>
      </c>
    </row>
    <row r="115" s="2" customFormat="1" ht="24.15" customHeight="1">
      <c r="A115" s="39"/>
      <c r="B115" s="40"/>
      <c r="C115" s="206" t="s">
        <v>8</v>
      </c>
      <c r="D115" s="206" t="s">
        <v>127</v>
      </c>
      <c r="E115" s="207" t="s">
        <v>239</v>
      </c>
      <c r="F115" s="208" t="s">
        <v>240</v>
      </c>
      <c r="G115" s="209" t="s">
        <v>176</v>
      </c>
      <c r="H115" s="210">
        <v>60</v>
      </c>
      <c r="I115" s="211"/>
      <c r="J115" s="212">
        <f>ROUND(I115*H115,2)</f>
        <v>0</v>
      </c>
      <c r="K115" s="213"/>
      <c r="L115" s="45"/>
      <c r="M115" s="214" t="s">
        <v>19</v>
      </c>
      <c r="N115" s="215" t="s">
        <v>46</v>
      </c>
      <c r="O115" s="85"/>
      <c r="P115" s="216">
        <f>O115*H115</f>
        <v>0</v>
      </c>
      <c r="Q115" s="216">
        <v>0.0066699999999999997</v>
      </c>
      <c r="R115" s="216">
        <f>Q115*H115</f>
        <v>0.4002</v>
      </c>
      <c r="S115" s="216">
        <v>0</v>
      </c>
      <c r="T115" s="217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8" t="s">
        <v>131</v>
      </c>
      <c r="AT115" s="218" t="s">
        <v>127</v>
      </c>
      <c r="AU115" s="218" t="s">
        <v>85</v>
      </c>
      <c r="AY115" s="18" t="s">
        <v>124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8" t="s">
        <v>83</v>
      </c>
      <c r="BK115" s="219">
        <f>ROUND(I115*H115,2)</f>
        <v>0</v>
      </c>
      <c r="BL115" s="18" t="s">
        <v>131</v>
      </c>
      <c r="BM115" s="218" t="s">
        <v>356</v>
      </c>
    </row>
    <row r="116" s="2" customFormat="1" ht="24.15" customHeight="1">
      <c r="A116" s="39"/>
      <c r="B116" s="40"/>
      <c r="C116" s="206" t="s">
        <v>131</v>
      </c>
      <c r="D116" s="206" t="s">
        <v>127</v>
      </c>
      <c r="E116" s="207" t="s">
        <v>357</v>
      </c>
      <c r="F116" s="208" t="s">
        <v>358</v>
      </c>
      <c r="G116" s="209" t="s">
        <v>176</v>
      </c>
      <c r="H116" s="210">
        <v>20</v>
      </c>
      <c r="I116" s="211"/>
      <c r="J116" s="212">
        <f>ROUND(I116*H116,2)</f>
        <v>0</v>
      </c>
      <c r="K116" s="213"/>
      <c r="L116" s="45"/>
      <c r="M116" s="214" t="s">
        <v>19</v>
      </c>
      <c r="N116" s="215" t="s">
        <v>46</v>
      </c>
      <c r="O116" s="85"/>
      <c r="P116" s="216">
        <f>O116*H116</f>
        <v>0</v>
      </c>
      <c r="Q116" s="216">
        <v>0.012279999999999999</v>
      </c>
      <c r="R116" s="216">
        <f>Q116*H116</f>
        <v>0.24559999999999999</v>
      </c>
      <c r="S116" s="216">
        <v>0</v>
      </c>
      <c r="T116" s="217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8" t="s">
        <v>131</v>
      </c>
      <c r="AT116" s="218" t="s">
        <v>127</v>
      </c>
      <c r="AU116" s="218" t="s">
        <v>85</v>
      </c>
      <c r="AY116" s="18" t="s">
        <v>124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8" t="s">
        <v>83</v>
      </c>
      <c r="BK116" s="219">
        <f>ROUND(I116*H116,2)</f>
        <v>0</v>
      </c>
      <c r="BL116" s="18" t="s">
        <v>131</v>
      </c>
      <c r="BM116" s="218" t="s">
        <v>359</v>
      </c>
    </row>
    <row r="117" s="13" customFormat="1">
      <c r="A117" s="13"/>
      <c r="B117" s="236"/>
      <c r="C117" s="237"/>
      <c r="D117" s="238" t="s">
        <v>222</v>
      </c>
      <c r="E117" s="239" t="s">
        <v>19</v>
      </c>
      <c r="F117" s="240" t="s">
        <v>360</v>
      </c>
      <c r="G117" s="237"/>
      <c r="H117" s="241">
        <v>20</v>
      </c>
      <c r="I117" s="242"/>
      <c r="J117" s="237"/>
      <c r="K117" s="237"/>
      <c r="L117" s="243"/>
      <c r="M117" s="244"/>
      <c r="N117" s="245"/>
      <c r="O117" s="245"/>
      <c r="P117" s="245"/>
      <c r="Q117" s="245"/>
      <c r="R117" s="245"/>
      <c r="S117" s="245"/>
      <c r="T117" s="24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7" t="s">
        <v>222</v>
      </c>
      <c r="AU117" s="247" t="s">
        <v>85</v>
      </c>
      <c r="AV117" s="13" t="s">
        <v>85</v>
      </c>
      <c r="AW117" s="13" t="s">
        <v>36</v>
      </c>
      <c r="AX117" s="13" t="s">
        <v>83</v>
      </c>
      <c r="AY117" s="247" t="s">
        <v>124</v>
      </c>
    </row>
    <row r="118" s="2" customFormat="1" ht="24.15" customHeight="1">
      <c r="A118" s="39"/>
      <c r="B118" s="40"/>
      <c r="C118" s="206" t="s">
        <v>196</v>
      </c>
      <c r="D118" s="206" t="s">
        <v>127</v>
      </c>
      <c r="E118" s="207" t="s">
        <v>361</v>
      </c>
      <c r="F118" s="208" t="s">
        <v>362</v>
      </c>
      <c r="G118" s="209" t="s">
        <v>176</v>
      </c>
      <c r="H118" s="210">
        <v>15</v>
      </c>
      <c r="I118" s="211"/>
      <c r="J118" s="212">
        <f>ROUND(I118*H118,2)</f>
        <v>0</v>
      </c>
      <c r="K118" s="213"/>
      <c r="L118" s="45"/>
      <c r="M118" s="214" t="s">
        <v>19</v>
      </c>
      <c r="N118" s="215" t="s">
        <v>46</v>
      </c>
      <c r="O118" s="85"/>
      <c r="P118" s="216">
        <f>O118*H118</f>
        <v>0</v>
      </c>
      <c r="Q118" s="216">
        <v>0.0115</v>
      </c>
      <c r="R118" s="216">
        <f>Q118*H118</f>
        <v>0.17249999999999999</v>
      </c>
      <c r="S118" s="216">
        <v>0</v>
      </c>
      <c r="T118" s="217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8" t="s">
        <v>131</v>
      </c>
      <c r="AT118" s="218" t="s">
        <v>127</v>
      </c>
      <c r="AU118" s="218" t="s">
        <v>85</v>
      </c>
      <c r="AY118" s="18" t="s">
        <v>124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8" t="s">
        <v>83</v>
      </c>
      <c r="BK118" s="219">
        <f>ROUND(I118*H118,2)</f>
        <v>0</v>
      </c>
      <c r="BL118" s="18" t="s">
        <v>131</v>
      </c>
      <c r="BM118" s="218" t="s">
        <v>363</v>
      </c>
    </row>
    <row r="119" s="2" customFormat="1" ht="24.15" customHeight="1">
      <c r="A119" s="39"/>
      <c r="B119" s="40"/>
      <c r="C119" s="206" t="s">
        <v>200</v>
      </c>
      <c r="D119" s="206" t="s">
        <v>127</v>
      </c>
      <c r="E119" s="207" t="s">
        <v>364</v>
      </c>
      <c r="F119" s="208" t="s">
        <v>365</v>
      </c>
      <c r="G119" s="209" t="s">
        <v>176</v>
      </c>
      <c r="H119" s="210">
        <v>12</v>
      </c>
      <c r="I119" s="211"/>
      <c r="J119" s="212">
        <f>ROUND(I119*H119,2)</f>
        <v>0</v>
      </c>
      <c r="K119" s="213"/>
      <c r="L119" s="45"/>
      <c r="M119" s="214" t="s">
        <v>19</v>
      </c>
      <c r="N119" s="215" t="s">
        <v>46</v>
      </c>
      <c r="O119" s="85"/>
      <c r="P119" s="216">
        <f>O119*H119</f>
        <v>0</v>
      </c>
      <c r="Q119" s="216">
        <v>0.028400000000000002</v>
      </c>
      <c r="R119" s="216">
        <f>Q119*H119</f>
        <v>0.34079999999999999</v>
      </c>
      <c r="S119" s="216">
        <v>0</v>
      </c>
      <c r="T119" s="217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8" t="s">
        <v>131</v>
      </c>
      <c r="AT119" s="218" t="s">
        <v>127</v>
      </c>
      <c r="AU119" s="218" t="s">
        <v>85</v>
      </c>
      <c r="AY119" s="18" t="s">
        <v>124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8" t="s">
        <v>83</v>
      </c>
      <c r="BK119" s="219">
        <f>ROUND(I119*H119,2)</f>
        <v>0</v>
      </c>
      <c r="BL119" s="18" t="s">
        <v>131</v>
      </c>
      <c r="BM119" s="218" t="s">
        <v>366</v>
      </c>
    </row>
    <row r="120" s="2" customFormat="1" ht="24.15" customHeight="1">
      <c r="A120" s="39"/>
      <c r="B120" s="40"/>
      <c r="C120" s="206" t="s">
        <v>204</v>
      </c>
      <c r="D120" s="206" t="s">
        <v>127</v>
      </c>
      <c r="E120" s="207" t="s">
        <v>367</v>
      </c>
      <c r="F120" s="208" t="s">
        <v>368</v>
      </c>
      <c r="G120" s="209" t="s">
        <v>130</v>
      </c>
      <c r="H120" s="210">
        <v>6</v>
      </c>
      <c r="I120" s="211"/>
      <c r="J120" s="212">
        <f>ROUND(I120*H120,2)</f>
        <v>0</v>
      </c>
      <c r="K120" s="213"/>
      <c r="L120" s="45"/>
      <c r="M120" s="214" t="s">
        <v>19</v>
      </c>
      <c r="N120" s="215" t="s">
        <v>46</v>
      </c>
      <c r="O120" s="85"/>
      <c r="P120" s="216">
        <f>O120*H120</f>
        <v>0</v>
      </c>
      <c r="Q120" s="216">
        <v>0.0016299999999999999</v>
      </c>
      <c r="R120" s="216">
        <f>Q120*H120</f>
        <v>0.0097800000000000005</v>
      </c>
      <c r="S120" s="216">
        <v>0</v>
      </c>
      <c r="T120" s="217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8" t="s">
        <v>131</v>
      </c>
      <c r="AT120" s="218" t="s">
        <v>127</v>
      </c>
      <c r="AU120" s="218" t="s">
        <v>85</v>
      </c>
      <c r="AY120" s="18" t="s">
        <v>124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8" t="s">
        <v>83</v>
      </c>
      <c r="BK120" s="219">
        <f>ROUND(I120*H120,2)</f>
        <v>0</v>
      </c>
      <c r="BL120" s="18" t="s">
        <v>131</v>
      </c>
      <c r="BM120" s="218" t="s">
        <v>369</v>
      </c>
    </row>
    <row r="121" s="2" customFormat="1" ht="37.8" customHeight="1">
      <c r="A121" s="39"/>
      <c r="B121" s="40"/>
      <c r="C121" s="206" t="s">
        <v>210</v>
      </c>
      <c r="D121" s="206" t="s">
        <v>127</v>
      </c>
      <c r="E121" s="207" t="s">
        <v>370</v>
      </c>
      <c r="F121" s="208" t="s">
        <v>371</v>
      </c>
      <c r="G121" s="209" t="s">
        <v>176</v>
      </c>
      <c r="H121" s="210">
        <v>1</v>
      </c>
      <c r="I121" s="211"/>
      <c r="J121" s="212">
        <f>ROUND(I121*H121,2)</f>
        <v>0</v>
      </c>
      <c r="K121" s="213"/>
      <c r="L121" s="45"/>
      <c r="M121" s="214" t="s">
        <v>19</v>
      </c>
      <c r="N121" s="215" t="s">
        <v>46</v>
      </c>
      <c r="O121" s="85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8" t="s">
        <v>131</v>
      </c>
      <c r="AT121" s="218" t="s">
        <v>127</v>
      </c>
      <c r="AU121" s="218" t="s">
        <v>85</v>
      </c>
      <c r="AY121" s="18" t="s">
        <v>124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8" t="s">
        <v>83</v>
      </c>
      <c r="BK121" s="219">
        <f>ROUND(I121*H121,2)</f>
        <v>0</v>
      </c>
      <c r="BL121" s="18" t="s">
        <v>131</v>
      </c>
      <c r="BM121" s="218" t="s">
        <v>372</v>
      </c>
    </row>
    <row r="122" s="2" customFormat="1" ht="37.8" customHeight="1">
      <c r="A122" s="39"/>
      <c r="B122" s="40"/>
      <c r="C122" s="206" t="s">
        <v>7</v>
      </c>
      <c r="D122" s="206" t="s">
        <v>127</v>
      </c>
      <c r="E122" s="207" t="s">
        <v>373</v>
      </c>
      <c r="F122" s="208" t="s">
        <v>374</v>
      </c>
      <c r="G122" s="209" t="s">
        <v>130</v>
      </c>
      <c r="H122" s="210">
        <v>30</v>
      </c>
      <c r="I122" s="211"/>
      <c r="J122" s="212">
        <f>ROUND(I122*H122,2)</f>
        <v>0</v>
      </c>
      <c r="K122" s="213"/>
      <c r="L122" s="45"/>
      <c r="M122" s="214" t="s">
        <v>19</v>
      </c>
      <c r="N122" s="215" t="s">
        <v>46</v>
      </c>
      <c r="O122" s="85"/>
      <c r="P122" s="216">
        <f>O122*H122</f>
        <v>0</v>
      </c>
      <c r="Q122" s="216">
        <v>0</v>
      </c>
      <c r="R122" s="216">
        <f>Q122*H122</f>
        <v>0</v>
      </c>
      <c r="S122" s="216">
        <v>0.00089999999999999998</v>
      </c>
      <c r="T122" s="217">
        <f>S122*H122</f>
        <v>0.027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8" t="s">
        <v>131</v>
      </c>
      <c r="AT122" s="218" t="s">
        <v>127</v>
      </c>
      <c r="AU122" s="218" t="s">
        <v>85</v>
      </c>
      <c r="AY122" s="18" t="s">
        <v>124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8" t="s">
        <v>83</v>
      </c>
      <c r="BK122" s="219">
        <f>ROUND(I122*H122,2)</f>
        <v>0</v>
      </c>
      <c r="BL122" s="18" t="s">
        <v>131</v>
      </c>
      <c r="BM122" s="218" t="s">
        <v>375</v>
      </c>
    </row>
    <row r="123" s="2" customFormat="1" ht="37.8" customHeight="1">
      <c r="A123" s="39"/>
      <c r="B123" s="40"/>
      <c r="C123" s="206" t="s">
        <v>272</v>
      </c>
      <c r="D123" s="206" t="s">
        <v>127</v>
      </c>
      <c r="E123" s="207" t="s">
        <v>376</v>
      </c>
      <c r="F123" s="208" t="s">
        <v>377</v>
      </c>
      <c r="G123" s="209" t="s">
        <v>147</v>
      </c>
      <c r="H123" s="210">
        <v>2.7999999999999998</v>
      </c>
      <c r="I123" s="211"/>
      <c r="J123" s="212">
        <f>ROUND(I123*H123,2)</f>
        <v>0</v>
      </c>
      <c r="K123" s="213"/>
      <c r="L123" s="45"/>
      <c r="M123" s="214" t="s">
        <v>19</v>
      </c>
      <c r="N123" s="215" t="s">
        <v>46</v>
      </c>
      <c r="O123" s="85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8" t="s">
        <v>131</v>
      </c>
      <c r="AT123" s="218" t="s">
        <v>127</v>
      </c>
      <c r="AU123" s="218" t="s">
        <v>85</v>
      </c>
      <c r="AY123" s="18" t="s">
        <v>124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8" t="s">
        <v>83</v>
      </c>
      <c r="BK123" s="219">
        <f>ROUND(I123*H123,2)</f>
        <v>0</v>
      </c>
      <c r="BL123" s="18" t="s">
        <v>131</v>
      </c>
      <c r="BM123" s="218" t="s">
        <v>378</v>
      </c>
    </row>
    <row r="124" s="2" customFormat="1" ht="37.8" customHeight="1">
      <c r="A124" s="39"/>
      <c r="B124" s="40"/>
      <c r="C124" s="206" t="s">
        <v>274</v>
      </c>
      <c r="D124" s="206" t="s">
        <v>127</v>
      </c>
      <c r="E124" s="207" t="s">
        <v>379</v>
      </c>
      <c r="F124" s="208" t="s">
        <v>380</v>
      </c>
      <c r="G124" s="209" t="s">
        <v>147</v>
      </c>
      <c r="H124" s="210">
        <v>1.512</v>
      </c>
      <c r="I124" s="211"/>
      <c r="J124" s="212">
        <f>ROUND(I124*H124,2)</f>
        <v>0</v>
      </c>
      <c r="K124" s="213"/>
      <c r="L124" s="45"/>
      <c r="M124" s="214" t="s">
        <v>19</v>
      </c>
      <c r="N124" s="215" t="s">
        <v>46</v>
      </c>
      <c r="O124" s="85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8" t="s">
        <v>131</v>
      </c>
      <c r="AT124" s="218" t="s">
        <v>127</v>
      </c>
      <c r="AU124" s="218" t="s">
        <v>85</v>
      </c>
      <c r="AY124" s="18" t="s">
        <v>124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8" t="s">
        <v>83</v>
      </c>
      <c r="BK124" s="219">
        <f>ROUND(I124*H124,2)</f>
        <v>0</v>
      </c>
      <c r="BL124" s="18" t="s">
        <v>131</v>
      </c>
      <c r="BM124" s="218" t="s">
        <v>381</v>
      </c>
    </row>
    <row r="125" s="2" customFormat="1" ht="37.8" customHeight="1">
      <c r="A125" s="39"/>
      <c r="B125" s="40"/>
      <c r="C125" s="206" t="s">
        <v>277</v>
      </c>
      <c r="D125" s="206" t="s">
        <v>127</v>
      </c>
      <c r="E125" s="207" t="s">
        <v>137</v>
      </c>
      <c r="F125" s="208" t="s">
        <v>138</v>
      </c>
      <c r="G125" s="209" t="s">
        <v>130</v>
      </c>
      <c r="H125" s="210">
        <v>13</v>
      </c>
      <c r="I125" s="211"/>
      <c r="J125" s="212">
        <f>ROUND(I125*H125,2)</f>
        <v>0</v>
      </c>
      <c r="K125" s="213"/>
      <c r="L125" s="45"/>
      <c r="M125" s="214" t="s">
        <v>19</v>
      </c>
      <c r="N125" s="215" t="s">
        <v>46</v>
      </c>
      <c r="O125" s="85"/>
      <c r="P125" s="216">
        <f>O125*H125</f>
        <v>0</v>
      </c>
      <c r="Q125" s="216">
        <v>0.00051999999999999995</v>
      </c>
      <c r="R125" s="216">
        <f>Q125*H125</f>
        <v>0.0067599999999999995</v>
      </c>
      <c r="S125" s="216">
        <v>0</v>
      </c>
      <c r="T125" s="21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8" t="s">
        <v>131</v>
      </c>
      <c r="AT125" s="218" t="s">
        <v>127</v>
      </c>
      <c r="AU125" s="218" t="s">
        <v>85</v>
      </c>
      <c r="AY125" s="18" t="s">
        <v>124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8" t="s">
        <v>83</v>
      </c>
      <c r="BK125" s="219">
        <f>ROUND(I125*H125,2)</f>
        <v>0</v>
      </c>
      <c r="BL125" s="18" t="s">
        <v>131</v>
      </c>
      <c r="BM125" s="218" t="s">
        <v>382</v>
      </c>
    </row>
    <row r="126" s="2" customFormat="1" ht="37.8" customHeight="1">
      <c r="A126" s="39"/>
      <c r="B126" s="40"/>
      <c r="C126" s="220" t="s">
        <v>279</v>
      </c>
      <c r="D126" s="220" t="s">
        <v>152</v>
      </c>
      <c r="E126" s="221" t="s">
        <v>293</v>
      </c>
      <c r="F126" s="222" t="s">
        <v>294</v>
      </c>
      <c r="G126" s="223" t="s">
        <v>176</v>
      </c>
      <c r="H126" s="224">
        <v>60</v>
      </c>
      <c r="I126" s="225"/>
      <c r="J126" s="226">
        <f>ROUND(I126*H126,2)</f>
        <v>0</v>
      </c>
      <c r="K126" s="227"/>
      <c r="L126" s="228"/>
      <c r="M126" s="229" t="s">
        <v>19</v>
      </c>
      <c r="N126" s="230" t="s">
        <v>46</v>
      </c>
      <c r="O126" s="85"/>
      <c r="P126" s="216">
        <f>O126*H126</f>
        <v>0</v>
      </c>
      <c r="Q126" s="216">
        <v>0.0015</v>
      </c>
      <c r="R126" s="216">
        <f>Q126*H126</f>
        <v>0.089999999999999997</v>
      </c>
      <c r="S126" s="216">
        <v>0</v>
      </c>
      <c r="T126" s="21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8" t="s">
        <v>290</v>
      </c>
      <c r="AT126" s="218" t="s">
        <v>152</v>
      </c>
      <c r="AU126" s="218" t="s">
        <v>85</v>
      </c>
      <c r="AY126" s="18" t="s">
        <v>124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8" t="s">
        <v>83</v>
      </c>
      <c r="BK126" s="219">
        <f>ROUND(I126*H126,2)</f>
        <v>0</v>
      </c>
      <c r="BL126" s="18" t="s">
        <v>131</v>
      </c>
      <c r="BM126" s="218" t="s">
        <v>383</v>
      </c>
    </row>
    <row r="127" s="13" customFormat="1">
      <c r="A127" s="13"/>
      <c r="B127" s="236"/>
      <c r="C127" s="237"/>
      <c r="D127" s="238" t="s">
        <v>222</v>
      </c>
      <c r="E127" s="239" t="s">
        <v>19</v>
      </c>
      <c r="F127" s="240" t="s">
        <v>384</v>
      </c>
      <c r="G127" s="237"/>
      <c r="H127" s="241">
        <v>60</v>
      </c>
      <c r="I127" s="242"/>
      <c r="J127" s="237"/>
      <c r="K127" s="237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222</v>
      </c>
      <c r="AU127" s="247" t="s">
        <v>85</v>
      </c>
      <c r="AV127" s="13" t="s">
        <v>85</v>
      </c>
      <c r="AW127" s="13" t="s">
        <v>36</v>
      </c>
      <c r="AX127" s="13" t="s">
        <v>83</v>
      </c>
      <c r="AY127" s="247" t="s">
        <v>124</v>
      </c>
    </row>
    <row r="128" s="2" customFormat="1" ht="37.8" customHeight="1">
      <c r="A128" s="39"/>
      <c r="B128" s="40"/>
      <c r="C128" s="220" t="s">
        <v>281</v>
      </c>
      <c r="D128" s="220" t="s">
        <v>152</v>
      </c>
      <c r="E128" s="221" t="s">
        <v>385</v>
      </c>
      <c r="F128" s="222" t="s">
        <v>386</v>
      </c>
      <c r="G128" s="223" t="s">
        <v>176</v>
      </c>
      <c r="H128" s="224">
        <v>20</v>
      </c>
      <c r="I128" s="225"/>
      <c r="J128" s="226">
        <f>ROUND(I128*H128,2)</f>
        <v>0</v>
      </c>
      <c r="K128" s="227"/>
      <c r="L128" s="228"/>
      <c r="M128" s="229" t="s">
        <v>19</v>
      </c>
      <c r="N128" s="230" t="s">
        <v>46</v>
      </c>
      <c r="O128" s="85"/>
      <c r="P128" s="216">
        <f>O128*H128</f>
        <v>0</v>
      </c>
      <c r="Q128" s="216">
        <v>0.0038999999999999998</v>
      </c>
      <c r="R128" s="216">
        <f>Q128*H128</f>
        <v>0.078</v>
      </c>
      <c r="S128" s="216">
        <v>0</v>
      </c>
      <c r="T128" s="21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8" t="s">
        <v>290</v>
      </c>
      <c r="AT128" s="218" t="s">
        <v>152</v>
      </c>
      <c r="AU128" s="218" t="s">
        <v>85</v>
      </c>
      <c r="AY128" s="18" t="s">
        <v>124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8" t="s">
        <v>83</v>
      </c>
      <c r="BK128" s="219">
        <f>ROUND(I128*H128,2)</f>
        <v>0</v>
      </c>
      <c r="BL128" s="18" t="s">
        <v>131</v>
      </c>
      <c r="BM128" s="218" t="s">
        <v>387</v>
      </c>
    </row>
    <row r="129" s="13" customFormat="1">
      <c r="A129" s="13"/>
      <c r="B129" s="236"/>
      <c r="C129" s="237"/>
      <c r="D129" s="238" t="s">
        <v>222</v>
      </c>
      <c r="E129" s="239" t="s">
        <v>19</v>
      </c>
      <c r="F129" s="240" t="s">
        <v>388</v>
      </c>
      <c r="G129" s="237"/>
      <c r="H129" s="241">
        <v>20</v>
      </c>
      <c r="I129" s="242"/>
      <c r="J129" s="237"/>
      <c r="K129" s="237"/>
      <c r="L129" s="243"/>
      <c r="M129" s="244"/>
      <c r="N129" s="245"/>
      <c r="O129" s="245"/>
      <c r="P129" s="245"/>
      <c r="Q129" s="245"/>
      <c r="R129" s="245"/>
      <c r="S129" s="245"/>
      <c r="T129" s="2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7" t="s">
        <v>222</v>
      </c>
      <c r="AU129" s="247" t="s">
        <v>85</v>
      </c>
      <c r="AV129" s="13" t="s">
        <v>85</v>
      </c>
      <c r="AW129" s="13" t="s">
        <v>36</v>
      </c>
      <c r="AX129" s="13" t="s">
        <v>83</v>
      </c>
      <c r="AY129" s="247" t="s">
        <v>124</v>
      </c>
    </row>
    <row r="130" s="2" customFormat="1" ht="37.8" customHeight="1">
      <c r="A130" s="39"/>
      <c r="B130" s="40"/>
      <c r="C130" s="220" t="s">
        <v>283</v>
      </c>
      <c r="D130" s="220" t="s">
        <v>152</v>
      </c>
      <c r="E130" s="221" t="s">
        <v>389</v>
      </c>
      <c r="F130" s="222" t="s">
        <v>390</v>
      </c>
      <c r="G130" s="223" t="s">
        <v>176</v>
      </c>
      <c r="H130" s="224">
        <v>15</v>
      </c>
      <c r="I130" s="225"/>
      <c r="J130" s="226">
        <f>ROUND(I130*H130,2)</f>
        <v>0</v>
      </c>
      <c r="K130" s="227"/>
      <c r="L130" s="228"/>
      <c r="M130" s="229" t="s">
        <v>19</v>
      </c>
      <c r="N130" s="230" t="s">
        <v>46</v>
      </c>
      <c r="O130" s="85"/>
      <c r="P130" s="216">
        <f>O130*H130</f>
        <v>0</v>
      </c>
      <c r="Q130" s="216">
        <v>0.0048999999999999998</v>
      </c>
      <c r="R130" s="216">
        <f>Q130*H130</f>
        <v>0.073499999999999996</v>
      </c>
      <c r="S130" s="216">
        <v>0</v>
      </c>
      <c r="T130" s="21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8" t="s">
        <v>290</v>
      </c>
      <c r="AT130" s="218" t="s">
        <v>152</v>
      </c>
      <c r="AU130" s="218" t="s">
        <v>85</v>
      </c>
      <c r="AY130" s="18" t="s">
        <v>124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8" t="s">
        <v>83</v>
      </c>
      <c r="BK130" s="219">
        <f>ROUND(I130*H130,2)</f>
        <v>0</v>
      </c>
      <c r="BL130" s="18" t="s">
        <v>131</v>
      </c>
      <c r="BM130" s="218" t="s">
        <v>391</v>
      </c>
    </row>
    <row r="131" s="13" customFormat="1">
      <c r="A131" s="13"/>
      <c r="B131" s="236"/>
      <c r="C131" s="237"/>
      <c r="D131" s="238" t="s">
        <v>222</v>
      </c>
      <c r="E131" s="239" t="s">
        <v>19</v>
      </c>
      <c r="F131" s="240" t="s">
        <v>8</v>
      </c>
      <c r="G131" s="237"/>
      <c r="H131" s="241">
        <v>15</v>
      </c>
      <c r="I131" s="242"/>
      <c r="J131" s="237"/>
      <c r="K131" s="237"/>
      <c r="L131" s="243"/>
      <c r="M131" s="244"/>
      <c r="N131" s="245"/>
      <c r="O131" s="245"/>
      <c r="P131" s="245"/>
      <c r="Q131" s="245"/>
      <c r="R131" s="245"/>
      <c r="S131" s="245"/>
      <c r="T131" s="24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7" t="s">
        <v>222</v>
      </c>
      <c r="AU131" s="247" t="s">
        <v>85</v>
      </c>
      <c r="AV131" s="13" t="s">
        <v>85</v>
      </c>
      <c r="AW131" s="13" t="s">
        <v>36</v>
      </c>
      <c r="AX131" s="13" t="s">
        <v>83</v>
      </c>
      <c r="AY131" s="247" t="s">
        <v>124</v>
      </c>
    </row>
    <row r="132" s="2" customFormat="1" ht="37.8" customHeight="1">
      <c r="A132" s="39"/>
      <c r="B132" s="40"/>
      <c r="C132" s="220" t="s">
        <v>285</v>
      </c>
      <c r="D132" s="220" t="s">
        <v>152</v>
      </c>
      <c r="E132" s="221" t="s">
        <v>392</v>
      </c>
      <c r="F132" s="222" t="s">
        <v>393</v>
      </c>
      <c r="G132" s="223" t="s">
        <v>176</v>
      </c>
      <c r="H132" s="224">
        <v>15</v>
      </c>
      <c r="I132" s="225"/>
      <c r="J132" s="226">
        <f>ROUND(I132*H132,2)</f>
        <v>0</v>
      </c>
      <c r="K132" s="227"/>
      <c r="L132" s="228"/>
      <c r="M132" s="229" t="s">
        <v>19</v>
      </c>
      <c r="N132" s="230" t="s">
        <v>46</v>
      </c>
      <c r="O132" s="85"/>
      <c r="P132" s="216">
        <f>O132*H132</f>
        <v>0</v>
      </c>
      <c r="Q132" s="216">
        <v>0.0027200000000000002</v>
      </c>
      <c r="R132" s="216">
        <f>Q132*H132</f>
        <v>0.040800000000000003</v>
      </c>
      <c r="S132" s="216">
        <v>0</v>
      </c>
      <c r="T132" s="21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8" t="s">
        <v>290</v>
      </c>
      <c r="AT132" s="218" t="s">
        <v>152</v>
      </c>
      <c r="AU132" s="218" t="s">
        <v>85</v>
      </c>
      <c r="AY132" s="18" t="s">
        <v>124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8" t="s">
        <v>83</v>
      </c>
      <c r="BK132" s="219">
        <f>ROUND(I132*H132,2)</f>
        <v>0</v>
      </c>
      <c r="BL132" s="18" t="s">
        <v>131</v>
      </c>
      <c r="BM132" s="218" t="s">
        <v>394</v>
      </c>
    </row>
    <row r="133" s="13" customFormat="1">
      <c r="A133" s="13"/>
      <c r="B133" s="236"/>
      <c r="C133" s="237"/>
      <c r="D133" s="238" t="s">
        <v>222</v>
      </c>
      <c r="E133" s="239" t="s">
        <v>19</v>
      </c>
      <c r="F133" s="240" t="s">
        <v>8</v>
      </c>
      <c r="G133" s="237"/>
      <c r="H133" s="241">
        <v>15</v>
      </c>
      <c r="I133" s="242"/>
      <c r="J133" s="237"/>
      <c r="K133" s="237"/>
      <c r="L133" s="243"/>
      <c r="M133" s="244"/>
      <c r="N133" s="245"/>
      <c r="O133" s="245"/>
      <c r="P133" s="245"/>
      <c r="Q133" s="245"/>
      <c r="R133" s="245"/>
      <c r="S133" s="245"/>
      <c r="T133" s="24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7" t="s">
        <v>222</v>
      </c>
      <c r="AU133" s="247" t="s">
        <v>85</v>
      </c>
      <c r="AV133" s="13" t="s">
        <v>85</v>
      </c>
      <c r="AW133" s="13" t="s">
        <v>36</v>
      </c>
      <c r="AX133" s="13" t="s">
        <v>83</v>
      </c>
      <c r="AY133" s="247" t="s">
        <v>124</v>
      </c>
    </row>
    <row r="134" s="2" customFormat="1" ht="14.4" customHeight="1">
      <c r="A134" s="39"/>
      <c r="B134" s="40"/>
      <c r="C134" s="206" t="s">
        <v>287</v>
      </c>
      <c r="D134" s="206" t="s">
        <v>127</v>
      </c>
      <c r="E134" s="207" t="s">
        <v>141</v>
      </c>
      <c r="F134" s="208" t="s">
        <v>142</v>
      </c>
      <c r="G134" s="209" t="s">
        <v>130</v>
      </c>
      <c r="H134" s="210">
        <v>13</v>
      </c>
      <c r="I134" s="211"/>
      <c r="J134" s="212">
        <f>ROUND(I134*H134,2)</f>
        <v>0</v>
      </c>
      <c r="K134" s="213"/>
      <c r="L134" s="45"/>
      <c r="M134" s="214" t="s">
        <v>19</v>
      </c>
      <c r="N134" s="215" t="s">
        <v>46</v>
      </c>
      <c r="O134" s="85"/>
      <c r="P134" s="216">
        <f>O134*H134</f>
        <v>0</v>
      </c>
      <c r="Q134" s="216">
        <v>0.0031199999999999999</v>
      </c>
      <c r="R134" s="216">
        <f>Q134*H134</f>
        <v>0.040559999999999999</v>
      </c>
      <c r="S134" s="216">
        <v>0</v>
      </c>
      <c r="T134" s="21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8" t="s">
        <v>131</v>
      </c>
      <c r="AT134" s="218" t="s">
        <v>127</v>
      </c>
      <c r="AU134" s="218" t="s">
        <v>85</v>
      </c>
      <c r="AY134" s="18" t="s">
        <v>124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8" t="s">
        <v>83</v>
      </c>
      <c r="BK134" s="219">
        <f>ROUND(I134*H134,2)</f>
        <v>0</v>
      </c>
      <c r="BL134" s="18" t="s">
        <v>131</v>
      </c>
      <c r="BM134" s="218" t="s">
        <v>395</v>
      </c>
    </row>
    <row r="135" s="2" customFormat="1" ht="14.4" customHeight="1">
      <c r="A135" s="39"/>
      <c r="B135" s="40"/>
      <c r="C135" s="206" t="s">
        <v>292</v>
      </c>
      <c r="D135" s="206" t="s">
        <v>127</v>
      </c>
      <c r="E135" s="207" t="s">
        <v>298</v>
      </c>
      <c r="F135" s="208" t="s">
        <v>299</v>
      </c>
      <c r="G135" s="209" t="s">
        <v>176</v>
      </c>
      <c r="H135" s="210">
        <v>105</v>
      </c>
      <c r="I135" s="211"/>
      <c r="J135" s="212">
        <f>ROUND(I135*H135,2)</f>
        <v>0</v>
      </c>
      <c r="K135" s="213"/>
      <c r="L135" s="45"/>
      <c r="M135" s="214" t="s">
        <v>19</v>
      </c>
      <c r="N135" s="215" t="s">
        <v>46</v>
      </c>
      <c r="O135" s="85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8" t="s">
        <v>131</v>
      </c>
      <c r="AT135" s="218" t="s">
        <v>127</v>
      </c>
      <c r="AU135" s="218" t="s">
        <v>85</v>
      </c>
      <c r="AY135" s="18" t="s">
        <v>124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8" t="s">
        <v>83</v>
      </c>
      <c r="BK135" s="219">
        <f>ROUND(I135*H135,2)</f>
        <v>0</v>
      </c>
      <c r="BL135" s="18" t="s">
        <v>131</v>
      </c>
      <c r="BM135" s="218" t="s">
        <v>396</v>
      </c>
    </row>
    <row r="136" s="12" customFormat="1" ht="22.8" customHeight="1">
      <c r="A136" s="12"/>
      <c r="B136" s="190"/>
      <c r="C136" s="191"/>
      <c r="D136" s="192" t="s">
        <v>74</v>
      </c>
      <c r="E136" s="204" t="s">
        <v>125</v>
      </c>
      <c r="F136" s="204" t="s">
        <v>126</v>
      </c>
      <c r="G136" s="191"/>
      <c r="H136" s="191"/>
      <c r="I136" s="194"/>
      <c r="J136" s="205">
        <f>BK136</f>
        <v>0</v>
      </c>
      <c r="K136" s="191"/>
      <c r="L136" s="196"/>
      <c r="M136" s="197"/>
      <c r="N136" s="198"/>
      <c r="O136" s="198"/>
      <c r="P136" s="199">
        <f>SUM(P137:P151)</f>
        <v>0</v>
      </c>
      <c r="Q136" s="198"/>
      <c r="R136" s="199">
        <f>SUM(R137:R151)</f>
        <v>0.54540999999999995</v>
      </c>
      <c r="S136" s="198"/>
      <c r="T136" s="200">
        <f>SUM(T137:T151)</f>
        <v>1.7479999999999998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1" t="s">
        <v>85</v>
      </c>
      <c r="AT136" s="202" t="s">
        <v>74</v>
      </c>
      <c r="AU136" s="202" t="s">
        <v>83</v>
      </c>
      <c r="AY136" s="201" t="s">
        <v>124</v>
      </c>
      <c r="BK136" s="203">
        <f>SUM(BK137:BK151)</f>
        <v>0</v>
      </c>
    </row>
    <row r="137" s="2" customFormat="1" ht="24.15" customHeight="1">
      <c r="A137" s="39"/>
      <c r="B137" s="40"/>
      <c r="C137" s="206" t="s">
        <v>296</v>
      </c>
      <c r="D137" s="206" t="s">
        <v>127</v>
      </c>
      <c r="E137" s="207" t="s">
        <v>242</v>
      </c>
      <c r="F137" s="208" t="s">
        <v>243</v>
      </c>
      <c r="G137" s="209" t="s">
        <v>130</v>
      </c>
      <c r="H137" s="210">
        <v>6</v>
      </c>
      <c r="I137" s="211"/>
      <c r="J137" s="212">
        <f>ROUND(I137*H137,2)</f>
        <v>0</v>
      </c>
      <c r="K137" s="213"/>
      <c r="L137" s="45"/>
      <c r="M137" s="214" t="s">
        <v>19</v>
      </c>
      <c r="N137" s="215" t="s">
        <v>46</v>
      </c>
      <c r="O137" s="85"/>
      <c r="P137" s="216">
        <f>O137*H137</f>
        <v>0</v>
      </c>
      <c r="Q137" s="216">
        <v>2.0000000000000002E-05</v>
      </c>
      <c r="R137" s="216">
        <f>Q137*H137</f>
        <v>0.00012000000000000002</v>
      </c>
      <c r="S137" s="216">
        <v>0.039</v>
      </c>
      <c r="T137" s="217">
        <f>S137*H137</f>
        <v>0.23399999999999999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8" t="s">
        <v>131</v>
      </c>
      <c r="AT137" s="218" t="s">
        <v>127</v>
      </c>
      <c r="AU137" s="218" t="s">
        <v>85</v>
      </c>
      <c r="AY137" s="18" t="s">
        <v>124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8" t="s">
        <v>83</v>
      </c>
      <c r="BK137" s="219">
        <f>ROUND(I137*H137,2)</f>
        <v>0</v>
      </c>
      <c r="BL137" s="18" t="s">
        <v>131</v>
      </c>
      <c r="BM137" s="218" t="s">
        <v>397</v>
      </c>
    </row>
    <row r="138" s="2" customFormat="1" ht="24.15" customHeight="1">
      <c r="A138" s="39"/>
      <c r="B138" s="40"/>
      <c r="C138" s="206" t="s">
        <v>290</v>
      </c>
      <c r="D138" s="206" t="s">
        <v>127</v>
      </c>
      <c r="E138" s="207" t="s">
        <v>398</v>
      </c>
      <c r="F138" s="208" t="s">
        <v>399</v>
      </c>
      <c r="G138" s="209" t="s">
        <v>130</v>
      </c>
      <c r="H138" s="210">
        <v>8</v>
      </c>
      <c r="I138" s="211"/>
      <c r="J138" s="212">
        <f>ROUND(I138*H138,2)</f>
        <v>0</v>
      </c>
      <c r="K138" s="213"/>
      <c r="L138" s="45"/>
      <c r="M138" s="214" t="s">
        <v>19</v>
      </c>
      <c r="N138" s="215" t="s">
        <v>46</v>
      </c>
      <c r="O138" s="85"/>
      <c r="P138" s="216">
        <f>O138*H138</f>
        <v>0</v>
      </c>
      <c r="Q138" s="216">
        <v>2.0000000000000002E-05</v>
      </c>
      <c r="R138" s="216">
        <f>Q138*H138</f>
        <v>0.00016000000000000001</v>
      </c>
      <c r="S138" s="216">
        <v>0.083000000000000004</v>
      </c>
      <c r="T138" s="217">
        <f>S138*H138</f>
        <v>0.66400000000000003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8" t="s">
        <v>131</v>
      </c>
      <c r="AT138" s="218" t="s">
        <v>127</v>
      </c>
      <c r="AU138" s="218" t="s">
        <v>85</v>
      </c>
      <c r="AY138" s="18" t="s">
        <v>124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8" t="s">
        <v>83</v>
      </c>
      <c r="BK138" s="219">
        <f>ROUND(I138*H138,2)</f>
        <v>0</v>
      </c>
      <c r="BL138" s="18" t="s">
        <v>131</v>
      </c>
      <c r="BM138" s="218" t="s">
        <v>400</v>
      </c>
    </row>
    <row r="139" s="2" customFormat="1" ht="24.15" customHeight="1">
      <c r="A139" s="39"/>
      <c r="B139" s="40"/>
      <c r="C139" s="206" t="s">
        <v>401</v>
      </c>
      <c r="D139" s="206" t="s">
        <v>127</v>
      </c>
      <c r="E139" s="207" t="s">
        <v>402</v>
      </c>
      <c r="F139" s="208" t="s">
        <v>403</v>
      </c>
      <c r="G139" s="209" t="s">
        <v>130</v>
      </c>
      <c r="H139" s="210">
        <v>4</v>
      </c>
      <c r="I139" s="211"/>
      <c r="J139" s="212">
        <f>ROUND(I139*H139,2)</f>
        <v>0</v>
      </c>
      <c r="K139" s="213"/>
      <c r="L139" s="45"/>
      <c r="M139" s="214" t="s">
        <v>19</v>
      </c>
      <c r="N139" s="215" t="s">
        <v>46</v>
      </c>
      <c r="O139" s="85"/>
      <c r="P139" s="216">
        <f>O139*H139</f>
        <v>0</v>
      </c>
      <c r="Q139" s="216">
        <v>2.0000000000000002E-05</v>
      </c>
      <c r="R139" s="216">
        <f>Q139*H139</f>
        <v>8.0000000000000007E-05</v>
      </c>
      <c r="S139" s="216">
        <v>0.19</v>
      </c>
      <c r="T139" s="217">
        <f>S139*H139</f>
        <v>0.76000000000000001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8" t="s">
        <v>131</v>
      </c>
      <c r="AT139" s="218" t="s">
        <v>127</v>
      </c>
      <c r="AU139" s="218" t="s">
        <v>85</v>
      </c>
      <c r="AY139" s="18" t="s">
        <v>124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8" t="s">
        <v>83</v>
      </c>
      <c r="BK139" s="219">
        <f>ROUND(I139*H139,2)</f>
        <v>0</v>
      </c>
      <c r="BL139" s="18" t="s">
        <v>131</v>
      </c>
      <c r="BM139" s="218" t="s">
        <v>404</v>
      </c>
    </row>
    <row r="140" s="2" customFormat="1" ht="24.15" customHeight="1">
      <c r="A140" s="39"/>
      <c r="B140" s="40"/>
      <c r="C140" s="206" t="s">
        <v>405</v>
      </c>
      <c r="D140" s="206" t="s">
        <v>127</v>
      </c>
      <c r="E140" s="207" t="s">
        <v>406</v>
      </c>
      <c r="F140" s="208" t="s">
        <v>407</v>
      </c>
      <c r="G140" s="209" t="s">
        <v>226</v>
      </c>
      <c r="H140" s="210">
        <v>1</v>
      </c>
      <c r="I140" s="211"/>
      <c r="J140" s="212">
        <f>ROUND(I140*H140,2)</f>
        <v>0</v>
      </c>
      <c r="K140" s="213"/>
      <c r="L140" s="45"/>
      <c r="M140" s="214" t="s">
        <v>19</v>
      </c>
      <c r="N140" s="215" t="s">
        <v>46</v>
      </c>
      <c r="O140" s="85"/>
      <c r="P140" s="216">
        <f>O140*H140</f>
        <v>0</v>
      </c>
      <c r="Q140" s="216">
        <v>0.16944999999999999</v>
      </c>
      <c r="R140" s="216">
        <f>Q140*H140</f>
        <v>0.16944999999999999</v>
      </c>
      <c r="S140" s="216">
        <v>0</v>
      </c>
      <c r="T140" s="21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8" t="s">
        <v>131</v>
      </c>
      <c r="AT140" s="218" t="s">
        <v>127</v>
      </c>
      <c r="AU140" s="218" t="s">
        <v>85</v>
      </c>
      <c r="AY140" s="18" t="s">
        <v>124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8" t="s">
        <v>83</v>
      </c>
      <c r="BK140" s="219">
        <f>ROUND(I140*H140,2)</f>
        <v>0</v>
      </c>
      <c r="BL140" s="18" t="s">
        <v>131</v>
      </c>
      <c r="BM140" s="218" t="s">
        <v>408</v>
      </c>
    </row>
    <row r="141" s="2" customFormat="1" ht="24.15" customHeight="1">
      <c r="A141" s="39"/>
      <c r="B141" s="40"/>
      <c r="C141" s="206" t="s">
        <v>409</v>
      </c>
      <c r="D141" s="206" t="s">
        <v>127</v>
      </c>
      <c r="E141" s="207" t="s">
        <v>410</v>
      </c>
      <c r="F141" s="208" t="s">
        <v>411</v>
      </c>
      <c r="G141" s="209" t="s">
        <v>226</v>
      </c>
      <c r="H141" s="210">
        <v>1</v>
      </c>
      <c r="I141" s="211"/>
      <c r="J141" s="212">
        <f>ROUND(I141*H141,2)</f>
        <v>0</v>
      </c>
      <c r="K141" s="213"/>
      <c r="L141" s="45"/>
      <c r="M141" s="214" t="s">
        <v>19</v>
      </c>
      <c r="N141" s="215" t="s">
        <v>46</v>
      </c>
      <c r="O141" s="85"/>
      <c r="P141" s="216">
        <f>O141*H141</f>
        <v>0</v>
      </c>
      <c r="Q141" s="216">
        <v>0.084199999999999997</v>
      </c>
      <c r="R141" s="216">
        <f>Q141*H141</f>
        <v>0.084199999999999997</v>
      </c>
      <c r="S141" s="216">
        <v>0</v>
      </c>
      <c r="T141" s="21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8" t="s">
        <v>131</v>
      </c>
      <c r="AT141" s="218" t="s">
        <v>127</v>
      </c>
      <c r="AU141" s="218" t="s">
        <v>85</v>
      </c>
      <c r="AY141" s="18" t="s">
        <v>124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8" t="s">
        <v>83</v>
      </c>
      <c r="BK141" s="219">
        <f>ROUND(I141*H141,2)</f>
        <v>0</v>
      </c>
      <c r="BL141" s="18" t="s">
        <v>131</v>
      </c>
      <c r="BM141" s="218" t="s">
        <v>412</v>
      </c>
    </row>
    <row r="142" s="2" customFormat="1" ht="24.15" customHeight="1">
      <c r="A142" s="39"/>
      <c r="B142" s="40"/>
      <c r="C142" s="206" t="s">
        <v>413</v>
      </c>
      <c r="D142" s="206" t="s">
        <v>127</v>
      </c>
      <c r="E142" s="207" t="s">
        <v>414</v>
      </c>
      <c r="F142" s="208" t="s">
        <v>415</v>
      </c>
      <c r="G142" s="209" t="s">
        <v>130</v>
      </c>
      <c r="H142" s="210">
        <v>30</v>
      </c>
      <c r="I142" s="211"/>
      <c r="J142" s="212">
        <f>ROUND(I142*H142,2)</f>
        <v>0</v>
      </c>
      <c r="K142" s="213"/>
      <c r="L142" s="45"/>
      <c r="M142" s="214" t="s">
        <v>19</v>
      </c>
      <c r="N142" s="215" t="s">
        <v>46</v>
      </c>
      <c r="O142" s="85"/>
      <c r="P142" s="216">
        <f>O142*H142</f>
        <v>0</v>
      </c>
      <c r="Q142" s="216">
        <v>2.0000000000000002E-05</v>
      </c>
      <c r="R142" s="216">
        <f>Q142*H142</f>
        <v>0.00060000000000000006</v>
      </c>
      <c r="S142" s="216">
        <v>0</v>
      </c>
      <c r="T142" s="21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8" t="s">
        <v>131</v>
      </c>
      <c r="AT142" s="218" t="s">
        <v>127</v>
      </c>
      <c r="AU142" s="218" t="s">
        <v>85</v>
      </c>
      <c r="AY142" s="18" t="s">
        <v>124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8" t="s">
        <v>83</v>
      </c>
      <c r="BK142" s="219">
        <f>ROUND(I142*H142,2)</f>
        <v>0</v>
      </c>
      <c r="BL142" s="18" t="s">
        <v>131</v>
      </c>
      <c r="BM142" s="218" t="s">
        <v>416</v>
      </c>
    </row>
    <row r="143" s="2" customFormat="1" ht="24.15" customHeight="1">
      <c r="A143" s="39"/>
      <c r="B143" s="40"/>
      <c r="C143" s="206" t="s">
        <v>417</v>
      </c>
      <c r="D143" s="206" t="s">
        <v>127</v>
      </c>
      <c r="E143" s="207" t="s">
        <v>248</v>
      </c>
      <c r="F143" s="208" t="s">
        <v>249</v>
      </c>
      <c r="G143" s="209" t="s">
        <v>226</v>
      </c>
      <c r="H143" s="210">
        <v>12</v>
      </c>
      <c r="I143" s="211"/>
      <c r="J143" s="212">
        <f>ROUND(I143*H143,2)</f>
        <v>0</v>
      </c>
      <c r="K143" s="213"/>
      <c r="L143" s="45"/>
      <c r="M143" s="214" t="s">
        <v>19</v>
      </c>
      <c r="N143" s="215" t="s">
        <v>46</v>
      </c>
      <c r="O143" s="85"/>
      <c r="P143" s="216">
        <f>O143*H143</f>
        <v>0</v>
      </c>
      <c r="Q143" s="216">
        <v>0.01191</v>
      </c>
      <c r="R143" s="216">
        <f>Q143*H143</f>
        <v>0.14291999999999999</v>
      </c>
      <c r="S143" s="216">
        <v>0</v>
      </c>
      <c r="T143" s="21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8" t="s">
        <v>131</v>
      </c>
      <c r="AT143" s="218" t="s">
        <v>127</v>
      </c>
      <c r="AU143" s="218" t="s">
        <v>85</v>
      </c>
      <c r="AY143" s="18" t="s">
        <v>124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8" t="s">
        <v>83</v>
      </c>
      <c r="BK143" s="219">
        <f>ROUND(I143*H143,2)</f>
        <v>0</v>
      </c>
      <c r="BL143" s="18" t="s">
        <v>131</v>
      </c>
      <c r="BM143" s="218" t="s">
        <v>418</v>
      </c>
    </row>
    <row r="144" s="2" customFormat="1" ht="24.15" customHeight="1">
      <c r="A144" s="39"/>
      <c r="B144" s="40"/>
      <c r="C144" s="206" t="s">
        <v>419</v>
      </c>
      <c r="D144" s="206" t="s">
        <v>127</v>
      </c>
      <c r="E144" s="207" t="s">
        <v>420</v>
      </c>
      <c r="F144" s="208" t="s">
        <v>421</v>
      </c>
      <c r="G144" s="209" t="s">
        <v>226</v>
      </c>
      <c r="H144" s="210">
        <v>4</v>
      </c>
      <c r="I144" s="211"/>
      <c r="J144" s="212">
        <f>ROUND(I144*H144,2)</f>
        <v>0</v>
      </c>
      <c r="K144" s="213"/>
      <c r="L144" s="45"/>
      <c r="M144" s="214" t="s">
        <v>19</v>
      </c>
      <c r="N144" s="215" t="s">
        <v>46</v>
      </c>
      <c r="O144" s="85"/>
      <c r="P144" s="216">
        <f>O144*H144</f>
        <v>0</v>
      </c>
      <c r="Q144" s="216">
        <v>0.030120000000000001</v>
      </c>
      <c r="R144" s="216">
        <f>Q144*H144</f>
        <v>0.12048</v>
      </c>
      <c r="S144" s="216">
        <v>0</v>
      </c>
      <c r="T144" s="21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8" t="s">
        <v>131</v>
      </c>
      <c r="AT144" s="218" t="s">
        <v>127</v>
      </c>
      <c r="AU144" s="218" t="s">
        <v>85</v>
      </c>
      <c r="AY144" s="18" t="s">
        <v>124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8" t="s">
        <v>83</v>
      </c>
      <c r="BK144" s="219">
        <f>ROUND(I144*H144,2)</f>
        <v>0</v>
      </c>
      <c r="BL144" s="18" t="s">
        <v>131</v>
      </c>
      <c r="BM144" s="218" t="s">
        <v>422</v>
      </c>
    </row>
    <row r="145" s="2" customFormat="1" ht="24.15" customHeight="1">
      <c r="A145" s="39"/>
      <c r="B145" s="40"/>
      <c r="C145" s="206" t="s">
        <v>423</v>
      </c>
      <c r="D145" s="206" t="s">
        <v>127</v>
      </c>
      <c r="E145" s="207" t="s">
        <v>424</v>
      </c>
      <c r="F145" s="208" t="s">
        <v>425</v>
      </c>
      <c r="G145" s="209" t="s">
        <v>130</v>
      </c>
      <c r="H145" s="210">
        <v>18</v>
      </c>
      <c r="I145" s="211"/>
      <c r="J145" s="212">
        <f>ROUND(I145*H145,2)</f>
        <v>0</v>
      </c>
      <c r="K145" s="213"/>
      <c r="L145" s="45"/>
      <c r="M145" s="214" t="s">
        <v>19</v>
      </c>
      <c r="N145" s="215" t="s">
        <v>46</v>
      </c>
      <c r="O145" s="85"/>
      <c r="P145" s="216">
        <f>O145*H145</f>
        <v>0</v>
      </c>
      <c r="Q145" s="216">
        <v>0.00021000000000000001</v>
      </c>
      <c r="R145" s="216">
        <f>Q145*H145</f>
        <v>0.0037800000000000004</v>
      </c>
      <c r="S145" s="216">
        <v>0.0035000000000000001</v>
      </c>
      <c r="T145" s="217">
        <f>S145*H145</f>
        <v>0.063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8" t="s">
        <v>131</v>
      </c>
      <c r="AT145" s="218" t="s">
        <v>127</v>
      </c>
      <c r="AU145" s="218" t="s">
        <v>85</v>
      </c>
      <c r="AY145" s="18" t="s">
        <v>124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8" t="s">
        <v>83</v>
      </c>
      <c r="BK145" s="219">
        <f>ROUND(I145*H145,2)</f>
        <v>0</v>
      </c>
      <c r="BL145" s="18" t="s">
        <v>131</v>
      </c>
      <c r="BM145" s="218" t="s">
        <v>426</v>
      </c>
    </row>
    <row r="146" s="2" customFormat="1" ht="14.4" customHeight="1">
      <c r="A146" s="39"/>
      <c r="B146" s="40"/>
      <c r="C146" s="206" t="s">
        <v>427</v>
      </c>
      <c r="D146" s="206" t="s">
        <v>127</v>
      </c>
      <c r="E146" s="207" t="s">
        <v>428</v>
      </c>
      <c r="F146" s="208" t="s">
        <v>429</v>
      </c>
      <c r="G146" s="209" t="s">
        <v>130</v>
      </c>
      <c r="H146" s="210">
        <v>3</v>
      </c>
      <c r="I146" s="211"/>
      <c r="J146" s="212">
        <f>ROUND(I146*H146,2)</f>
        <v>0</v>
      </c>
      <c r="K146" s="213"/>
      <c r="L146" s="45"/>
      <c r="M146" s="214" t="s">
        <v>19</v>
      </c>
      <c r="N146" s="215" t="s">
        <v>46</v>
      </c>
      <c r="O146" s="85"/>
      <c r="P146" s="216">
        <f>O146*H146</f>
        <v>0</v>
      </c>
      <c r="Q146" s="216">
        <v>0.0013600000000000001</v>
      </c>
      <c r="R146" s="216">
        <f>Q146*H146</f>
        <v>0.0040800000000000003</v>
      </c>
      <c r="S146" s="216">
        <v>0</v>
      </c>
      <c r="T146" s="21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8" t="s">
        <v>131</v>
      </c>
      <c r="AT146" s="218" t="s">
        <v>127</v>
      </c>
      <c r="AU146" s="218" t="s">
        <v>85</v>
      </c>
      <c r="AY146" s="18" t="s">
        <v>124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8" t="s">
        <v>83</v>
      </c>
      <c r="BK146" s="219">
        <f>ROUND(I146*H146,2)</f>
        <v>0</v>
      </c>
      <c r="BL146" s="18" t="s">
        <v>131</v>
      </c>
      <c r="BM146" s="218" t="s">
        <v>430</v>
      </c>
    </row>
    <row r="147" s="2" customFormat="1" ht="24.15" customHeight="1">
      <c r="A147" s="39"/>
      <c r="B147" s="40"/>
      <c r="C147" s="206" t="s">
        <v>431</v>
      </c>
      <c r="D147" s="206" t="s">
        <v>127</v>
      </c>
      <c r="E147" s="207" t="s">
        <v>432</v>
      </c>
      <c r="F147" s="208" t="s">
        <v>433</v>
      </c>
      <c r="G147" s="209" t="s">
        <v>130</v>
      </c>
      <c r="H147" s="210">
        <v>3</v>
      </c>
      <c r="I147" s="211"/>
      <c r="J147" s="212">
        <f>ROUND(I147*H147,2)</f>
        <v>0</v>
      </c>
      <c r="K147" s="213"/>
      <c r="L147" s="45"/>
      <c r="M147" s="214" t="s">
        <v>19</v>
      </c>
      <c r="N147" s="215" t="s">
        <v>46</v>
      </c>
      <c r="O147" s="85"/>
      <c r="P147" s="216">
        <f>O147*H147</f>
        <v>0</v>
      </c>
      <c r="Q147" s="216">
        <v>0.00038000000000000002</v>
      </c>
      <c r="R147" s="216">
        <f>Q147*H147</f>
        <v>0.00114</v>
      </c>
      <c r="S147" s="216">
        <v>0.0089999999999999993</v>
      </c>
      <c r="T147" s="217">
        <f>S147*H147</f>
        <v>0.026999999999999996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8" t="s">
        <v>131</v>
      </c>
      <c r="AT147" s="218" t="s">
        <v>127</v>
      </c>
      <c r="AU147" s="218" t="s">
        <v>85</v>
      </c>
      <c r="AY147" s="18" t="s">
        <v>124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8" t="s">
        <v>83</v>
      </c>
      <c r="BK147" s="219">
        <f>ROUND(I147*H147,2)</f>
        <v>0</v>
      </c>
      <c r="BL147" s="18" t="s">
        <v>131</v>
      </c>
      <c r="BM147" s="218" t="s">
        <v>434</v>
      </c>
    </row>
    <row r="148" s="2" customFormat="1" ht="24.15" customHeight="1">
      <c r="A148" s="39"/>
      <c r="B148" s="40"/>
      <c r="C148" s="206" t="s">
        <v>435</v>
      </c>
      <c r="D148" s="206" t="s">
        <v>127</v>
      </c>
      <c r="E148" s="207" t="s">
        <v>255</v>
      </c>
      <c r="F148" s="208" t="s">
        <v>256</v>
      </c>
      <c r="G148" s="209" t="s">
        <v>130</v>
      </c>
      <c r="H148" s="210">
        <v>13</v>
      </c>
      <c r="I148" s="211"/>
      <c r="J148" s="212">
        <f>ROUND(I148*H148,2)</f>
        <v>0</v>
      </c>
      <c r="K148" s="213"/>
      <c r="L148" s="45"/>
      <c r="M148" s="214" t="s">
        <v>19</v>
      </c>
      <c r="N148" s="215" t="s">
        <v>46</v>
      </c>
      <c r="O148" s="85"/>
      <c r="P148" s="216">
        <f>O148*H148</f>
        <v>0</v>
      </c>
      <c r="Q148" s="216">
        <v>0.00022000000000000001</v>
      </c>
      <c r="R148" s="216">
        <f>Q148*H148</f>
        <v>0.0028600000000000001</v>
      </c>
      <c r="S148" s="216">
        <v>0</v>
      </c>
      <c r="T148" s="21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8" t="s">
        <v>131</v>
      </c>
      <c r="AT148" s="218" t="s">
        <v>127</v>
      </c>
      <c r="AU148" s="218" t="s">
        <v>85</v>
      </c>
      <c r="AY148" s="18" t="s">
        <v>124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8" t="s">
        <v>83</v>
      </c>
      <c r="BK148" s="219">
        <f>ROUND(I148*H148,2)</f>
        <v>0</v>
      </c>
      <c r="BL148" s="18" t="s">
        <v>131</v>
      </c>
      <c r="BM148" s="218" t="s">
        <v>436</v>
      </c>
    </row>
    <row r="149" s="2" customFormat="1" ht="37.8" customHeight="1">
      <c r="A149" s="39"/>
      <c r="B149" s="40"/>
      <c r="C149" s="206" t="s">
        <v>437</v>
      </c>
      <c r="D149" s="206" t="s">
        <v>127</v>
      </c>
      <c r="E149" s="207" t="s">
        <v>438</v>
      </c>
      <c r="F149" s="208" t="s">
        <v>439</v>
      </c>
      <c r="G149" s="209" t="s">
        <v>130</v>
      </c>
      <c r="H149" s="210">
        <v>7</v>
      </c>
      <c r="I149" s="211"/>
      <c r="J149" s="212">
        <f>ROUND(I149*H149,2)</f>
        <v>0</v>
      </c>
      <c r="K149" s="213"/>
      <c r="L149" s="45"/>
      <c r="M149" s="214" t="s">
        <v>19</v>
      </c>
      <c r="N149" s="215" t="s">
        <v>46</v>
      </c>
      <c r="O149" s="85"/>
      <c r="P149" s="216">
        <f>O149*H149</f>
        <v>0</v>
      </c>
      <c r="Q149" s="216">
        <v>0.00147</v>
      </c>
      <c r="R149" s="216">
        <f>Q149*H149</f>
        <v>0.010290000000000001</v>
      </c>
      <c r="S149" s="216">
        <v>0</v>
      </c>
      <c r="T149" s="21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8" t="s">
        <v>131</v>
      </c>
      <c r="AT149" s="218" t="s">
        <v>127</v>
      </c>
      <c r="AU149" s="218" t="s">
        <v>85</v>
      </c>
      <c r="AY149" s="18" t="s">
        <v>124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8" t="s">
        <v>83</v>
      </c>
      <c r="BK149" s="219">
        <f>ROUND(I149*H149,2)</f>
        <v>0</v>
      </c>
      <c r="BL149" s="18" t="s">
        <v>131</v>
      </c>
      <c r="BM149" s="218" t="s">
        <v>440</v>
      </c>
    </row>
    <row r="150" s="2" customFormat="1" ht="14.4" customHeight="1">
      <c r="A150" s="39"/>
      <c r="B150" s="40"/>
      <c r="C150" s="220" t="s">
        <v>441</v>
      </c>
      <c r="D150" s="220" t="s">
        <v>152</v>
      </c>
      <c r="E150" s="221" t="s">
        <v>442</v>
      </c>
      <c r="F150" s="222" t="s">
        <v>443</v>
      </c>
      <c r="G150" s="223" t="s">
        <v>155</v>
      </c>
      <c r="H150" s="224">
        <v>7</v>
      </c>
      <c r="I150" s="225"/>
      <c r="J150" s="226">
        <f>ROUND(I150*H150,2)</f>
        <v>0</v>
      </c>
      <c r="K150" s="227"/>
      <c r="L150" s="228"/>
      <c r="M150" s="229" t="s">
        <v>19</v>
      </c>
      <c r="N150" s="230" t="s">
        <v>46</v>
      </c>
      <c r="O150" s="85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8" t="s">
        <v>290</v>
      </c>
      <c r="AT150" s="218" t="s">
        <v>152</v>
      </c>
      <c r="AU150" s="218" t="s">
        <v>85</v>
      </c>
      <c r="AY150" s="18" t="s">
        <v>124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8" t="s">
        <v>83</v>
      </c>
      <c r="BK150" s="219">
        <f>ROUND(I150*H150,2)</f>
        <v>0</v>
      </c>
      <c r="BL150" s="18" t="s">
        <v>131</v>
      </c>
      <c r="BM150" s="218" t="s">
        <v>444</v>
      </c>
    </row>
    <row r="151" s="2" customFormat="1" ht="24.15" customHeight="1">
      <c r="A151" s="39"/>
      <c r="B151" s="40"/>
      <c r="C151" s="206" t="s">
        <v>445</v>
      </c>
      <c r="D151" s="206" t="s">
        <v>127</v>
      </c>
      <c r="E151" s="207" t="s">
        <v>446</v>
      </c>
      <c r="F151" s="208" t="s">
        <v>447</v>
      </c>
      <c r="G151" s="209" t="s">
        <v>130</v>
      </c>
      <c r="H151" s="210">
        <v>7</v>
      </c>
      <c r="I151" s="211"/>
      <c r="J151" s="212">
        <f>ROUND(I151*H151,2)</f>
        <v>0</v>
      </c>
      <c r="K151" s="213"/>
      <c r="L151" s="45"/>
      <c r="M151" s="214" t="s">
        <v>19</v>
      </c>
      <c r="N151" s="215" t="s">
        <v>46</v>
      </c>
      <c r="O151" s="85"/>
      <c r="P151" s="216">
        <f>O151*H151</f>
        <v>0</v>
      </c>
      <c r="Q151" s="216">
        <v>0.00075000000000000002</v>
      </c>
      <c r="R151" s="216">
        <f>Q151*H151</f>
        <v>0.0052500000000000003</v>
      </c>
      <c r="S151" s="216">
        <v>0</v>
      </c>
      <c r="T151" s="21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8" t="s">
        <v>131</v>
      </c>
      <c r="AT151" s="218" t="s">
        <v>127</v>
      </c>
      <c r="AU151" s="218" t="s">
        <v>85</v>
      </c>
      <c r="AY151" s="18" t="s">
        <v>124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8" t="s">
        <v>83</v>
      </c>
      <c r="BK151" s="219">
        <f>ROUND(I151*H151,2)</f>
        <v>0</v>
      </c>
      <c r="BL151" s="18" t="s">
        <v>131</v>
      </c>
      <c r="BM151" s="218" t="s">
        <v>448</v>
      </c>
    </row>
    <row r="152" s="12" customFormat="1" ht="22.8" customHeight="1">
      <c r="A152" s="12"/>
      <c r="B152" s="190"/>
      <c r="C152" s="191"/>
      <c r="D152" s="192" t="s">
        <v>74</v>
      </c>
      <c r="E152" s="204" t="s">
        <v>149</v>
      </c>
      <c r="F152" s="204" t="s">
        <v>150</v>
      </c>
      <c r="G152" s="191"/>
      <c r="H152" s="191"/>
      <c r="I152" s="194"/>
      <c r="J152" s="205">
        <f>BK152</f>
        <v>0</v>
      </c>
      <c r="K152" s="191"/>
      <c r="L152" s="196"/>
      <c r="M152" s="197"/>
      <c r="N152" s="198"/>
      <c r="O152" s="198"/>
      <c r="P152" s="199">
        <f>SUM(P153:P186)</f>
        <v>0</v>
      </c>
      <c r="Q152" s="198"/>
      <c r="R152" s="199">
        <f>SUM(R153:R186)</f>
        <v>0</v>
      </c>
      <c r="S152" s="198"/>
      <c r="T152" s="200">
        <f>SUM(T153:T186)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1" t="s">
        <v>85</v>
      </c>
      <c r="AT152" s="202" t="s">
        <v>74</v>
      </c>
      <c r="AU152" s="202" t="s">
        <v>83</v>
      </c>
      <c r="AY152" s="201" t="s">
        <v>124</v>
      </c>
      <c r="BK152" s="203">
        <f>SUM(BK153:BK186)</f>
        <v>0</v>
      </c>
    </row>
    <row r="153" s="2" customFormat="1" ht="14.4" customHeight="1">
      <c r="A153" s="39"/>
      <c r="B153" s="40"/>
      <c r="C153" s="220" t="s">
        <v>449</v>
      </c>
      <c r="D153" s="220" t="s">
        <v>152</v>
      </c>
      <c r="E153" s="221" t="s">
        <v>450</v>
      </c>
      <c r="F153" s="222" t="s">
        <v>451</v>
      </c>
      <c r="G153" s="223" t="s">
        <v>155</v>
      </c>
      <c r="H153" s="224">
        <v>1</v>
      </c>
      <c r="I153" s="225"/>
      <c r="J153" s="226">
        <f>ROUND(I153*H153,2)</f>
        <v>0</v>
      </c>
      <c r="K153" s="227"/>
      <c r="L153" s="228"/>
      <c r="M153" s="229" t="s">
        <v>19</v>
      </c>
      <c r="N153" s="230" t="s">
        <v>46</v>
      </c>
      <c r="O153" s="85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8" t="s">
        <v>156</v>
      </c>
      <c r="AT153" s="218" t="s">
        <v>152</v>
      </c>
      <c r="AU153" s="218" t="s">
        <v>85</v>
      </c>
      <c r="AY153" s="18" t="s">
        <v>124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8" t="s">
        <v>83</v>
      </c>
      <c r="BK153" s="219">
        <f>ROUND(I153*H153,2)</f>
        <v>0</v>
      </c>
      <c r="BL153" s="18" t="s">
        <v>140</v>
      </c>
      <c r="BM153" s="218" t="s">
        <v>452</v>
      </c>
    </row>
    <row r="154" s="13" customFormat="1">
      <c r="A154" s="13"/>
      <c r="B154" s="236"/>
      <c r="C154" s="237"/>
      <c r="D154" s="238" t="s">
        <v>222</v>
      </c>
      <c r="E154" s="239" t="s">
        <v>19</v>
      </c>
      <c r="F154" s="240" t="s">
        <v>453</v>
      </c>
      <c r="G154" s="237"/>
      <c r="H154" s="241">
        <v>1</v>
      </c>
      <c r="I154" s="242"/>
      <c r="J154" s="237"/>
      <c r="K154" s="237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222</v>
      </c>
      <c r="AU154" s="247" t="s">
        <v>85</v>
      </c>
      <c r="AV154" s="13" t="s">
        <v>85</v>
      </c>
      <c r="AW154" s="13" t="s">
        <v>36</v>
      </c>
      <c r="AX154" s="13" t="s">
        <v>75</v>
      </c>
      <c r="AY154" s="247" t="s">
        <v>124</v>
      </c>
    </row>
    <row r="155" s="14" customFormat="1">
      <c r="A155" s="14"/>
      <c r="B155" s="248"/>
      <c r="C155" s="249"/>
      <c r="D155" s="238" t="s">
        <v>222</v>
      </c>
      <c r="E155" s="250" t="s">
        <v>19</v>
      </c>
      <c r="F155" s="251" t="s">
        <v>454</v>
      </c>
      <c r="G155" s="249"/>
      <c r="H155" s="250" t="s">
        <v>19</v>
      </c>
      <c r="I155" s="252"/>
      <c r="J155" s="249"/>
      <c r="K155" s="249"/>
      <c r="L155" s="253"/>
      <c r="M155" s="254"/>
      <c r="N155" s="255"/>
      <c r="O155" s="255"/>
      <c r="P155" s="255"/>
      <c r="Q155" s="255"/>
      <c r="R155" s="255"/>
      <c r="S155" s="255"/>
      <c r="T155" s="25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7" t="s">
        <v>222</v>
      </c>
      <c r="AU155" s="257" t="s">
        <v>85</v>
      </c>
      <c r="AV155" s="14" t="s">
        <v>83</v>
      </c>
      <c r="AW155" s="14" t="s">
        <v>36</v>
      </c>
      <c r="AX155" s="14" t="s">
        <v>75</v>
      </c>
      <c r="AY155" s="257" t="s">
        <v>124</v>
      </c>
    </row>
    <row r="156" s="15" customFormat="1">
      <c r="A156" s="15"/>
      <c r="B156" s="258"/>
      <c r="C156" s="259"/>
      <c r="D156" s="238" t="s">
        <v>222</v>
      </c>
      <c r="E156" s="260" t="s">
        <v>19</v>
      </c>
      <c r="F156" s="261" t="s">
        <v>455</v>
      </c>
      <c r="G156" s="259"/>
      <c r="H156" s="262">
        <v>1</v>
      </c>
      <c r="I156" s="263"/>
      <c r="J156" s="259"/>
      <c r="K156" s="259"/>
      <c r="L156" s="264"/>
      <c r="M156" s="265"/>
      <c r="N156" s="266"/>
      <c r="O156" s="266"/>
      <c r="P156" s="266"/>
      <c r="Q156" s="266"/>
      <c r="R156" s="266"/>
      <c r="S156" s="266"/>
      <c r="T156" s="26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8" t="s">
        <v>222</v>
      </c>
      <c r="AU156" s="268" t="s">
        <v>85</v>
      </c>
      <c r="AV156" s="15" t="s">
        <v>140</v>
      </c>
      <c r="AW156" s="15" t="s">
        <v>36</v>
      </c>
      <c r="AX156" s="15" t="s">
        <v>83</v>
      </c>
      <c r="AY156" s="268" t="s">
        <v>124</v>
      </c>
    </row>
    <row r="157" s="2" customFormat="1" ht="14.4" customHeight="1">
      <c r="A157" s="39"/>
      <c r="B157" s="40"/>
      <c r="C157" s="220" t="s">
        <v>456</v>
      </c>
      <c r="D157" s="220" t="s">
        <v>152</v>
      </c>
      <c r="E157" s="221" t="s">
        <v>457</v>
      </c>
      <c r="F157" s="222" t="s">
        <v>458</v>
      </c>
      <c r="G157" s="223" t="s">
        <v>155</v>
      </c>
      <c r="H157" s="224">
        <v>1</v>
      </c>
      <c r="I157" s="225"/>
      <c r="J157" s="226">
        <f>ROUND(I157*H157,2)</f>
        <v>0</v>
      </c>
      <c r="K157" s="227"/>
      <c r="L157" s="228"/>
      <c r="M157" s="229" t="s">
        <v>19</v>
      </c>
      <c r="N157" s="230" t="s">
        <v>46</v>
      </c>
      <c r="O157" s="85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8" t="s">
        <v>156</v>
      </c>
      <c r="AT157" s="218" t="s">
        <v>152</v>
      </c>
      <c r="AU157" s="218" t="s">
        <v>85</v>
      </c>
      <c r="AY157" s="18" t="s">
        <v>124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8" t="s">
        <v>83</v>
      </c>
      <c r="BK157" s="219">
        <f>ROUND(I157*H157,2)</f>
        <v>0</v>
      </c>
      <c r="BL157" s="18" t="s">
        <v>140</v>
      </c>
      <c r="BM157" s="218" t="s">
        <v>459</v>
      </c>
    </row>
    <row r="158" s="2" customFormat="1" ht="14.4" customHeight="1">
      <c r="A158" s="39"/>
      <c r="B158" s="40"/>
      <c r="C158" s="220" t="s">
        <v>460</v>
      </c>
      <c r="D158" s="220" t="s">
        <v>152</v>
      </c>
      <c r="E158" s="221" t="s">
        <v>461</v>
      </c>
      <c r="F158" s="222" t="s">
        <v>462</v>
      </c>
      <c r="G158" s="223" t="s">
        <v>155</v>
      </c>
      <c r="H158" s="224">
        <v>1</v>
      </c>
      <c r="I158" s="225"/>
      <c r="J158" s="226">
        <f>ROUND(I158*H158,2)</f>
        <v>0</v>
      </c>
      <c r="K158" s="227"/>
      <c r="L158" s="228"/>
      <c r="M158" s="229" t="s">
        <v>19</v>
      </c>
      <c r="N158" s="230" t="s">
        <v>46</v>
      </c>
      <c r="O158" s="8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8" t="s">
        <v>156</v>
      </c>
      <c r="AT158" s="218" t="s">
        <v>152</v>
      </c>
      <c r="AU158" s="218" t="s">
        <v>85</v>
      </c>
      <c r="AY158" s="18" t="s">
        <v>124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8" t="s">
        <v>83</v>
      </c>
      <c r="BK158" s="219">
        <f>ROUND(I158*H158,2)</f>
        <v>0</v>
      </c>
      <c r="BL158" s="18" t="s">
        <v>140</v>
      </c>
      <c r="BM158" s="218" t="s">
        <v>463</v>
      </c>
    </row>
    <row r="159" s="2" customFormat="1" ht="14.4" customHeight="1">
      <c r="A159" s="39"/>
      <c r="B159" s="40"/>
      <c r="C159" s="220" t="s">
        <v>464</v>
      </c>
      <c r="D159" s="220" t="s">
        <v>152</v>
      </c>
      <c r="E159" s="221" t="s">
        <v>263</v>
      </c>
      <c r="F159" s="222" t="s">
        <v>154</v>
      </c>
      <c r="G159" s="223" t="s">
        <v>155</v>
      </c>
      <c r="H159" s="224">
        <v>1</v>
      </c>
      <c r="I159" s="225"/>
      <c r="J159" s="226">
        <f>ROUND(I159*H159,2)</f>
        <v>0</v>
      </c>
      <c r="K159" s="227"/>
      <c r="L159" s="228"/>
      <c r="M159" s="229" t="s">
        <v>19</v>
      </c>
      <c r="N159" s="230" t="s">
        <v>46</v>
      </c>
      <c r="O159" s="85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8" t="s">
        <v>156</v>
      </c>
      <c r="AT159" s="218" t="s">
        <v>152</v>
      </c>
      <c r="AU159" s="218" t="s">
        <v>85</v>
      </c>
      <c r="AY159" s="18" t="s">
        <v>124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8" t="s">
        <v>83</v>
      </c>
      <c r="BK159" s="219">
        <f>ROUND(I159*H159,2)</f>
        <v>0</v>
      </c>
      <c r="BL159" s="18" t="s">
        <v>140</v>
      </c>
      <c r="BM159" s="218" t="s">
        <v>465</v>
      </c>
    </row>
    <row r="160" s="2" customFormat="1" ht="37.8" customHeight="1">
      <c r="A160" s="39"/>
      <c r="B160" s="40"/>
      <c r="C160" s="220" t="s">
        <v>466</v>
      </c>
      <c r="D160" s="220" t="s">
        <v>152</v>
      </c>
      <c r="E160" s="221" t="s">
        <v>467</v>
      </c>
      <c r="F160" s="222" t="s">
        <v>468</v>
      </c>
      <c r="G160" s="223" t="s">
        <v>155</v>
      </c>
      <c r="H160" s="224">
        <v>3</v>
      </c>
      <c r="I160" s="225"/>
      <c r="J160" s="226">
        <f>ROUND(I160*H160,2)</f>
        <v>0</v>
      </c>
      <c r="K160" s="227"/>
      <c r="L160" s="228"/>
      <c r="M160" s="229" t="s">
        <v>19</v>
      </c>
      <c r="N160" s="230" t="s">
        <v>46</v>
      </c>
      <c r="O160" s="85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8" t="s">
        <v>156</v>
      </c>
      <c r="AT160" s="218" t="s">
        <v>152</v>
      </c>
      <c r="AU160" s="218" t="s">
        <v>85</v>
      </c>
      <c r="AY160" s="18" t="s">
        <v>124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8" t="s">
        <v>83</v>
      </c>
      <c r="BK160" s="219">
        <f>ROUND(I160*H160,2)</f>
        <v>0</v>
      </c>
      <c r="BL160" s="18" t="s">
        <v>140</v>
      </c>
      <c r="BM160" s="218" t="s">
        <v>469</v>
      </c>
    </row>
    <row r="161" s="2" customFormat="1" ht="37.8" customHeight="1">
      <c r="A161" s="39"/>
      <c r="B161" s="40"/>
      <c r="C161" s="220" t="s">
        <v>470</v>
      </c>
      <c r="D161" s="220" t="s">
        <v>152</v>
      </c>
      <c r="E161" s="221" t="s">
        <v>471</v>
      </c>
      <c r="F161" s="222" t="s">
        <v>472</v>
      </c>
      <c r="G161" s="223" t="s">
        <v>155</v>
      </c>
      <c r="H161" s="224">
        <v>3</v>
      </c>
      <c r="I161" s="225"/>
      <c r="J161" s="226">
        <f>ROUND(I161*H161,2)</f>
        <v>0</v>
      </c>
      <c r="K161" s="227"/>
      <c r="L161" s="228"/>
      <c r="M161" s="229" t="s">
        <v>19</v>
      </c>
      <c r="N161" s="230" t="s">
        <v>46</v>
      </c>
      <c r="O161" s="85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8" t="s">
        <v>156</v>
      </c>
      <c r="AT161" s="218" t="s">
        <v>152</v>
      </c>
      <c r="AU161" s="218" t="s">
        <v>85</v>
      </c>
      <c r="AY161" s="18" t="s">
        <v>124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8" t="s">
        <v>83</v>
      </c>
      <c r="BK161" s="219">
        <f>ROUND(I161*H161,2)</f>
        <v>0</v>
      </c>
      <c r="BL161" s="18" t="s">
        <v>140</v>
      </c>
      <c r="BM161" s="218" t="s">
        <v>473</v>
      </c>
    </row>
    <row r="162" s="2" customFormat="1" ht="14.4" customHeight="1">
      <c r="A162" s="39"/>
      <c r="B162" s="40"/>
      <c r="C162" s="220" t="s">
        <v>474</v>
      </c>
      <c r="D162" s="220" t="s">
        <v>152</v>
      </c>
      <c r="E162" s="221" t="s">
        <v>475</v>
      </c>
      <c r="F162" s="222" t="s">
        <v>476</v>
      </c>
      <c r="G162" s="223" t="s">
        <v>155</v>
      </c>
      <c r="H162" s="224">
        <v>5</v>
      </c>
      <c r="I162" s="225"/>
      <c r="J162" s="226">
        <f>ROUND(I162*H162,2)</f>
        <v>0</v>
      </c>
      <c r="K162" s="227"/>
      <c r="L162" s="228"/>
      <c r="M162" s="229" t="s">
        <v>19</v>
      </c>
      <c r="N162" s="230" t="s">
        <v>46</v>
      </c>
      <c r="O162" s="8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8" t="s">
        <v>156</v>
      </c>
      <c r="AT162" s="218" t="s">
        <v>152</v>
      </c>
      <c r="AU162" s="218" t="s">
        <v>85</v>
      </c>
      <c r="AY162" s="18" t="s">
        <v>124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8" t="s">
        <v>83</v>
      </c>
      <c r="BK162" s="219">
        <f>ROUND(I162*H162,2)</f>
        <v>0</v>
      </c>
      <c r="BL162" s="18" t="s">
        <v>140</v>
      </c>
      <c r="BM162" s="218" t="s">
        <v>477</v>
      </c>
    </row>
    <row r="163" s="2" customFormat="1" ht="14.4" customHeight="1">
      <c r="A163" s="39"/>
      <c r="B163" s="40"/>
      <c r="C163" s="220" t="s">
        <v>478</v>
      </c>
      <c r="D163" s="220" t="s">
        <v>152</v>
      </c>
      <c r="E163" s="221" t="s">
        <v>479</v>
      </c>
      <c r="F163" s="222" t="s">
        <v>480</v>
      </c>
      <c r="G163" s="223" t="s">
        <v>155</v>
      </c>
      <c r="H163" s="224">
        <v>1</v>
      </c>
      <c r="I163" s="225"/>
      <c r="J163" s="226">
        <f>ROUND(I163*H163,2)</f>
        <v>0</v>
      </c>
      <c r="K163" s="227"/>
      <c r="L163" s="228"/>
      <c r="M163" s="229" t="s">
        <v>19</v>
      </c>
      <c r="N163" s="230" t="s">
        <v>46</v>
      </c>
      <c r="O163" s="85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8" t="s">
        <v>156</v>
      </c>
      <c r="AT163" s="218" t="s">
        <v>152</v>
      </c>
      <c r="AU163" s="218" t="s">
        <v>85</v>
      </c>
      <c r="AY163" s="18" t="s">
        <v>124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8" t="s">
        <v>83</v>
      </c>
      <c r="BK163" s="219">
        <f>ROUND(I163*H163,2)</f>
        <v>0</v>
      </c>
      <c r="BL163" s="18" t="s">
        <v>140</v>
      </c>
      <c r="BM163" s="218" t="s">
        <v>481</v>
      </c>
    </row>
    <row r="164" s="2" customFormat="1" ht="14.4" customHeight="1">
      <c r="A164" s="39"/>
      <c r="B164" s="40"/>
      <c r="C164" s="220" t="s">
        <v>482</v>
      </c>
      <c r="D164" s="220" t="s">
        <v>152</v>
      </c>
      <c r="E164" s="221" t="s">
        <v>483</v>
      </c>
      <c r="F164" s="222" t="s">
        <v>484</v>
      </c>
      <c r="G164" s="223" t="s">
        <v>155</v>
      </c>
      <c r="H164" s="224">
        <v>1</v>
      </c>
      <c r="I164" s="225"/>
      <c r="J164" s="226">
        <f>ROUND(I164*H164,2)</f>
        <v>0</v>
      </c>
      <c r="K164" s="227"/>
      <c r="L164" s="228"/>
      <c r="M164" s="229" t="s">
        <v>19</v>
      </c>
      <c r="N164" s="230" t="s">
        <v>46</v>
      </c>
      <c r="O164" s="85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8" t="s">
        <v>156</v>
      </c>
      <c r="AT164" s="218" t="s">
        <v>152</v>
      </c>
      <c r="AU164" s="218" t="s">
        <v>85</v>
      </c>
      <c r="AY164" s="18" t="s">
        <v>124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8" t="s">
        <v>83</v>
      </c>
      <c r="BK164" s="219">
        <f>ROUND(I164*H164,2)</f>
        <v>0</v>
      </c>
      <c r="BL164" s="18" t="s">
        <v>140</v>
      </c>
      <c r="BM164" s="218" t="s">
        <v>485</v>
      </c>
    </row>
    <row r="165" s="2" customFormat="1" ht="14.4" customHeight="1">
      <c r="A165" s="39"/>
      <c r="B165" s="40"/>
      <c r="C165" s="220" t="s">
        <v>486</v>
      </c>
      <c r="D165" s="220" t="s">
        <v>152</v>
      </c>
      <c r="E165" s="221" t="s">
        <v>487</v>
      </c>
      <c r="F165" s="222" t="s">
        <v>488</v>
      </c>
      <c r="G165" s="223" t="s">
        <v>155</v>
      </c>
      <c r="H165" s="224">
        <v>1</v>
      </c>
      <c r="I165" s="225"/>
      <c r="J165" s="226">
        <f>ROUND(I165*H165,2)</f>
        <v>0</v>
      </c>
      <c r="K165" s="227"/>
      <c r="L165" s="228"/>
      <c r="M165" s="229" t="s">
        <v>19</v>
      </c>
      <c r="N165" s="230" t="s">
        <v>46</v>
      </c>
      <c r="O165" s="85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8" t="s">
        <v>156</v>
      </c>
      <c r="AT165" s="218" t="s">
        <v>152</v>
      </c>
      <c r="AU165" s="218" t="s">
        <v>85</v>
      </c>
      <c r="AY165" s="18" t="s">
        <v>124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8" t="s">
        <v>83</v>
      </c>
      <c r="BK165" s="219">
        <f>ROUND(I165*H165,2)</f>
        <v>0</v>
      </c>
      <c r="BL165" s="18" t="s">
        <v>140</v>
      </c>
      <c r="BM165" s="218" t="s">
        <v>489</v>
      </c>
    </row>
    <row r="166" s="2" customFormat="1" ht="24.15" customHeight="1">
      <c r="A166" s="39"/>
      <c r="B166" s="40"/>
      <c r="C166" s="220" t="s">
        <v>490</v>
      </c>
      <c r="D166" s="220" t="s">
        <v>152</v>
      </c>
      <c r="E166" s="221" t="s">
        <v>491</v>
      </c>
      <c r="F166" s="222" t="s">
        <v>492</v>
      </c>
      <c r="G166" s="223" t="s">
        <v>155</v>
      </c>
      <c r="H166" s="224">
        <v>1</v>
      </c>
      <c r="I166" s="225"/>
      <c r="J166" s="226">
        <f>ROUND(I166*H166,2)</f>
        <v>0</v>
      </c>
      <c r="K166" s="227"/>
      <c r="L166" s="228"/>
      <c r="M166" s="229" t="s">
        <v>19</v>
      </c>
      <c r="N166" s="230" t="s">
        <v>46</v>
      </c>
      <c r="O166" s="85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8" t="s">
        <v>156</v>
      </c>
      <c r="AT166" s="218" t="s">
        <v>152</v>
      </c>
      <c r="AU166" s="218" t="s">
        <v>85</v>
      </c>
      <c r="AY166" s="18" t="s">
        <v>124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8" t="s">
        <v>83</v>
      </c>
      <c r="BK166" s="219">
        <f>ROUND(I166*H166,2)</f>
        <v>0</v>
      </c>
      <c r="BL166" s="18" t="s">
        <v>140</v>
      </c>
      <c r="BM166" s="218" t="s">
        <v>493</v>
      </c>
    </row>
    <row r="167" s="2" customFormat="1" ht="14.4" customHeight="1">
      <c r="A167" s="39"/>
      <c r="B167" s="40"/>
      <c r="C167" s="206" t="s">
        <v>494</v>
      </c>
      <c r="D167" s="206" t="s">
        <v>127</v>
      </c>
      <c r="E167" s="207" t="s">
        <v>495</v>
      </c>
      <c r="F167" s="208" t="s">
        <v>188</v>
      </c>
      <c r="G167" s="209" t="s">
        <v>155</v>
      </c>
      <c r="H167" s="210">
        <v>1</v>
      </c>
      <c r="I167" s="211"/>
      <c r="J167" s="212">
        <f>ROUND(I167*H167,2)</f>
        <v>0</v>
      </c>
      <c r="K167" s="213"/>
      <c r="L167" s="45"/>
      <c r="M167" s="214" t="s">
        <v>19</v>
      </c>
      <c r="N167" s="215" t="s">
        <v>46</v>
      </c>
      <c r="O167" s="8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8" t="s">
        <v>140</v>
      </c>
      <c r="AT167" s="218" t="s">
        <v>127</v>
      </c>
      <c r="AU167" s="218" t="s">
        <v>85</v>
      </c>
      <c r="AY167" s="18" t="s">
        <v>124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8" t="s">
        <v>83</v>
      </c>
      <c r="BK167" s="219">
        <f>ROUND(I167*H167,2)</f>
        <v>0</v>
      </c>
      <c r="BL167" s="18" t="s">
        <v>140</v>
      </c>
      <c r="BM167" s="218" t="s">
        <v>496</v>
      </c>
    </row>
    <row r="168" s="2" customFormat="1" ht="14.4" customHeight="1">
      <c r="A168" s="39"/>
      <c r="B168" s="40"/>
      <c r="C168" s="206" t="s">
        <v>497</v>
      </c>
      <c r="D168" s="206" t="s">
        <v>127</v>
      </c>
      <c r="E168" s="207" t="s">
        <v>179</v>
      </c>
      <c r="F168" s="208" t="s">
        <v>194</v>
      </c>
      <c r="G168" s="209" t="s">
        <v>155</v>
      </c>
      <c r="H168" s="210">
        <v>1</v>
      </c>
      <c r="I168" s="211"/>
      <c r="J168" s="212">
        <f>ROUND(I168*H168,2)</f>
        <v>0</v>
      </c>
      <c r="K168" s="213"/>
      <c r="L168" s="45"/>
      <c r="M168" s="214" t="s">
        <v>19</v>
      </c>
      <c r="N168" s="215" t="s">
        <v>46</v>
      </c>
      <c r="O168" s="85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8" t="s">
        <v>140</v>
      </c>
      <c r="AT168" s="218" t="s">
        <v>127</v>
      </c>
      <c r="AU168" s="218" t="s">
        <v>85</v>
      </c>
      <c r="AY168" s="18" t="s">
        <v>124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8" t="s">
        <v>83</v>
      </c>
      <c r="BK168" s="219">
        <f>ROUND(I168*H168,2)</f>
        <v>0</v>
      </c>
      <c r="BL168" s="18" t="s">
        <v>140</v>
      </c>
      <c r="BM168" s="218" t="s">
        <v>498</v>
      </c>
    </row>
    <row r="169" s="2" customFormat="1" ht="14.4" customHeight="1">
      <c r="A169" s="39"/>
      <c r="B169" s="40"/>
      <c r="C169" s="206" t="s">
        <v>499</v>
      </c>
      <c r="D169" s="206" t="s">
        <v>127</v>
      </c>
      <c r="E169" s="207" t="s">
        <v>183</v>
      </c>
      <c r="F169" s="208" t="s">
        <v>198</v>
      </c>
      <c r="G169" s="209" t="s">
        <v>155</v>
      </c>
      <c r="H169" s="210">
        <v>1</v>
      </c>
      <c r="I169" s="211"/>
      <c r="J169" s="212">
        <f>ROUND(I169*H169,2)</f>
        <v>0</v>
      </c>
      <c r="K169" s="213"/>
      <c r="L169" s="45"/>
      <c r="M169" s="214" t="s">
        <v>19</v>
      </c>
      <c r="N169" s="215" t="s">
        <v>46</v>
      </c>
      <c r="O169" s="85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8" t="s">
        <v>140</v>
      </c>
      <c r="AT169" s="218" t="s">
        <v>127</v>
      </c>
      <c r="AU169" s="218" t="s">
        <v>85</v>
      </c>
      <c r="AY169" s="18" t="s">
        <v>124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8" t="s">
        <v>83</v>
      </c>
      <c r="BK169" s="219">
        <f>ROUND(I169*H169,2)</f>
        <v>0</v>
      </c>
      <c r="BL169" s="18" t="s">
        <v>140</v>
      </c>
      <c r="BM169" s="218" t="s">
        <v>500</v>
      </c>
    </row>
    <row r="170" s="2" customFormat="1" ht="14.4" customHeight="1">
      <c r="A170" s="39"/>
      <c r="B170" s="40"/>
      <c r="C170" s="206" t="s">
        <v>384</v>
      </c>
      <c r="D170" s="206" t="s">
        <v>127</v>
      </c>
      <c r="E170" s="207" t="s">
        <v>187</v>
      </c>
      <c r="F170" s="208" t="s">
        <v>202</v>
      </c>
      <c r="G170" s="209" t="s">
        <v>155</v>
      </c>
      <c r="H170" s="210">
        <v>1</v>
      </c>
      <c r="I170" s="211"/>
      <c r="J170" s="212">
        <f>ROUND(I170*H170,2)</f>
        <v>0</v>
      </c>
      <c r="K170" s="213"/>
      <c r="L170" s="45"/>
      <c r="M170" s="214" t="s">
        <v>19</v>
      </c>
      <c r="N170" s="215" t="s">
        <v>46</v>
      </c>
      <c r="O170" s="8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8" t="s">
        <v>140</v>
      </c>
      <c r="AT170" s="218" t="s">
        <v>127</v>
      </c>
      <c r="AU170" s="218" t="s">
        <v>85</v>
      </c>
      <c r="AY170" s="18" t="s">
        <v>124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8" t="s">
        <v>83</v>
      </c>
      <c r="BK170" s="219">
        <f>ROUND(I170*H170,2)</f>
        <v>0</v>
      </c>
      <c r="BL170" s="18" t="s">
        <v>140</v>
      </c>
      <c r="BM170" s="218" t="s">
        <v>501</v>
      </c>
    </row>
    <row r="171" s="2" customFormat="1" ht="14.4" customHeight="1">
      <c r="A171" s="39"/>
      <c r="B171" s="40"/>
      <c r="C171" s="220" t="s">
        <v>502</v>
      </c>
      <c r="D171" s="220" t="s">
        <v>152</v>
      </c>
      <c r="E171" s="221" t="s">
        <v>503</v>
      </c>
      <c r="F171" s="222" t="s">
        <v>504</v>
      </c>
      <c r="G171" s="223" t="s">
        <v>155</v>
      </c>
      <c r="H171" s="224">
        <v>1</v>
      </c>
      <c r="I171" s="225"/>
      <c r="J171" s="226">
        <f>ROUND(I171*H171,2)</f>
        <v>0</v>
      </c>
      <c r="K171" s="227"/>
      <c r="L171" s="228"/>
      <c r="M171" s="229" t="s">
        <v>19</v>
      </c>
      <c r="N171" s="230" t="s">
        <v>46</v>
      </c>
      <c r="O171" s="85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8" t="s">
        <v>156</v>
      </c>
      <c r="AT171" s="218" t="s">
        <v>152</v>
      </c>
      <c r="AU171" s="218" t="s">
        <v>85</v>
      </c>
      <c r="AY171" s="18" t="s">
        <v>124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8" t="s">
        <v>83</v>
      </c>
      <c r="BK171" s="219">
        <f>ROUND(I171*H171,2)</f>
        <v>0</v>
      </c>
      <c r="BL171" s="18" t="s">
        <v>140</v>
      </c>
      <c r="BM171" s="218" t="s">
        <v>505</v>
      </c>
    </row>
    <row r="172" s="2" customFormat="1" ht="14.4" customHeight="1">
      <c r="A172" s="39"/>
      <c r="B172" s="40"/>
      <c r="C172" s="220" t="s">
        <v>506</v>
      </c>
      <c r="D172" s="220" t="s">
        <v>152</v>
      </c>
      <c r="E172" s="221" t="s">
        <v>507</v>
      </c>
      <c r="F172" s="222" t="s">
        <v>508</v>
      </c>
      <c r="G172" s="223" t="s">
        <v>155</v>
      </c>
      <c r="H172" s="224">
        <v>1</v>
      </c>
      <c r="I172" s="225"/>
      <c r="J172" s="226">
        <f>ROUND(I172*H172,2)</f>
        <v>0</v>
      </c>
      <c r="K172" s="227"/>
      <c r="L172" s="228"/>
      <c r="M172" s="229" t="s">
        <v>19</v>
      </c>
      <c r="N172" s="230" t="s">
        <v>46</v>
      </c>
      <c r="O172" s="85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8" t="s">
        <v>156</v>
      </c>
      <c r="AT172" s="218" t="s">
        <v>152</v>
      </c>
      <c r="AU172" s="218" t="s">
        <v>85</v>
      </c>
      <c r="AY172" s="18" t="s">
        <v>124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8" t="s">
        <v>83</v>
      </c>
      <c r="BK172" s="219">
        <f>ROUND(I172*H172,2)</f>
        <v>0</v>
      </c>
      <c r="BL172" s="18" t="s">
        <v>140</v>
      </c>
      <c r="BM172" s="218" t="s">
        <v>509</v>
      </c>
    </row>
    <row r="173" s="2" customFormat="1" ht="14.4" customHeight="1">
      <c r="A173" s="39"/>
      <c r="B173" s="40"/>
      <c r="C173" s="220" t="s">
        <v>510</v>
      </c>
      <c r="D173" s="220" t="s">
        <v>152</v>
      </c>
      <c r="E173" s="221" t="s">
        <v>511</v>
      </c>
      <c r="F173" s="222" t="s">
        <v>180</v>
      </c>
      <c r="G173" s="223" t="s">
        <v>155</v>
      </c>
      <c r="H173" s="224">
        <v>1</v>
      </c>
      <c r="I173" s="225"/>
      <c r="J173" s="226">
        <f>ROUND(I173*H173,2)</f>
        <v>0</v>
      </c>
      <c r="K173" s="227"/>
      <c r="L173" s="228"/>
      <c r="M173" s="229" t="s">
        <v>19</v>
      </c>
      <c r="N173" s="230" t="s">
        <v>46</v>
      </c>
      <c r="O173" s="8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8" t="s">
        <v>156</v>
      </c>
      <c r="AT173" s="218" t="s">
        <v>152</v>
      </c>
      <c r="AU173" s="218" t="s">
        <v>85</v>
      </c>
      <c r="AY173" s="18" t="s">
        <v>124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8" t="s">
        <v>83</v>
      </c>
      <c r="BK173" s="219">
        <f>ROUND(I173*H173,2)</f>
        <v>0</v>
      </c>
      <c r="BL173" s="18" t="s">
        <v>140</v>
      </c>
      <c r="BM173" s="218" t="s">
        <v>512</v>
      </c>
    </row>
    <row r="174" s="2" customFormat="1" ht="14.4" customHeight="1">
      <c r="A174" s="39"/>
      <c r="B174" s="40"/>
      <c r="C174" s="220" t="s">
        <v>513</v>
      </c>
      <c r="D174" s="220" t="s">
        <v>152</v>
      </c>
      <c r="E174" s="221" t="s">
        <v>514</v>
      </c>
      <c r="F174" s="222" t="s">
        <v>515</v>
      </c>
      <c r="G174" s="223" t="s">
        <v>155</v>
      </c>
      <c r="H174" s="224">
        <v>2</v>
      </c>
      <c r="I174" s="225"/>
      <c r="J174" s="226">
        <f>ROUND(I174*H174,2)</f>
        <v>0</v>
      </c>
      <c r="K174" s="227"/>
      <c r="L174" s="228"/>
      <c r="M174" s="229" t="s">
        <v>19</v>
      </c>
      <c r="N174" s="230" t="s">
        <v>46</v>
      </c>
      <c r="O174" s="85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8" t="s">
        <v>156</v>
      </c>
      <c r="AT174" s="218" t="s">
        <v>152</v>
      </c>
      <c r="AU174" s="218" t="s">
        <v>85</v>
      </c>
      <c r="AY174" s="18" t="s">
        <v>124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8" t="s">
        <v>83</v>
      </c>
      <c r="BK174" s="219">
        <f>ROUND(I174*H174,2)</f>
        <v>0</v>
      </c>
      <c r="BL174" s="18" t="s">
        <v>140</v>
      </c>
      <c r="BM174" s="218" t="s">
        <v>516</v>
      </c>
    </row>
    <row r="175" s="2" customFormat="1" ht="14.4" customHeight="1">
      <c r="A175" s="39"/>
      <c r="B175" s="40"/>
      <c r="C175" s="220" t="s">
        <v>517</v>
      </c>
      <c r="D175" s="220" t="s">
        <v>152</v>
      </c>
      <c r="E175" s="221" t="s">
        <v>518</v>
      </c>
      <c r="F175" s="222" t="s">
        <v>519</v>
      </c>
      <c r="G175" s="223" t="s">
        <v>155</v>
      </c>
      <c r="H175" s="224">
        <v>10</v>
      </c>
      <c r="I175" s="225"/>
      <c r="J175" s="226">
        <f>ROUND(I175*H175,2)</f>
        <v>0</v>
      </c>
      <c r="K175" s="227"/>
      <c r="L175" s="228"/>
      <c r="M175" s="229" t="s">
        <v>19</v>
      </c>
      <c r="N175" s="230" t="s">
        <v>46</v>
      </c>
      <c r="O175" s="85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8" t="s">
        <v>156</v>
      </c>
      <c r="AT175" s="218" t="s">
        <v>152</v>
      </c>
      <c r="AU175" s="218" t="s">
        <v>85</v>
      </c>
      <c r="AY175" s="18" t="s">
        <v>124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8" t="s">
        <v>83</v>
      </c>
      <c r="BK175" s="219">
        <f>ROUND(I175*H175,2)</f>
        <v>0</v>
      </c>
      <c r="BL175" s="18" t="s">
        <v>140</v>
      </c>
      <c r="BM175" s="218" t="s">
        <v>520</v>
      </c>
    </row>
    <row r="176" s="2" customFormat="1" ht="14.4" customHeight="1">
      <c r="A176" s="39"/>
      <c r="B176" s="40"/>
      <c r="C176" s="220" t="s">
        <v>521</v>
      </c>
      <c r="D176" s="220" t="s">
        <v>152</v>
      </c>
      <c r="E176" s="221" t="s">
        <v>522</v>
      </c>
      <c r="F176" s="222" t="s">
        <v>523</v>
      </c>
      <c r="G176" s="223" t="s">
        <v>155</v>
      </c>
      <c r="H176" s="224">
        <v>3</v>
      </c>
      <c r="I176" s="225"/>
      <c r="J176" s="226">
        <f>ROUND(I176*H176,2)</f>
        <v>0</v>
      </c>
      <c r="K176" s="227"/>
      <c r="L176" s="228"/>
      <c r="M176" s="229" t="s">
        <v>19</v>
      </c>
      <c r="N176" s="230" t="s">
        <v>46</v>
      </c>
      <c r="O176" s="8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8" t="s">
        <v>156</v>
      </c>
      <c r="AT176" s="218" t="s">
        <v>152</v>
      </c>
      <c r="AU176" s="218" t="s">
        <v>85</v>
      </c>
      <c r="AY176" s="18" t="s">
        <v>124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8" t="s">
        <v>83</v>
      </c>
      <c r="BK176" s="219">
        <f>ROUND(I176*H176,2)</f>
        <v>0</v>
      </c>
      <c r="BL176" s="18" t="s">
        <v>140</v>
      </c>
      <c r="BM176" s="218" t="s">
        <v>524</v>
      </c>
    </row>
    <row r="177" s="2" customFormat="1" ht="14.4" customHeight="1">
      <c r="A177" s="39"/>
      <c r="B177" s="40"/>
      <c r="C177" s="220" t="s">
        <v>525</v>
      </c>
      <c r="D177" s="220" t="s">
        <v>152</v>
      </c>
      <c r="E177" s="221" t="s">
        <v>526</v>
      </c>
      <c r="F177" s="222" t="s">
        <v>527</v>
      </c>
      <c r="G177" s="223" t="s">
        <v>155</v>
      </c>
      <c r="H177" s="224">
        <v>1</v>
      </c>
      <c r="I177" s="225"/>
      <c r="J177" s="226">
        <f>ROUND(I177*H177,2)</f>
        <v>0</v>
      </c>
      <c r="K177" s="227"/>
      <c r="L177" s="228"/>
      <c r="M177" s="229" t="s">
        <v>19</v>
      </c>
      <c r="N177" s="230" t="s">
        <v>46</v>
      </c>
      <c r="O177" s="85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8" t="s">
        <v>156</v>
      </c>
      <c r="AT177" s="218" t="s">
        <v>152</v>
      </c>
      <c r="AU177" s="218" t="s">
        <v>85</v>
      </c>
      <c r="AY177" s="18" t="s">
        <v>124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8" t="s">
        <v>83</v>
      </c>
      <c r="BK177" s="219">
        <f>ROUND(I177*H177,2)</f>
        <v>0</v>
      </c>
      <c r="BL177" s="18" t="s">
        <v>140</v>
      </c>
      <c r="BM177" s="218" t="s">
        <v>528</v>
      </c>
    </row>
    <row r="178" s="2" customFormat="1" ht="24.15" customHeight="1">
      <c r="A178" s="39"/>
      <c r="B178" s="40"/>
      <c r="C178" s="220" t="s">
        <v>529</v>
      </c>
      <c r="D178" s="220" t="s">
        <v>152</v>
      </c>
      <c r="E178" s="221" t="s">
        <v>530</v>
      </c>
      <c r="F178" s="222" t="s">
        <v>206</v>
      </c>
      <c r="G178" s="223" t="s">
        <v>155</v>
      </c>
      <c r="H178" s="224">
        <v>1</v>
      </c>
      <c r="I178" s="225"/>
      <c r="J178" s="226">
        <f>ROUND(I178*H178,2)</f>
        <v>0</v>
      </c>
      <c r="K178" s="227"/>
      <c r="L178" s="228"/>
      <c r="M178" s="229" t="s">
        <v>19</v>
      </c>
      <c r="N178" s="230" t="s">
        <v>46</v>
      </c>
      <c r="O178" s="8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8" t="s">
        <v>156</v>
      </c>
      <c r="AT178" s="218" t="s">
        <v>152</v>
      </c>
      <c r="AU178" s="218" t="s">
        <v>85</v>
      </c>
      <c r="AY178" s="18" t="s">
        <v>124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8" t="s">
        <v>83</v>
      </c>
      <c r="BK178" s="219">
        <f>ROUND(I178*H178,2)</f>
        <v>0</v>
      </c>
      <c r="BL178" s="18" t="s">
        <v>140</v>
      </c>
      <c r="BM178" s="218" t="s">
        <v>531</v>
      </c>
    </row>
    <row r="179" s="2" customFormat="1" ht="14.4" customHeight="1">
      <c r="A179" s="39"/>
      <c r="B179" s="40"/>
      <c r="C179" s="220" t="s">
        <v>532</v>
      </c>
      <c r="D179" s="220" t="s">
        <v>152</v>
      </c>
      <c r="E179" s="221" t="s">
        <v>533</v>
      </c>
      <c r="F179" s="222" t="s">
        <v>167</v>
      </c>
      <c r="G179" s="223" t="s">
        <v>155</v>
      </c>
      <c r="H179" s="224">
        <v>1</v>
      </c>
      <c r="I179" s="225"/>
      <c r="J179" s="226">
        <f>ROUND(I179*H179,2)</f>
        <v>0</v>
      </c>
      <c r="K179" s="227"/>
      <c r="L179" s="228"/>
      <c r="M179" s="229" t="s">
        <v>19</v>
      </c>
      <c r="N179" s="230" t="s">
        <v>46</v>
      </c>
      <c r="O179" s="85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8" t="s">
        <v>156</v>
      </c>
      <c r="AT179" s="218" t="s">
        <v>152</v>
      </c>
      <c r="AU179" s="218" t="s">
        <v>85</v>
      </c>
      <c r="AY179" s="18" t="s">
        <v>124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8" t="s">
        <v>83</v>
      </c>
      <c r="BK179" s="219">
        <f>ROUND(I179*H179,2)</f>
        <v>0</v>
      </c>
      <c r="BL179" s="18" t="s">
        <v>140</v>
      </c>
      <c r="BM179" s="218" t="s">
        <v>534</v>
      </c>
    </row>
    <row r="180" s="2" customFormat="1" ht="14.4" customHeight="1">
      <c r="A180" s="39"/>
      <c r="B180" s="40"/>
      <c r="C180" s="220" t="s">
        <v>535</v>
      </c>
      <c r="D180" s="220" t="s">
        <v>152</v>
      </c>
      <c r="E180" s="221" t="s">
        <v>153</v>
      </c>
      <c r="F180" s="222" t="s">
        <v>171</v>
      </c>
      <c r="G180" s="223" t="s">
        <v>155</v>
      </c>
      <c r="H180" s="224">
        <v>1</v>
      </c>
      <c r="I180" s="225"/>
      <c r="J180" s="226">
        <f>ROUND(I180*H180,2)</f>
        <v>0</v>
      </c>
      <c r="K180" s="227"/>
      <c r="L180" s="228"/>
      <c r="M180" s="229" t="s">
        <v>19</v>
      </c>
      <c r="N180" s="230" t="s">
        <v>46</v>
      </c>
      <c r="O180" s="85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8" t="s">
        <v>156</v>
      </c>
      <c r="AT180" s="218" t="s">
        <v>152</v>
      </c>
      <c r="AU180" s="218" t="s">
        <v>85</v>
      </c>
      <c r="AY180" s="18" t="s">
        <v>124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8" t="s">
        <v>83</v>
      </c>
      <c r="BK180" s="219">
        <f>ROUND(I180*H180,2)</f>
        <v>0</v>
      </c>
      <c r="BL180" s="18" t="s">
        <v>140</v>
      </c>
      <c r="BM180" s="218" t="s">
        <v>536</v>
      </c>
    </row>
    <row r="181" s="2" customFormat="1" ht="14.4" customHeight="1">
      <c r="A181" s="39"/>
      <c r="B181" s="40"/>
      <c r="C181" s="220" t="s">
        <v>537</v>
      </c>
      <c r="D181" s="220" t="s">
        <v>152</v>
      </c>
      <c r="E181" s="221" t="s">
        <v>538</v>
      </c>
      <c r="F181" s="222" t="s">
        <v>539</v>
      </c>
      <c r="G181" s="223" t="s">
        <v>176</v>
      </c>
      <c r="H181" s="224">
        <v>45</v>
      </c>
      <c r="I181" s="225"/>
      <c r="J181" s="226">
        <f>ROUND(I181*H181,2)</f>
        <v>0</v>
      </c>
      <c r="K181" s="227"/>
      <c r="L181" s="228"/>
      <c r="M181" s="229" t="s">
        <v>19</v>
      </c>
      <c r="N181" s="230" t="s">
        <v>46</v>
      </c>
      <c r="O181" s="85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8" t="s">
        <v>156</v>
      </c>
      <c r="AT181" s="218" t="s">
        <v>152</v>
      </c>
      <c r="AU181" s="218" t="s">
        <v>85</v>
      </c>
      <c r="AY181" s="18" t="s">
        <v>124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8" t="s">
        <v>83</v>
      </c>
      <c r="BK181" s="219">
        <f>ROUND(I181*H181,2)</f>
        <v>0</v>
      </c>
      <c r="BL181" s="18" t="s">
        <v>140</v>
      </c>
      <c r="BM181" s="218" t="s">
        <v>540</v>
      </c>
    </row>
    <row r="182" s="2" customFormat="1" ht="14.4" customHeight="1">
      <c r="A182" s="39"/>
      <c r="B182" s="40"/>
      <c r="C182" s="220" t="s">
        <v>541</v>
      </c>
      <c r="D182" s="220" t="s">
        <v>152</v>
      </c>
      <c r="E182" s="221" t="s">
        <v>159</v>
      </c>
      <c r="F182" s="222" t="s">
        <v>542</v>
      </c>
      <c r="G182" s="223" t="s">
        <v>176</v>
      </c>
      <c r="H182" s="224">
        <v>15</v>
      </c>
      <c r="I182" s="225"/>
      <c r="J182" s="226">
        <f>ROUND(I182*H182,2)</f>
        <v>0</v>
      </c>
      <c r="K182" s="227"/>
      <c r="L182" s="228"/>
      <c r="M182" s="229" t="s">
        <v>19</v>
      </c>
      <c r="N182" s="230" t="s">
        <v>46</v>
      </c>
      <c r="O182" s="85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8" t="s">
        <v>156</v>
      </c>
      <c r="AT182" s="218" t="s">
        <v>152</v>
      </c>
      <c r="AU182" s="218" t="s">
        <v>85</v>
      </c>
      <c r="AY182" s="18" t="s">
        <v>124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8" t="s">
        <v>83</v>
      </c>
      <c r="BK182" s="219">
        <f>ROUND(I182*H182,2)</f>
        <v>0</v>
      </c>
      <c r="BL182" s="18" t="s">
        <v>140</v>
      </c>
      <c r="BM182" s="218" t="s">
        <v>543</v>
      </c>
    </row>
    <row r="183" s="2" customFormat="1" ht="14.4" customHeight="1">
      <c r="A183" s="39"/>
      <c r="B183" s="40"/>
      <c r="C183" s="220" t="s">
        <v>544</v>
      </c>
      <c r="D183" s="220" t="s">
        <v>152</v>
      </c>
      <c r="E183" s="221" t="s">
        <v>162</v>
      </c>
      <c r="F183" s="222" t="s">
        <v>175</v>
      </c>
      <c r="G183" s="223" t="s">
        <v>176</v>
      </c>
      <c r="H183" s="224">
        <v>50</v>
      </c>
      <c r="I183" s="225"/>
      <c r="J183" s="226">
        <f>ROUND(I183*H183,2)</f>
        <v>0</v>
      </c>
      <c r="K183" s="227"/>
      <c r="L183" s="228"/>
      <c r="M183" s="229" t="s">
        <v>19</v>
      </c>
      <c r="N183" s="230" t="s">
        <v>46</v>
      </c>
      <c r="O183" s="8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8" t="s">
        <v>156</v>
      </c>
      <c r="AT183" s="218" t="s">
        <v>152</v>
      </c>
      <c r="AU183" s="218" t="s">
        <v>85</v>
      </c>
      <c r="AY183" s="18" t="s">
        <v>124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8" t="s">
        <v>83</v>
      </c>
      <c r="BK183" s="219">
        <f>ROUND(I183*H183,2)</f>
        <v>0</v>
      </c>
      <c r="BL183" s="18" t="s">
        <v>140</v>
      </c>
      <c r="BM183" s="218" t="s">
        <v>545</v>
      </c>
    </row>
    <row r="184" s="2" customFormat="1" ht="14.4" customHeight="1">
      <c r="A184" s="39"/>
      <c r="B184" s="40"/>
      <c r="C184" s="220" t="s">
        <v>546</v>
      </c>
      <c r="D184" s="220" t="s">
        <v>152</v>
      </c>
      <c r="E184" s="221" t="s">
        <v>166</v>
      </c>
      <c r="F184" s="222" t="s">
        <v>167</v>
      </c>
      <c r="G184" s="223" t="s">
        <v>155</v>
      </c>
      <c r="H184" s="224">
        <v>1</v>
      </c>
      <c r="I184" s="225"/>
      <c r="J184" s="226">
        <f>ROUND(I184*H184,2)</f>
        <v>0</v>
      </c>
      <c r="K184" s="227"/>
      <c r="L184" s="228"/>
      <c r="M184" s="229" t="s">
        <v>19</v>
      </c>
      <c r="N184" s="230" t="s">
        <v>46</v>
      </c>
      <c r="O184" s="85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8" t="s">
        <v>156</v>
      </c>
      <c r="AT184" s="218" t="s">
        <v>152</v>
      </c>
      <c r="AU184" s="218" t="s">
        <v>85</v>
      </c>
      <c r="AY184" s="18" t="s">
        <v>124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8" t="s">
        <v>83</v>
      </c>
      <c r="BK184" s="219">
        <f>ROUND(I184*H184,2)</f>
        <v>0</v>
      </c>
      <c r="BL184" s="18" t="s">
        <v>140</v>
      </c>
      <c r="BM184" s="218" t="s">
        <v>547</v>
      </c>
    </row>
    <row r="185" s="2" customFormat="1" ht="14.4" customHeight="1">
      <c r="A185" s="39"/>
      <c r="B185" s="40"/>
      <c r="C185" s="220" t="s">
        <v>548</v>
      </c>
      <c r="D185" s="220" t="s">
        <v>152</v>
      </c>
      <c r="E185" s="221" t="s">
        <v>170</v>
      </c>
      <c r="F185" s="222" t="s">
        <v>184</v>
      </c>
      <c r="G185" s="223" t="s">
        <v>155</v>
      </c>
      <c r="H185" s="224">
        <v>1</v>
      </c>
      <c r="I185" s="225"/>
      <c r="J185" s="226">
        <f>ROUND(I185*H185,2)</f>
        <v>0</v>
      </c>
      <c r="K185" s="227"/>
      <c r="L185" s="228"/>
      <c r="M185" s="229" t="s">
        <v>19</v>
      </c>
      <c r="N185" s="230" t="s">
        <v>46</v>
      </c>
      <c r="O185" s="85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8" t="s">
        <v>156</v>
      </c>
      <c r="AT185" s="218" t="s">
        <v>152</v>
      </c>
      <c r="AU185" s="218" t="s">
        <v>85</v>
      </c>
      <c r="AY185" s="18" t="s">
        <v>124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8" t="s">
        <v>83</v>
      </c>
      <c r="BK185" s="219">
        <f>ROUND(I185*H185,2)</f>
        <v>0</v>
      </c>
      <c r="BL185" s="18" t="s">
        <v>140</v>
      </c>
      <c r="BM185" s="218" t="s">
        <v>549</v>
      </c>
    </row>
    <row r="186" s="2" customFormat="1" ht="14.4" customHeight="1">
      <c r="A186" s="39"/>
      <c r="B186" s="40"/>
      <c r="C186" s="220" t="s">
        <v>550</v>
      </c>
      <c r="D186" s="220" t="s">
        <v>152</v>
      </c>
      <c r="E186" s="221" t="s">
        <v>174</v>
      </c>
      <c r="F186" s="222" t="s">
        <v>175</v>
      </c>
      <c r="G186" s="223" t="s">
        <v>176</v>
      </c>
      <c r="H186" s="224">
        <v>1</v>
      </c>
      <c r="I186" s="225"/>
      <c r="J186" s="226">
        <f>ROUND(I186*H186,2)</f>
        <v>0</v>
      </c>
      <c r="K186" s="227"/>
      <c r="L186" s="228"/>
      <c r="M186" s="229" t="s">
        <v>19</v>
      </c>
      <c r="N186" s="230" t="s">
        <v>46</v>
      </c>
      <c r="O186" s="85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8" t="s">
        <v>156</v>
      </c>
      <c r="AT186" s="218" t="s">
        <v>152</v>
      </c>
      <c r="AU186" s="218" t="s">
        <v>85</v>
      </c>
      <c r="AY186" s="18" t="s">
        <v>124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8" t="s">
        <v>83</v>
      </c>
      <c r="BK186" s="219">
        <f>ROUND(I186*H186,2)</f>
        <v>0</v>
      </c>
      <c r="BL186" s="18" t="s">
        <v>140</v>
      </c>
      <c r="BM186" s="218" t="s">
        <v>551</v>
      </c>
    </row>
    <row r="187" s="12" customFormat="1" ht="22.8" customHeight="1">
      <c r="A187" s="12"/>
      <c r="B187" s="190"/>
      <c r="C187" s="191"/>
      <c r="D187" s="192" t="s">
        <v>74</v>
      </c>
      <c r="E187" s="204" t="s">
        <v>552</v>
      </c>
      <c r="F187" s="204" t="s">
        <v>553</v>
      </c>
      <c r="G187" s="191"/>
      <c r="H187" s="191"/>
      <c r="I187" s="194"/>
      <c r="J187" s="205">
        <f>BK187</f>
        <v>0</v>
      </c>
      <c r="K187" s="191"/>
      <c r="L187" s="196"/>
      <c r="M187" s="197"/>
      <c r="N187" s="198"/>
      <c r="O187" s="198"/>
      <c r="P187" s="199">
        <f>SUM(P188:P190)</f>
        <v>0</v>
      </c>
      <c r="Q187" s="198"/>
      <c r="R187" s="199">
        <f>SUM(R188:R190)</f>
        <v>0.010290000000000001</v>
      </c>
      <c r="S187" s="198"/>
      <c r="T187" s="200">
        <f>SUM(T188:T190)</f>
        <v>0.20999999999999999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1" t="s">
        <v>85</v>
      </c>
      <c r="AT187" s="202" t="s">
        <v>74</v>
      </c>
      <c r="AU187" s="202" t="s">
        <v>83</v>
      </c>
      <c r="AY187" s="201" t="s">
        <v>124</v>
      </c>
      <c r="BK187" s="203">
        <f>SUM(BK188:BK190)</f>
        <v>0</v>
      </c>
    </row>
    <row r="188" s="2" customFormat="1" ht="24.15" customHeight="1">
      <c r="A188" s="39"/>
      <c r="B188" s="40"/>
      <c r="C188" s="206" t="s">
        <v>554</v>
      </c>
      <c r="D188" s="206" t="s">
        <v>127</v>
      </c>
      <c r="E188" s="207" t="s">
        <v>555</v>
      </c>
      <c r="F188" s="208" t="s">
        <v>556</v>
      </c>
      <c r="G188" s="209" t="s">
        <v>315</v>
      </c>
      <c r="H188" s="210">
        <v>21</v>
      </c>
      <c r="I188" s="211"/>
      <c r="J188" s="212">
        <f>ROUND(I188*H188,2)</f>
        <v>0</v>
      </c>
      <c r="K188" s="213"/>
      <c r="L188" s="45"/>
      <c r="M188" s="214" t="s">
        <v>19</v>
      </c>
      <c r="N188" s="215" t="s">
        <v>46</v>
      </c>
      <c r="O188" s="85"/>
      <c r="P188" s="216">
        <f>O188*H188</f>
        <v>0</v>
      </c>
      <c r="Q188" s="216">
        <v>0</v>
      </c>
      <c r="R188" s="216">
        <f>Q188*H188</f>
        <v>0</v>
      </c>
      <c r="S188" s="216">
        <v>0.01</v>
      </c>
      <c r="T188" s="217">
        <f>S188*H188</f>
        <v>0.20999999999999999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8" t="s">
        <v>131</v>
      </c>
      <c r="AT188" s="218" t="s">
        <v>127</v>
      </c>
      <c r="AU188" s="218" t="s">
        <v>85</v>
      </c>
      <c r="AY188" s="18" t="s">
        <v>124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8" t="s">
        <v>83</v>
      </c>
      <c r="BK188" s="219">
        <f>ROUND(I188*H188,2)</f>
        <v>0</v>
      </c>
      <c r="BL188" s="18" t="s">
        <v>131</v>
      </c>
      <c r="BM188" s="218" t="s">
        <v>557</v>
      </c>
    </row>
    <row r="189" s="2" customFormat="1" ht="37.8" customHeight="1">
      <c r="A189" s="39"/>
      <c r="B189" s="40"/>
      <c r="C189" s="206" t="s">
        <v>558</v>
      </c>
      <c r="D189" s="206" t="s">
        <v>127</v>
      </c>
      <c r="E189" s="207" t="s">
        <v>559</v>
      </c>
      <c r="F189" s="208" t="s">
        <v>560</v>
      </c>
      <c r="G189" s="209" t="s">
        <v>315</v>
      </c>
      <c r="H189" s="210">
        <v>21</v>
      </c>
      <c r="I189" s="211"/>
      <c r="J189" s="212">
        <f>ROUND(I189*H189,2)</f>
        <v>0</v>
      </c>
      <c r="K189" s="213"/>
      <c r="L189" s="45"/>
      <c r="M189" s="214" t="s">
        <v>19</v>
      </c>
      <c r="N189" s="215" t="s">
        <v>46</v>
      </c>
      <c r="O189" s="85"/>
      <c r="P189" s="216">
        <f>O189*H189</f>
        <v>0</v>
      </c>
      <c r="Q189" s="216">
        <v>0.00048999999999999998</v>
      </c>
      <c r="R189" s="216">
        <f>Q189*H189</f>
        <v>0.010290000000000001</v>
      </c>
      <c r="S189" s="216">
        <v>0</v>
      </c>
      <c r="T189" s="21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8" t="s">
        <v>131</v>
      </c>
      <c r="AT189" s="218" t="s">
        <v>127</v>
      </c>
      <c r="AU189" s="218" t="s">
        <v>85</v>
      </c>
      <c r="AY189" s="18" t="s">
        <v>124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8" t="s">
        <v>83</v>
      </c>
      <c r="BK189" s="219">
        <f>ROUND(I189*H189,2)</f>
        <v>0</v>
      </c>
      <c r="BL189" s="18" t="s">
        <v>131</v>
      </c>
      <c r="BM189" s="218" t="s">
        <v>561</v>
      </c>
    </row>
    <row r="190" s="13" customFormat="1">
      <c r="A190" s="13"/>
      <c r="B190" s="236"/>
      <c r="C190" s="237"/>
      <c r="D190" s="238" t="s">
        <v>222</v>
      </c>
      <c r="E190" s="239" t="s">
        <v>19</v>
      </c>
      <c r="F190" s="240" t="s">
        <v>7</v>
      </c>
      <c r="G190" s="237"/>
      <c r="H190" s="241">
        <v>21</v>
      </c>
      <c r="I190" s="242"/>
      <c r="J190" s="237"/>
      <c r="K190" s="237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222</v>
      </c>
      <c r="AU190" s="247" t="s">
        <v>85</v>
      </c>
      <c r="AV190" s="13" t="s">
        <v>85</v>
      </c>
      <c r="AW190" s="13" t="s">
        <v>36</v>
      </c>
      <c r="AX190" s="13" t="s">
        <v>83</v>
      </c>
      <c r="AY190" s="247" t="s">
        <v>124</v>
      </c>
    </row>
    <row r="191" s="12" customFormat="1" ht="22.8" customHeight="1">
      <c r="A191" s="12"/>
      <c r="B191" s="190"/>
      <c r="C191" s="191"/>
      <c r="D191" s="192" t="s">
        <v>74</v>
      </c>
      <c r="E191" s="204" t="s">
        <v>208</v>
      </c>
      <c r="F191" s="204" t="s">
        <v>209</v>
      </c>
      <c r="G191" s="191"/>
      <c r="H191" s="191"/>
      <c r="I191" s="194"/>
      <c r="J191" s="205">
        <f>BK191</f>
        <v>0</v>
      </c>
      <c r="K191" s="191"/>
      <c r="L191" s="196"/>
      <c r="M191" s="197"/>
      <c r="N191" s="198"/>
      <c r="O191" s="198"/>
      <c r="P191" s="199">
        <f>P192</f>
        <v>0</v>
      </c>
      <c r="Q191" s="198"/>
      <c r="R191" s="199">
        <f>R192</f>
        <v>0.0084000000000000012</v>
      </c>
      <c r="S191" s="198"/>
      <c r="T191" s="200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1" t="s">
        <v>85</v>
      </c>
      <c r="AT191" s="202" t="s">
        <v>74</v>
      </c>
      <c r="AU191" s="202" t="s">
        <v>83</v>
      </c>
      <c r="AY191" s="201" t="s">
        <v>124</v>
      </c>
      <c r="BK191" s="203">
        <f>BK192</f>
        <v>0</v>
      </c>
    </row>
    <row r="192" s="2" customFormat="1" ht="37.8" customHeight="1">
      <c r="A192" s="39"/>
      <c r="B192" s="40"/>
      <c r="C192" s="206" t="s">
        <v>562</v>
      </c>
      <c r="D192" s="206" t="s">
        <v>127</v>
      </c>
      <c r="E192" s="207" t="s">
        <v>563</v>
      </c>
      <c r="F192" s="208" t="s">
        <v>564</v>
      </c>
      <c r="G192" s="209" t="s">
        <v>176</v>
      </c>
      <c r="H192" s="210">
        <v>105</v>
      </c>
      <c r="I192" s="211"/>
      <c r="J192" s="212">
        <f>ROUND(I192*H192,2)</f>
        <v>0</v>
      </c>
      <c r="K192" s="213"/>
      <c r="L192" s="45"/>
      <c r="M192" s="214" t="s">
        <v>19</v>
      </c>
      <c r="N192" s="215" t="s">
        <v>46</v>
      </c>
      <c r="O192" s="85"/>
      <c r="P192" s="216">
        <f>O192*H192</f>
        <v>0</v>
      </c>
      <c r="Q192" s="216">
        <v>8.0000000000000007E-05</v>
      </c>
      <c r="R192" s="216">
        <f>Q192*H192</f>
        <v>0.0084000000000000012</v>
      </c>
      <c r="S192" s="216">
        <v>0</v>
      </c>
      <c r="T192" s="21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8" t="s">
        <v>131</v>
      </c>
      <c r="AT192" s="218" t="s">
        <v>127</v>
      </c>
      <c r="AU192" s="218" t="s">
        <v>85</v>
      </c>
      <c r="AY192" s="18" t="s">
        <v>124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8" t="s">
        <v>83</v>
      </c>
      <c r="BK192" s="219">
        <f>ROUND(I192*H192,2)</f>
        <v>0</v>
      </c>
      <c r="BL192" s="18" t="s">
        <v>131</v>
      </c>
      <c r="BM192" s="218" t="s">
        <v>565</v>
      </c>
    </row>
    <row r="193" s="12" customFormat="1" ht="22.8" customHeight="1">
      <c r="A193" s="12"/>
      <c r="B193" s="190"/>
      <c r="C193" s="191"/>
      <c r="D193" s="192" t="s">
        <v>74</v>
      </c>
      <c r="E193" s="204" t="s">
        <v>566</v>
      </c>
      <c r="F193" s="204" t="s">
        <v>567</v>
      </c>
      <c r="G193" s="191"/>
      <c r="H193" s="191"/>
      <c r="I193" s="194"/>
      <c r="J193" s="205">
        <f>BK193</f>
        <v>0</v>
      </c>
      <c r="K193" s="191"/>
      <c r="L193" s="196"/>
      <c r="M193" s="197"/>
      <c r="N193" s="198"/>
      <c r="O193" s="198"/>
      <c r="P193" s="199">
        <f>SUM(P194:P197)</f>
        <v>0</v>
      </c>
      <c r="Q193" s="198"/>
      <c r="R193" s="199">
        <f>SUM(R194:R197)</f>
        <v>0.025839839999999999</v>
      </c>
      <c r="S193" s="198"/>
      <c r="T193" s="200">
        <f>SUM(T194:T197)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1" t="s">
        <v>85</v>
      </c>
      <c r="AT193" s="202" t="s">
        <v>74</v>
      </c>
      <c r="AU193" s="202" t="s">
        <v>83</v>
      </c>
      <c r="AY193" s="201" t="s">
        <v>124</v>
      </c>
      <c r="BK193" s="203">
        <f>SUM(BK194:BK197)</f>
        <v>0</v>
      </c>
    </row>
    <row r="194" s="2" customFormat="1" ht="24.15" customHeight="1">
      <c r="A194" s="39"/>
      <c r="B194" s="40"/>
      <c r="C194" s="206" t="s">
        <v>568</v>
      </c>
      <c r="D194" s="206" t="s">
        <v>127</v>
      </c>
      <c r="E194" s="207" t="s">
        <v>569</v>
      </c>
      <c r="F194" s="208" t="s">
        <v>570</v>
      </c>
      <c r="G194" s="209" t="s">
        <v>315</v>
      </c>
      <c r="H194" s="210">
        <v>99.384</v>
      </c>
      <c r="I194" s="211"/>
      <c r="J194" s="212">
        <f>ROUND(I194*H194,2)</f>
        <v>0</v>
      </c>
      <c r="K194" s="213"/>
      <c r="L194" s="45"/>
      <c r="M194" s="214" t="s">
        <v>19</v>
      </c>
      <c r="N194" s="215" t="s">
        <v>46</v>
      </c>
      <c r="O194" s="85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8" t="s">
        <v>131</v>
      </c>
      <c r="AT194" s="218" t="s">
        <v>127</v>
      </c>
      <c r="AU194" s="218" t="s">
        <v>85</v>
      </c>
      <c r="AY194" s="18" t="s">
        <v>124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8" t="s">
        <v>83</v>
      </c>
      <c r="BK194" s="219">
        <f>ROUND(I194*H194,2)</f>
        <v>0</v>
      </c>
      <c r="BL194" s="18" t="s">
        <v>131</v>
      </c>
      <c r="BM194" s="218" t="s">
        <v>571</v>
      </c>
    </row>
    <row r="195" s="13" customFormat="1">
      <c r="A195" s="13"/>
      <c r="B195" s="236"/>
      <c r="C195" s="237"/>
      <c r="D195" s="238" t="s">
        <v>222</v>
      </c>
      <c r="E195" s="239" t="s">
        <v>19</v>
      </c>
      <c r="F195" s="240" t="s">
        <v>572</v>
      </c>
      <c r="G195" s="237"/>
      <c r="H195" s="241">
        <v>99.384</v>
      </c>
      <c r="I195" s="242"/>
      <c r="J195" s="237"/>
      <c r="K195" s="237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222</v>
      </c>
      <c r="AU195" s="247" t="s">
        <v>85</v>
      </c>
      <c r="AV195" s="13" t="s">
        <v>85</v>
      </c>
      <c r="AW195" s="13" t="s">
        <v>36</v>
      </c>
      <c r="AX195" s="13" t="s">
        <v>83</v>
      </c>
      <c r="AY195" s="247" t="s">
        <v>124</v>
      </c>
    </row>
    <row r="196" s="2" customFormat="1" ht="37.8" customHeight="1">
      <c r="A196" s="39"/>
      <c r="B196" s="40"/>
      <c r="C196" s="206" t="s">
        <v>573</v>
      </c>
      <c r="D196" s="206" t="s">
        <v>127</v>
      </c>
      <c r="E196" s="207" t="s">
        <v>574</v>
      </c>
      <c r="F196" s="208" t="s">
        <v>575</v>
      </c>
      <c r="G196" s="209" t="s">
        <v>315</v>
      </c>
      <c r="H196" s="210">
        <v>99.384</v>
      </c>
      <c r="I196" s="211"/>
      <c r="J196" s="212">
        <f>ROUND(I196*H196,2)</f>
        <v>0</v>
      </c>
      <c r="K196" s="213"/>
      <c r="L196" s="45"/>
      <c r="M196" s="214" t="s">
        <v>19</v>
      </c>
      <c r="N196" s="215" t="s">
        <v>46</v>
      </c>
      <c r="O196" s="85"/>
      <c r="P196" s="216">
        <f>O196*H196</f>
        <v>0</v>
      </c>
      <c r="Q196" s="216">
        <v>0.00025999999999999998</v>
      </c>
      <c r="R196" s="216">
        <f>Q196*H196</f>
        <v>0.025839839999999999</v>
      </c>
      <c r="S196" s="216">
        <v>0</v>
      </c>
      <c r="T196" s="21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8" t="s">
        <v>131</v>
      </c>
      <c r="AT196" s="218" t="s">
        <v>127</v>
      </c>
      <c r="AU196" s="218" t="s">
        <v>85</v>
      </c>
      <c r="AY196" s="18" t="s">
        <v>124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8" t="s">
        <v>83</v>
      </c>
      <c r="BK196" s="219">
        <f>ROUND(I196*H196,2)</f>
        <v>0</v>
      </c>
      <c r="BL196" s="18" t="s">
        <v>131</v>
      </c>
      <c r="BM196" s="218" t="s">
        <v>576</v>
      </c>
    </row>
    <row r="197" s="13" customFormat="1">
      <c r="A197" s="13"/>
      <c r="B197" s="236"/>
      <c r="C197" s="237"/>
      <c r="D197" s="238" t="s">
        <v>222</v>
      </c>
      <c r="E197" s="239" t="s">
        <v>19</v>
      </c>
      <c r="F197" s="240" t="s">
        <v>572</v>
      </c>
      <c r="G197" s="237"/>
      <c r="H197" s="241">
        <v>99.384</v>
      </c>
      <c r="I197" s="242"/>
      <c r="J197" s="237"/>
      <c r="K197" s="237"/>
      <c r="L197" s="243"/>
      <c r="M197" s="244"/>
      <c r="N197" s="245"/>
      <c r="O197" s="245"/>
      <c r="P197" s="245"/>
      <c r="Q197" s="245"/>
      <c r="R197" s="245"/>
      <c r="S197" s="245"/>
      <c r="T197" s="24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7" t="s">
        <v>222</v>
      </c>
      <c r="AU197" s="247" t="s">
        <v>85</v>
      </c>
      <c r="AV197" s="13" t="s">
        <v>85</v>
      </c>
      <c r="AW197" s="13" t="s">
        <v>36</v>
      </c>
      <c r="AX197" s="13" t="s">
        <v>83</v>
      </c>
      <c r="AY197" s="247" t="s">
        <v>124</v>
      </c>
    </row>
    <row r="198" s="12" customFormat="1" ht="25.92" customHeight="1">
      <c r="A198" s="12"/>
      <c r="B198" s="190"/>
      <c r="C198" s="191"/>
      <c r="D198" s="192" t="s">
        <v>74</v>
      </c>
      <c r="E198" s="193" t="s">
        <v>577</v>
      </c>
      <c r="F198" s="193" t="s">
        <v>96</v>
      </c>
      <c r="G198" s="191"/>
      <c r="H198" s="191"/>
      <c r="I198" s="194"/>
      <c r="J198" s="195">
        <f>BK198</f>
        <v>0</v>
      </c>
      <c r="K198" s="191"/>
      <c r="L198" s="196"/>
      <c r="M198" s="197"/>
      <c r="N198" s="198"/>
      <c r="O198" s="198"/>
      <c r="P198" s="199">
        <f>P199+P201+P204</f>
        <v>0</v>
      </c>
      <c r="Q198" s="198"/>
      <c r="R198" s="199">
        <f>R199+R201+R204</f>
        <v>0</v>
      </c>
      <c r="S198" s="198"/>
      <c r="T198" s="200">
        <f>T199+T201+T204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1" t="s">
        <v>144</v>
      </c>
      <c r="AT198" s="202" t="s">
        <v>74</v>
      </c>
      <c r="AU198" s="202" t="s">
        <v>75</v>
      </c>
      <c r="AY198" s="201" t="s">
        <v>124</v>
      </c>
      <c r="BK198" s="203">
        <f>BK199+BK201+BK204</f>
        <v>0</v>
      </c>
    </row>
    <row r="199" s="12" customFormat="1" ht="22.8" customHeight="1">
      <c r="A199" s="12"/>
      <c r="B199" s="190"/>
      <c r="C199" s="191"/>
      <c r="D199" s="192" t="s">
        <v>74</v>
      </c>
      <c r="E199" s="204" t="s">
        <v>578</v>
      </c>
      <c r="F199" s="204" t="s">
        <v>579</v>
      </c>
      <c r="G199" s="191"/>
      <c r="H199" s="191"/>
      <c r="I199" s="194"/>
      <c r="J199" s="205">
        <f>BK199</f>
        <v>0</v>
      </c>
      <c r="K199" s="191"/>
      <c r="L199" s="196"/>
      <c r="M199" s="197"/>
      <c r="N199" s="198"/>
      <c r="O199" s="198"/>
      <c r="P199" s="199">
        <f>P200</f>
        <v>0</v>
      </c>
      <c r="Q199" s="198"/>
      <c r="R199" s="199">
        <f>R200</f>
        <v>0</v>
      </c>
      <c r="S199" s="198"/>
      <c r="T199" s="200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1" t="s">
        <v>144</v>
      </c>
      <c r="AT199" s="202" t="s">
        <v>74</v>
      </c>
      <c r="AU199" s="202" t="s">
        <v>83</v>
      </c>
      <c r="AY199" s="201" t="s">
        <v>124</v>
      </c>
      <c r="BK199" s="203">
        <f>BK200</f>
        <v>0</v>
      </c>
    </row>
    <row r="200" s="2" customFormat="1" ht="14.4" customHeight="1">
      <c r="A200" s="39"/>
      <c r="B200" s="40"/>
      <c r="C200" s="206" t="s">
        <v>580</v>
      </c>
      <c r="D200" s="206" t="s">
        <v>127</v>
      </c>
      <c r="E200" s="207" t="s">
        <v>581</v>
      </c>
      <c r="F200" s="208" t="s">
        <v>582</v>
      </c>
      <c r="G200" s="209" t="s">
        <v>583</v>
      </c>
      <c r="H200" s="210">
        <v>1</v>
      </c>
      <c r="I200" s="211"/>
      <c r="J200" s="212">
        <f>ROUND(I200*H200,2)</f>
        <v>0</v>
      </c>
      <c r="K200" s="213"/>
      <c r="L200" s="45"/>
      <c r="M200" s="214" t="s">
        <v>19</v>
      </c>
      <c r="N200" s="215" t="s">
        <v>46</v>
      </c>
      <c r="O200" s="85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8" t="s">
        <v>584</v>
      </c>
      <c r="AT200" s="218" t="s">
        <v>127</v>
      </c>
      <c r="AU200" s="218" t="s">
        <v>85</v>
      </c>
      <c r="AY200" s="18" t="s">
        <v>124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8" t="s">
        <v>83</v>
      </c>
      <c r="BK200" s="219">
        <f>ROUND(I200*H200,2)</f>
        <v>0</v>
      </c>
      <c r="BL200" s="18" t="s">
        <v>584</v>
      </c>
      <c r="BM200" s="218" t="s">
        <v>585</v>
      </c>
    </row>
    <row r="201" s="12" customFormat="1" ht="22.8" customHeight="1">
      <c r="A201" s="12"/>
      <c r="B201" s="190"/>
      <c r="C201" s="191"/>
      <c r="D201" s="192" t="s">
        <v>74</v>
      </c>
      <c r="E201" s="204" t="s">
        <v>586</v>
      </c>
      <c r="F201" s="204" t="s">
        <v>587</v>
      </c>
      <c r="G201" s="191"/>
      <c r="H201" s="191"/>
      <c r="I201" s="194"/>
      <c r="J201" s="205">
        <f>BK201</f>
        <v>0</v>
      </c>
      <c r="K201" s="191"/>
      <c r="L201" s="196"/>
      <c r="M201" s="197"/>
      <c r="N201" s="198"/>
      <c r="O201" s="198"/>
      <c r="P201" s="199">
        <f>SUM(P202:P203)</f>
        <v>0</v>
      </c>
      <c r="Q201" s="198"/>
      <c r="R201" s="199">
        <f>SUM(R202:R203)</f>
        <v>0</v>
      </c>
      <c r="S201" s="198"/>
      <c r="T201" s="200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1" t="s">
        <v>144</v>
      </c>
      <c r="AT201" s="202" t="s">
        <v>74</v>
      </c>
      <c r="AU201" s="202" t="s">
        <v>83</v>
      </c>
      <c r="AY201" s="201" t="s">
        <v>124</v>
      </c>
      <c r="BK201" s="203">
        <f>SUM(BK202:BK203)</f>
        <v>0</v>
      </c>
    </row>
    <row r="202" s="2" customFormat="1" ht="14.4" customHeight="1">
      <c r="A202" s="39"/>
      <c r="B202" s="40"/>
      <c r="C202" s="206" t="s">
        <v>588</v>
      </c>
      <c r="D202" s="206" t="s">
        <v>127</v>
      </c>
      <c r="E202" s="207" t="s">
        <v>589</v>
      </c>
      <c r="F202" s="208" t="s">
        <v>590</v>
      </c>
      <c r="G202" s="209" t="s">
        <v>226</v>
      </c>
      <c r="H202" s="210">
        <v>1</v>
      </c>
      <c r="I202" s="211"/>
      <c r="J202" s="212">
        <f>ROUND(I202*H202,2)</f>
        <v>0</v>
      </c>
      <c r="K202" s="213"/>
      <c r="L202" s="45"/>
      <c r="M202" s="214" t="s">
        <v>19</v>
      </c>
      <c r="N202" s="215" t="s">
        <v>46</v>
      </c>
      <c r="O202" s="85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8" t="s">
        <v>140</v>
      </c>
      <c r="AT202" s="218" t="s">
        <v>127</v>
      </c>
      <c r="AU202" s="218" t="s">
        <v>85</v>
      </c>
      <c r="AY202" s="18" t="s">
        <v>124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8" t="s">
        <v>83</v>
      </c>
      <c r="BK202" s="219">
        <f>ROUND(I202*H202,2)</f>
        <v>0</v>
      </c>
      <c r="BL202" s="18" t="s">
        <v>140</v>
      </c>
      <c r="BM202" s="218" t="s">
        <v>591</v>
      </c>
    </row>
    <row r="203" s="2" customFormat="1" ht="24.15" customHeight="1">
      <c r="A203" s="39"/>
      <c r="B203" s="40"/>
      <c r="C203" s="206" t="s">
        <v>592</v>
      </c>
      <c r="D203" s="206" t="s">
        <v>127</v>
      </c>
      <c r="E203" s="207" t="s">
        <v>593</v>
      </c>
      <c r="F203" s="208" t="s">
        <v>594</v>
      </c>
      <c r="G203" s="209" t="s">
        <v>226</v>
      </c>
      <c r="H203" s="210">
        <v>1</v>
      </c>
      <c r="I203" s="211"/>
      <c r="J203" s="212">
        <f>ROUND(I203*H203,2)</f>
        <v>0</v>
      </c>
      <c r="K203" s="213"/>
      <c r="L203" s="45"/>
      <c r="M203" s="214" t="s">
        <v>19</v>
      </c>
      <c r="N203" s="215" t="s">
        <v>46</v>
      </c>
      <c r="O203" s="85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8" t="s">
        <v>140</v>
      </c>
      <c r="AT203" s="218" t="s">
        <v>127</v>
      </c>
      <c r="AU203" s="218" t="s">
        <v>85</v>
      </c>
      <c r="AY203" s="18" t="s">
        <v>124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8" t="s">
        <v>83</v>
      </c>
      <c r="BK203" s="219">
        <f>ROUND(I203*H203,2)</f>
        <v>0</v>
      </c>
      <c r="BL203" s="18" t="s">
        <v>140</v>
      </c>
      <c r="BM203" s="218" t="s">
        <v>595</v>
      </c>
    </row>
    <row r="204" s="12" customFormat="1" ht="22.8" customHeight="1">
      <c r="A204" s="12"/>
      <c r="B204" s="190"/>
      <c r="C204" s="191"/>
      <c r="D204" s="192" t="s">
        <v>74</v>
      </c>
      <c r="E204" s="204" t="s">
        <v>596</v>
      </c>
      <c r="F204" s="204" t="s">
        <v>597</v>
      </c>
      <c r="G204" s="191"/>
      <c r="H204" s="191"/>
      <c r="I204" s="194"/>
      <c r="J204" s="205">
        <f>BK204</f>
        <v>0</v>
      </c>
      <c r="K204" s="191"/>
      <c r="L204" s="196"/>
      <c r="M204" s="197"/>
      <c r="N204" s="198"/>
      <c r="O204" s="198"/>
      <c r="P204" s="199">
        <f>SUM(P205:P206)</f>
        <v>0</v>
      </c>
      <c r="Q204" s="198"/>
      <c r="R204" s="199">
        <f>SUM(R205:R206)</f>
        <v>0</v>
      </c>
      <c r="S204" s="198"/>
      <c r="T204" s="200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1" t="s">
        <v>144</v>
      </c>
      <c r="AT204" s="202" t="s">
        <v>74</v>
      </c>
      <c r="AU204" s="202" t="s">
        <v>83</v>
      </c>
      <c r="AY204" s="201" t="s">
        <v>124</v>
      </c>
      <c r="BK204" s="203">
        <f>SUM(BK205:BK206)</f>
        <v>0</v>
      </c>
    </row>
    <row r="205" s="2" customFormat="1" ht="14.4" customHeight="1">
      <c r="A205" s="39"/>
      <c r="B205" s="40"/>
      <c r="C205" s="206" t="s">
        <v>598</v>
      </c>
      <c r="D205" s="206" t="s">
        <v>127</v>
      </c>
      <c r="E205" s="207" t="s">
        <v>599</v>
      </c>
      <c r="F205" s="208" t="s">
        <v>600</v>
      </c>
      <c r="G205" s="209" t="s">
        <v>583</v>
      </c>
      <c r="H205" s="210">
        <v>1</v>
      </c>
      <c r="I205" s="211"/>
      <c r="J205" s="212">
        <f>ROUND(I205*H205,2)</f>
        <v>0</v>
      </c>
      <c r="K205" s="213"/>
      <c r="L205" s="45"/>
      <c r="M205" s="214" t="s">
        <v>19</v>
      </c>
      <c r="N205" s="215" t="s">
        <v>46</v>
      </c>
      <c r="O205" s="85"/>
      <c r="P205" s="216">
        <f>O205*H205</f>
        <v>0</v>
      </c>
      <c r="Q205" s="216">
        <v>0</v>
      </c>
      <c r="R205" s="216">
        <f>Q205*H205</f>
        <v>0</v>
      </c>
      <c r="S205" s="216">
        <v>0</v>
      </c>
      <c r="T205" s="21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8" t="s">
        <v>584</v>
      </c>
      <c r="AT205" s="218" t="s">
        <v>127</v>
      </c>
      <c r="AU205" s="218" t="s">
        <v>85</v>
      </c>
      <c r="AY205" s="18" t="s">
        <v>124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8" t="s">
        <v>83</v>
      </c>
      <c r="BK205" s="219">
        <f>ROUND(I205*H205,2)</f>
        <v>0</v>
      </c>
      <c r="BL205" s="18" t="s">
        <v>584</v>
      </c>
      <c r="BM205" s="218" t="s">
        <v>601</v>
      </c>
    </row>
    <row r="206" s="13" customFormat="1">
      <c r="A206" s="13"/>
      <c r="B206" s="236"/>
      <c r="C206" s="237"/>
      <c r="D206" s="238" t="s">
        <v>222</v>
      </c>
      <c r="E206" s="239" t="s">
        <v>19</v>
      </c>
      <c r="F206" s="240" t="s">
        <v>602</v>
      </c>
      <c r="G206" s="237"/>
      <c r="H206" s="241">
        <v>1</v>
      </c>
      <c r="I206" s="242"/>
      <c r="J206" s="237"/>
      <c r="K206" s="237"/>
      <c r="L206" s="243"/>
      <c r="M206" s="269"/>
      <c r="N206" s="270"/>
      <c r="O206" s="270"/>
      <c r="P206" s="270"/>
      <c r="Q206" s="270"/>
      <c r="R206" s="270"/>
      <c r="S206" s="270"/>
      <c r="T206" s="27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7" t="s">
        <v>222</v>
      </c>
      <c r="AU206" s="247" t="s">
        <v>85</v>
      </c>
      <c r="AV206" s="13" t="s">
        <v>85</v>
      </c>
      <c r="AW206" s="13" t="s">
        <v>36</v>
      </c>
      <c r="AX206" s="13" t="s">
        <v>83</v>
      </c>
      <c r="AY206" s="247" t="s">
        <v>124</v>
      </c>
    </row>
    <row r="207" s="2" customFormat="1" ht="6.96" customHeight="1">
      <c r="A207" s="39"/>
      <c r="B207" s="60"/>
      <c r="C207" s="61"/>
      <c r="D207" s="61"/>
      <c r="E207" s="61"/>
      <c r="F207" s="61"/>
      <c r="G207" s="61"/>
      <c r="H207" s="61"/>
      <c r="I207" s="61"/>
      <c r="J207" s="61"/>
      <c r="K207" s="61"/>
      <c r="L207" s="45"/>
      <c r="M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</sheetData>
  <sheetProtection sheet="1" autoFilter="0" formatColumns="0" formatRows="0" objects="1" scenarios="1" spinCount="100000" saltValue="1bTvWQ6kL5+2cZdtImCRE8IEUiCsTwRWDjVlFNlc7Io3bBKidO4YhMeZfe9Be2JvhTyjNQFGKJGdXE4nbFEJHQ==" hashValue="N98sf/68HDzh1SckUUe1XOtjhgDkrLvDcENjsABBCNPiqqmNcdMxqxNorofSfS7fx8EBRyiAtdtl97vNrEHAqQ==" algorithmName="SHA-512" password="CC35"/>
  <autoFilter ref="C92:K206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85</v>
      </c>
    </row>
    <row r="4" s="1" customFormat="1" ht="24.96" customHeight="1">
      <c r="B4" s="21"/>
      <c r="D4" s="131" t="s">
        <v>98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ZŠ Milady Horákové- úprava rozvodů ústředního vytápění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603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18. 6. 2020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38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39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41</v>
      </c>
      <c r="E30" s="39"/>
      <c r="F30" s="39"/>
      <c r="G30" s="39"/>
      <c r="H30" s="39"/>
      <c r="I30" s="39"/>
      <c r="J30" s="145">
        <f>ROUND(J91,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43</v>
      </c>
      <c r="G32" s="39"/>
      <c r="H32" s="39"/>
      <c r="I32" s="146" t="s">
        <v>42</v>
      </c>
      <c r="J32" s="146" t="s">
        <v>44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45</v>
      </c>
      <c r="E33" s="133" t="s">
        <v>46</v>
      </c>
      <c r="F33" s="148">
        <f>ROUND((SUM(BE91:BE203)),  2)</f>
        <v>0</v>
      </c>
      <c r="G33" s="39"/>
      <c r="H33" s="39"/>
      <c r="I33" s="149">
        <v>0.20999999999999999</v>
      </c>
      <c r="J33" s="148">
        <f>ROUND(((SUM(BE91:BE203))*I33),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47</v>
      </c>
      <c r="F34" s="148">
        <f>ROUND((SUM(BF91:BF203)),  2)</f>
        <v>0</v>
      </c>
      <c r="G34" s="39"/>
      <c r="H34" s="39"/>
      <c r="I34" s="149">
        <v>0.14999999999999999</v>
      </c>
      <c r="J34" s="148">
        <f>ROUND(((SUM(BF91:BF203))*I34),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48</v>
      </c>
      <c r="F35" s="148">
        <f>ROUND((SUM(BG91:BG203)),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49</v>
      </c>
      <c r="F36" s="148">
        <f>ROUND((SUM(BH91:BH203)),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50</v>
      </c>
      <c r="F37" s="148">
        <f>ROUND((SUM(BI91:BI203)),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51</v>
      </c>
      <c r="E39" s="152"/>
      <c r="F39" s="152"/>
      <c r="G39" s="153" t="s">
        <v>52</v>
      </c>
      <c r="H39" s="154" t="s">
        <v>53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ZŠ Milady Horákové- úprava rozvodů ústředního vytápění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04 - Pavilon E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Hradec Králové</v>
      </c>
      <c r="G52" s="41"/>
      <c r="H52" s="41"/>
      <c r="I52" s="33" t="s">
        <v>23</v>
      </c>
      <c r="J52" s="73" t="str">
        <f>IF(J12="","",J12)</f>
        <v>18. 6. 2020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HRADEC KRÁLOVÉ</v>
      </c>
      <c r="G54" s="41"/>
      <c r="H54" s="41"/>
      <c r="I54" s="33" t="s">
        <v>33</v>
      </c>
      <c r="J54" s="37" t="str">
        <f>E21</f>
        <v>INGPLAN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Ingplan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102</v>
      </c>
      <c r="D57" s="163"/>
      <c r="E57" s="163"/>
      <c r="F57" s="163"/>
      <c r="G57" s="163"/>
      <c r="H57" s="163"/>
      <c r="I57" s="163"/>
      <c r="J57" s="164" t="s">
        <v>103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73</v>
      </c>
      <c r="D59" s="41"/>
      <c r="E59" s="41"/>
      <c r="F59" s="41"/>
      <c r="G59" s="41"/>
      <c r="H59" s="41"/>
      <c r="I59" s="41"/>
      <c r="J59" s="103">
        <f>J91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104</v>
      </c>
    </row>
    <row r="60" s="9" customFormat="1" ht="24.96" customHeight="1">
      <c r="A60" s="9"/>
      <c r="B60" s="166"/>
      <c r="C60" s="167"/>
      <c r="D60" s="168" t="s">
        <v>105</v>
      </c>
      <c r="E60" s="169"/>
      <c r="F60" s="169"/>
      <c r="G60" s="169"/>
      <c r="H60" s="169"/>
      <c r="I60" s="169"/>
      <c r="J60" s="170">
        <f>J92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604</v>
      </c>
      <c r="E61" s="175"/>
      <c r="F61" s="175"/>
      <c r="G61" s="175"/>
      <c r="H61" s="175"/>
      <c r="I61" s="175"/>
      <c r="J61" s="176">
        <f>J93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215</v>
      </c>
      <c r="E62" s="175"/>
      <c r="F62" s="175"/>
      <c r="G62" s="175"/>
      <c r="H62" s="175"/>
      <c r="I62" s="175"/>
      <c r="J62" s="176">
        <f>J94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216</v>
      </c>
      <c r="E63" s="175"/>
      <c r="F63" s="175"/>
      <c r="G63" s="175"/>
      <c r="H63" s="175"/>
      <c r="I63" s="175"/>
      <c r="J63" s="176">
        <f>J109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106</v>
      </c>
      <c r="E64" s="175"/>
      <c r="F64" s="175"/>
      <c r="G64" s="175"/>
      <c r="H64" s="175"/>
      <c r="I64" s="175"/>
      <c r="J64" s="176">
        <f>J125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107</v>
      </c>
      <c r="E65" s="175"/>
      <c r="F65" s="175"/>
      <c r="G65" s="175"/>
      <c r="H65" s="175"/>
      <c r="I65" s="175"/>
      <c r="J65" s="176">
        <f>J145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304</v>
      </c>
      <c r="E66" s="175"/>
      <c r="F66" s="175"/>
      <c r="G66" s="175"/>
      <c r="H66" s="175"/>
      <c r="I66" s="175"/>
      <c r="J66" s="176">
        <f>J188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305</v>
      </c>
      <c r="E67" s="175"/>
      <c r="F67" s="175"/>
      <c r="G67" s="175"/>
      <c r="H67" s="175"/>
      <c r="I67" s="175"/>
      <c r="J67" s="176">
        <f>J191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306</v>
      </c>
      <c r="E68" s="169"/>
      <c r="F68" s="169"/>
      <c r="G68" s="169"/>
      <c r="H68" s="169"/>
      <c r="I68" s="169"/>
      <c r="J68" s="170">
        <f>J195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307</v>
      </c>
      <c r="E69" s="175"/>
      <c r="F69" s="175"/>
      <c r="G69" s="175"/>
      <c r="H69" s="175"/>
      <c r="I69" s="175"/>
      <c r="J69" s="176">
        <f>J196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2"/>
      <c r="C70" s="173"/>
      <c r="D70" s="174" t="s">
        <v>308</v>
      </c>
      <c r="E70" s="175"/>
      <c r="F70" s="175"/>
      <c r="G70" s="175"/>
      <c r="H70" s="175"/>
      <c r="I70" s="175"/>
      <c r="J70" s="176">
        <f>J198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2"/>
      <c r="C71" s="173"/>
      <c r="D71" s="174" t="s">
        <v>309</v>
      </c>
      <c r="E71" s="175"/>
      <c r="F71" s="175"/>
      <c r="G71" s="175"/>
      <c r="H71" s="175"/>
      <c r="I71" s="175"/>
      <c r="J71" s="176">
        <f>J201</f>
        <v>0</v>
      </c>
      <c r="K71" s="173"/>
      <c r="L71" s="1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109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61" t="str">
        <f>E7</f>
        <v>ZŠ Milady Horákové- úprava rozvodů ústředního vytápění</v>
      </c>
      <c r="F81" s="33"/>
      <c r="G81" s="33"/>
      <c r="H81" s="33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99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6.5" customHeight="1">
      <c r="A83" s="39"/>
      <c r="B83" s="40"/>
      <c r="C83" s="41"/>
      <c r="D83" s="41"/>
      <c r="E83" s="70" t="str">
        <f>E9</f>
        <v>04 - Pavilon E</v>
      </c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21</v>
      </c>
      <c r="D85" s="41"/>
      <c r="E85" s="41"/>
      <c r="F85" s="28" t="str">
        <f>F12</f>
        <v>Hradec Králové</v>
      </c>
      <c r="G85" s="41"/>
      <c r="H85" s="41"/>
      <c r="I85" s="33" t="s">
        <v>23</v>
      </c>
      <c r="J85" s="73" t="str">
        <f>IF(J12="","",J12)</f>
        <v>18. 6. 2020</v>
      </c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25</v>
      </c>
      <c r="D87" s="41"/>
      <c r="E87" s="41"/>
      <c r="F87" s="28" t="str">
        <f>E15</f>
        <v>TECHNICKÉ SLUŽBY HRADEC KRÁLOVÉ</v>
      </c>
      <c r="G87" s="41"/>
      <c r="H87" s="41"/>
      <c r="I87" s="33" t="s">
        <v>33</v>
      </c>
      <c r="J87" s="37" t="str">
        <f>E21</f>
        <v>INGPLAN s.r.o.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5.15" customHeight="1">
      <c r="A88" s="39"/>
      <c r="B88" s="40"/>
      <c r="C88" s="33" t="s">
        <v>31</v>
      </c>
      <c r="D88" s="41"/>
      <c r="E88" s="41"/>
      <c r="F88" s="28" t="str">
        <f>IF(E18="","",E18)</f>
        <v>Vyplň údaj</v>
      </c>
      <c r="G88" s="41"/>
      <c r="H88" s="41"/>
      <c r="I88" s="33" t="s">
        <v>37</v>
      </c>
      <c r="J88" s="37" t="str">
        <f>E24</f>
        <v>Ingplan s.r.o.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0.32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1" customFormat="1" ht="29.28" customHeight="1">
      <c r="A90" s="178"/>
      <c r="B90" s="179"/>
      <c r="C90" s="180" t="s">
        <v>110</v>
      </c>
      <c r="D90" s="181" t="s">
        <v>60</v>
      </c>
      <c r="E90" s="181" t="s">
        <v>56</v>
      </c>
      <c r="F90" s="181" t="s">
        <v>57</v>
      </c>
      <c r="G90" s="181" t="s">
        <v>111</v>
      </c>
      <c r="H90" s="181" t="s">
        <v>112</v>
      </c>
      <c r="I90" s="181" t="s">
        <v>113</v>
      </c>
      <c r="J90" s="182" t="s">
        <v>103</v>
      </c>
      <c r="K90" s="183" t="s">
        <v>114</v>
      </c>
      <c r="L90" s="184"/>
      <c r="M90" s="93" t="s">
        <v>19</v>
      </c>
      <c r="N90" s="94" t="s">
        <v>45</v>
      </c>
      <c r="O90" s="94" t="s">
        <v>115</v>
      </c>
      <c r="P90" s="94" t="s">
        <v>116</v>
      </c>
      <c r="Q90" s="94" t="s">
        <v>117</v>
      </c>
      <c r="R90" s="94" t="s">
        <v>118</v>
      </c>
      <c r="S90" s="94" t="s">
        <v>119</v>
      </c>
      <c r="T90" s="95" t="s">
        <v>120</v>
      </c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</row>
    <row r="91" s="2" customFormat="1" ht="22.8" customHeight="1">
      <c r="A91" s="39"/>
      <c r="B91" s="40"/>
      <c r="C91" s="100" t="s">
        <v>121</v>
      </c>
      <c r="D91" s="41"/>
      <c r="E91" s="41"/>
      <c r="F91" s="41"/>
      <c r="G91" s="41"/>
      <c r="H91" s="41"/>
      <c r="I91" s="41"/>
      <c r="J91" s="185">
        <f>BK91</f>
        <v>0</v>
      </c>
      <c r="K91" s="41"/>
      <c r="L91" s="45"/>
      <c r="M91" s="96"/>
      <c r="N91" s="186"/>
      <c r="O91" s="97"/>
      <c r="P91" s="187">
        <f>P92+P195</f>
        <v>0</v>
      </c>
      <c r="Q91" s="97"/>
      <c r="R91" s="187">
        <f>R92+R195</f>
        <v>0.87329000000000001</v>
      </c>
      <c r="S91" s="97"/>
      <c r="T91" s="188">
        <f>T92+T195</f>
        <v>2.82341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74</v>
      </c>
      <c r="AU91" s="18" t="s">
        <v>104</v>
      </c>
      <c r="BK91" s="189">
        <f>BK92+BK195</f>
        <v>0</v>
      </c>
    </row>
    <row r="92" s="12" customFormat="1" ht="25.92" customHeight="1">
      <c r="A92" s="12"/>
      <c r="B92" s="190"/>
      <c r="C92" s="191"/>
      <c r="D92" s="192" t="s">
        <v>74</v>
      </c>
      <c r="E92" s="193" t="s">
        <v>122</v>
      </c>
      <c r="F92" s="193" t="s">
        <v>123</v>
      </c>
      <c r="G92" s="191"/>
      <c r="H92" s="191"/>
      <c r="I92" s="194"/>
      <c r="J92" s="195">
        <f>BK92</f>
        <v>0</v>
      </c>
      <c r="K92" s="191"/>
      <c r="L92" s="196"/>
      <c r="M92" s="197"/>
      <c r="N92" s="198"/>
      <c r="O92" s="198"/>
      <c r="P92" s="199">
        <f>P93+P94+P109+P125+P145+P188+P191</f>
        <v>0</v>
      </c>
      <c r="Q92" s="198"/>
      <c r="R92" s="199">
        <f>R93+R94+R109+R125+R145+R188+R191</f>
        <v>0.87329000000000001</v>
      </c>
      <c r="S92" s="198"/>
      <c r="T92" s="200">
        <f>T93+T94+T109+T125+T145+T188+T191</f>
        <v>2.82341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85</v>
      </c>
      <c r="AT92" s="202" t="s">
        <v>74</v>
      </c>
      <c r="AU92" s="202" t="s">
        <v>75</v>
      </c>
      <c r="AY92" s="201" t="s">
        <v>124</v>
      </c>
      <c r="BK92" s="203">
        <f>BK93+BK94+BK109+BK125+BK145+BK188+BK191</f>
        <v>0</v>
      </c>
    </row>
    <row r="93" s="12" customFormat="1" ht="22.8" customHeight="1">
      <c r="A93" s="12"/>
      <c r="B93" s="190"/>
      <c r="C93" s="191"/>
      <c r="D93" s="192" t="s">
        <v>74</v>
      </c>
      <c r="E93" s="204" t="s">
        <v>605</v>
      </c>
      <c r="F93" s="204" t="s">
        <v>606</v>
      </c>
      <c r="G93" s="191"/>
      <c r="H93" s="191"/>
      <c r="I93" s="194"/>
      <c r="J93" s="205">
        <f>BK93</f>
        <v>0</v>
      </c>
      <c r="K93" s="191"/>
      <c r="L93" s="196"/>
      <c r="M93" s="197"/>
      <c r="N93" s="198"/>
      <c r="O93" s="198"/>
      <c r="P93" s="199">
        <v>0</v>
      </c>
      <c r="Q93" s="198"/>
      <c r="R93" s="199">
        <v>0</v>
      </c>
      <c r="S93" s="198"/>
      <c r="T93" s="200"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1" t="s">
        <v>85</v>
      </c>
      <c r="AT93" s="202" t="s">
        <v>74</v>
      </c>
      <c r="AU93" s="202" t="s">
        <v>83</v>
      </c>
      <c r="AY93" s="201" t="s">
        <v>124</v>
      </c>
      <c r="BK93" s="203">
        <v>0</v>
      </c>
    </row>
    <row r="94" s="12" customFormat="1" ht="22.8" customHeight="1">
      <c r="A94" s="12"/>
      <c r="B94" s="190"/>
      <c r="C94" s="191"/>
      <c r="D94" s="192" t="s">
        <v>74</v>
      </c>
      <c r="E94" s="204" t="s">
        <v>217</v>
      </c>
      <c r="F94" s="204" t="s">
        <v>218</v>
      </c>
      <c r="G94" s="191"/>
      <c r="H94" s="191"/>
      <c r="I94" s="194"/>
      <c r="J94" s="205">
        <f>BK94</f>
        <v>0</v>
      </c>
      <c r="K94" s="191"/>
      <c r="L94" s="196"/>
      <c r="M94" s="197"/>
      <c r="N94" s="198"/>
      <c r="O94" s="198"/>
      <c r="P94" s="199">
        <f>SUM(P95:P108)</f>
        <v>0</v>
      </c>
      <c r="Q94" s="198"/>
      <c r="R94" s="199">
        <f>SUM(R95:R108)</f>
        <v>0.34199999999999992</v>
      </c>
      <c r="S94" s="198"/>
      <c r="T94" s="200">
        <f>SUM(T95:T108)</f>
        <v>1.3108800000000001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1" t="s">
        <v>85</v>
      </c>
      <c r="AT94" s="202" t="s">
        <v>74</v>
      </c>
      <c r="AU94" s="202" t="s">
        <v>83</v>
      </c>
      <c r="AY94" s="201" t="s">
        <v>124</v>
      </c>
      <c r="BK94" s="203">
        <f>SUM(BK95:BK108)</f>
        <v>0</v>
      </c>
    </row>
    <row r="95" s="2" customFormat="1" ht="24.15" customHeight="1">
      <c r="A95" s="39"/>
      <c r="B95" s="40"/>
      <c r="C95" s="206" t="s">
        <v>83</v>
      </c>
      <c r="D95" s="206" t="s">
        <v>127</v>
      </c>
      <c r="E95" s="207" t="s">
        <v>607</v>
      </c>
      <c r="F95" s="208" t="s">
        <v>608</v>
      </c>
      <c r="G95" s="209" t="s">
        <v>176</v>
      </c>
      <c r="H95" s="210">
        <v>6</v>
      </c>
      <c r="I95" s="211"/>
      <c r="J95" s="212">
        <f>ROUND(I95*H95,2)</f>
        <v>0</v>
      </c>
      <c r="K95" s="213"/>
      <c r="L95" s="45"/>
      <c r="M95" s="214" t="s">
        <v>19</v>
      </c>
      <c r="N95" s="215" t="s">
        <v>46</v>
      </c>
      <c r="O95" s="85"/>
      <c r="P95" s="216">
        <f>O95*H95</f>
        <v>0</v>
      </c>
      <c r="Q95" s="216">
        <v>0</v>
      </c>
      <c r="R95" s="216">
        <f>Q95*H95</f>
        <v>0</v>
      </c>
      <c r="S95" s="216">
        <v>0.20748</v>
      </c>
      <c r="T95" s="217">
        <f>S95*H95</f>
        <v>1.24488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8" t="s">
        <v>131</v>
      </c>
      <c r="AT95" s="218" t="s">
        <v>127</v>
      </c>
      <c r="AU95" s="218" t="s">
        <v>85</v>
      </c>
      <c r="AY95" s="18" t="s">
        <v>124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8" t="s">
        <v>83</v>
      </c>
      <c r="BK95" s="219">
        <f>ROUND(I95*H95,2)</f>
        <v>0</v>
      </c>
      <c r="BL95" s="18" t="s">
        <v>131</v>
      </c>
      <c r="BM95" s="218" t="s">
        <v>609</v>
      </c>
    </row>
    <row r="96" s="2" customFormat="1" ht="24.15" customHeight="1">
      <c r="A96" s="39"/>
      <c r="B96" s="40"/>
      <c r="C96" s="206" t="s">
        <v>85</v>
      </c>
      <c r="D96" s="206" t="s">
        <v>127</v>
      </c>
      <c r="E96" s="207" t="s">
        <v>610</v>
      </c>
      <c r="F96" s="208" t="s">
        <v>611</v>
      </c>
      <c r="G96" s="209" t="s">
        <v>130</v>
      </c>
      <c r="H96" s="210">
        <v>2</v>
      </c>
      <c r="I96" s="211"/>
      <c r="J96" s="212">
        <f>ROUND(I96*H96,2)</f>
        <v>0</v>
      </c>
      <c r="K96" s="213"/>
      <c r="L96" s="45"/>
      <c r="M96" s="214" t="s">
        <v>19</v>
      </c>
      <c r="N96" s="215" t="s">
        <v>46</v>
      </c>
      <c r="O96" s="85"/>
      <c r="P96" s="216">
        <f>O96*H96</f>
        <v>0</v>
      </c>
      <c r="Q96" s="216">
        <v>0.00067000000000000002</v>
      </c>
      <c r="R96" s="216">
        <f>Q96*H96</f>
        <v>0.0013400000000000001</v>
      </c>
      <c r="S96" s="216">
        <v>0</v>
      </c>
      <c r="T96" s="217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8" t="s">
        <v>131</v>
      </c>
      <c r="AT96" s="218" t="s">
        <v>127</v>
      </c>
      <c r="AU96" s="218" t="s">
        <v>85</v>
      </c>
      <c r="AY96" s="18" t="s">
        <v>124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8" t="s">
        <v>83</v>
      </c>
      <c r="BK96" s="219">
        <f>ROUND(I96*H96,2)</f>
        <v>0</v>
      </c>
      <c r="BL96" s="18" t="s">
        <v>131</v>
      </c>
      <c r="BM96" s="218" t="s">
        <v>612</v>
      </c>
    </row>
    <row r="97" s="2" customFormat="1" ht="24.15" customHeight="1">
      <c r="A97" s="39"/>
      <c r="B97" s="40"/>
      <c r="C97" s="206" t="s">
        <v>136</v>
      </c>
      <c r="D97" s="206" t="s">
        <v>127</v>
      </c>
      <c r="E97" s="207" t="s">
        <v>613</v>
      </c>
      <c r="F97" s="208" t="s">
        <v>614</v>
      </c>
      <c r="G97" s="209" t="s">
        <v>130</v>
      </c>
      <c r="H97" s="210">
        <v>6</v>
      </c>
      <c r="I97" s="211"/>
      <c r="J97" s="212">
        <f>ROUND(I97*H97,2)</f>
        <v>0</v>
      </c>
      <c r="K97" s="213"/>
      <c r="L97" s="45"/>
      <c r="M97" s="214" t="s">
        <v>19</v>
      </c>
      <c r="N97" s="215" t="s">
        <v>46</v>
      </c>
      <c r="O97" s="85"/>
      <c r="P97" s="216">
        <f>O97*H97</f>
        <v>0</v>
      </c>
      <c r="Q97" s="216">
        <v>0.0013799999999999999</v>
      </c>
      <c r="R97" s="216">
        <f>Q97*H97</f>
        <v>0.0082799999999999992</v>
      </c>
      <c r="S97" s="216">
        <v>0</v>
      </c>
      <c r="T97" s="217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8" t="s">
        <v>131</v>
      </c>
      <c r="AT97" s="218" t="s">
        <v>127</v>
      </c>
      <c r="AU97" s="218" t="s">
        <v>85</v>
      </c>
      <c r="AY97" s="18" t="s">
        <v>124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8" t="s">
        <v>83</v>
      </c>
      <c r="BK97" s="219">
        <f>ROUND(I97*H97,2)</f>
        <v>0</v>
      </c>
      <c r="BL97" s="18" t="s">
        <v>131</v>
      </c>
      <c r="BM97" s="218" t="s">
        <v>615</v>
      </c>
    </row>
    <row r="98" s="2" customFormat="1" ht="24.15" customHeight="1">
      <c r="A98" s="39"/>
      <c r="B98" s="40"/>
      <c r="C98" s="206" t="s">
        <v>140</v>
      </c>
      <c r="D98" s="206" t="s">
        <v>127</v>
      </c>
      <c r="E98" s="207" t="s">
        <v>321</v>
      </c>
      <c r="F98" s="208" t="s">
        <v>322</v>
      </c>
      <c r="G98" s="209" t="s">
        <v>130</v>
      </c>
      <c r="H98" s="210">
        <v>2</v>
      </c>
      <c r="I98" s="211"/>
      <c r="J98" s="212">
        <f>ROUND(I98*H98,2)</f>
        <v>0</v>
      </c>
      <c r="K98" s="213"/>
      <c r="L98" s="45"/>
      <c r="M98" s="214" t="s">
        <v>19</v>
      </c>
      <c r="N98" s="215" t="s">
        <v>46</v>
      </c>
      <c r="O98" s="85"/>
      <c r="P98" s="216">
        <f>O98*H98</f>
        <v>0</v>
      </c>
      <c r="Q98" s="216">
        <v>0.0016999999999999999</v>
      </c>
      <c r="R98" s="216">
        <f>Q98*H98</f>
        <v>0.0033999999999999998</v>
      </c>
      <c r="S98" s="216">
        <v>0</v>
      </c>
      <c r="T98" s="217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8" t="s">
        <v>131</v>
      </c>
      <c r="AT98" s="218" t="s">
        <v>127</v>
      </c>
      <c r="AU98" s="218" t="s">
        <v>85</v>
      </c>
      <c r="AY98" s="18" t="s">
        <v>124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8" t="s">
        <v>83</v>
      </c>
      <c r="BK98" s="219">
        <f>ROUND(I98*H98,2)</f>
        <v>0</v>
      </c>
      <c r="BL98" s="18" t="s">
        <v>131</v>
      </c>
      <c r="BM98" s="218" t="s">
        <v>616</v>
      </c>
    </row>
    <row r="99" s="2" customFormat="1" ht="24.15" customHeight="1">
      <c r="A99" s="39"/>
      <c r="B99" s="40"/>
      <c r="C99" s="206" t="s">
        <v>144</v>
      </c>
      <c r="D99" s="206" t="s">
        <v>127</v>
      </c>
      <c r="E99" s="207" t="s">
        <v>327</v>
      </c>
      <c r="F99" s="208" t="s">
        <v>328</v>
      </c>
      <c r="G99" s="209" t="s">
        <v>130</v>
      </c>
      <c r="H99" s="210">
        <v>2</v>
      </c>
      <c r="I99" s="211"/>
      <c r="J99" s="212">
        <f>ROUND(I99*H99,2)</f>
        <v>0</v>
      </c>
      <c r="K99" s="213"/>
      <c r="L99" s="45"/>
      <c r="M99" s="214" t="s">
        <v>19</v>
      </c>
      <c r="N99" s="215" t="s">
        <v>46</v>
      </c>
      <c r="O99" s="85"/>
      <c r="P99" s="216">
        <f>O99*H99</f>
        <v>0</v>
      </c>
      <c r="Q99" s="216">
        <v>0.0083599999999999994</v>
      </c>
      <c r="R99" s="216">
        <f>Q99*H99</f>
        <v>0.016719999999999999</v>
      </c>
      <c r="S99" s="216">
        <v>0</v>
      </c>
      <c r="T99" s="217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8" t="s">
        <v>131</v>
      </c>
      <c r="AT99" s="218" t="s">
        <v>127</v>
      </c>
      <c r="AU99" s="218" t="s">
        <v>85</v>
      </c>
      <c r="AY99" s="18" t="s">
        <v>124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8" t="s">
        <v>83</v>
      </c>
      <c r="BK99" s="219">
        <f>ROUND(I99*H99,2)</f>
        <v>0</v>
      </c>
      <c r="BL99" s="18" t="s">
        <v>131</v>
      </c>
      <c r="BM99" s="218" t="s">
        <v>617</v>
      </c>
    </row>
    <row r="100" s="2" customFormat="1" ht="37.8" customHeight="1">
      <c r="A100" s="39"/>
      <c r="B100" s="40"/>
      <c r="C100" s="206" t="s">
        <v>151</v>
      </c>
      <c r="D100" s="206" t="s">
        <v>127</v>
      </c>
      <c r="E100" s="207" t="s">
        <v>618</v>
      </c>
      <c r="F100" s="208" t="s">
        <v>619</v>
      </c>
      <c r="G100" s="209" t="s">
        <v>130</v>
      </c>
      <c r="H100" s="210">
        <v>3.5</v>
      </c>
      <c r="I100" s="211"/>
      <c r="J100" s="212">
        <f>ROUND(I100*H100,2)</f>
        <v>0</v>
      </c>
      <c r="K100" s="213"/>
      <c r="L100" s="45"/>
      <c r="M100" s="214" t="s">
        <v>19</v>
      </c>
      <c r="N100" s="215" t="s">
        <v>46</v>
      </c>
      <c r="O100" s="85"/>
      <c r="P100" s="216">
        <f>O100*H100</f>
        <v>0</v>
      </c>
      <c r="Q100" s="216">
        <v>0.085279999999999995</v>
      </c>
      <c r="R100" s="216">
        <f>Q100*H100</f>
        <v>0.29847999999999997</v>
      </c>
      <c r="S100" s="216">
        <v>0</v>
      </c>
      <c r="T100" s="217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8" t="s">
        <v>131</v>
      </c>
      <c r="AT100" s="218" t="s">
        <v>127</v>
      </c>
      <c r="AU100" s="218" t="s">
        <v>85</v>
      </c>
      <c r="AY100" s="18" t="s">
        <v>124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8" t="s">
        <v>83</v>
      </c>
      <c r="BK100" s="219">
        <f>ROUND(I100*H100,2)</f>
        <v>0</v>
      </c>
      <c r="BL100" s="18" t="s">
        <v>131</v>
      </c>
      <c r="BM100" s="218" t="s">
        <v>620</v>
      </c>
    </row>
    <row r="101" s="2" customFormat="1" ht="24.15" customHeight="1">
      <c r="A101" s="39"/>
      <c r="B101" s="40"/>
      <c r="C101" s="206" t="s">
        <v>158</v>
      </c>
      <c r="D101" s="206" t="s">
        <v>127</v>
      </c>
      <c r="E101" s="207" t="s">
        <v>219</v>
      </c>
      <c r="F101" s="208" t="s">
        <v>220</v>
      </c>
      <c r="G101" s="209" t="s">
        <v>130</v>
      </c>
      <c r="H101" s="210">
        <v>3</v>
      </c>
      <c r="I101" s="211"/>
      <c r="J101" s="212">
        <f>ROUND(I101*H101,2)</f>
        <v>0</v>
      </c>
      <c r="K101" s="213"/>
      <c r="L101" s="45"/>
      <c r="M101" s="214" t="s">
        <v>19</v>
      </c>
      <c r="N101" s="215" t="s">
        <v>46</v>
      </c>
      <c r="O101" s="85"/>
      <c r="P101" s="216">
        <f>O101*H101</f>
        <v>0</v>
      </c>
      <c r="Q101" s="216">
        <v>6.9999999999999994E-05</v>
      </c>
      <c r="R101" s="216">
        <f>Q101*H101</f>
        <v>0.00020999999999999998</v>
      </c>
      <c r="S101" s="216">
        <v>0.021999999999999999</v>
      </c>
      <c r="T101" s="217">
        <f>S101*H101</f>
        <v>0.066000000000000003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8" t="s">
        <v>131</v>
      </c>
      <c r="AT101" s="218" t="s">
        <v>127</v>
      </c>
      <c r="AU101" s="218" t="s">
        <v>85</v>
      </c>
      <c r="AY101" s="18" t="s">
        <v>124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8" t="s">
        <v>83</v>
      </c>
      <c r="BK101" s="219">
        <f>ROUND(I101*H101,2)</f>
        <v>0</v>
      </c>
      <c r="BL101" s="18" t="s">
        <v>131</v>
      </c>
      <c r="BM101" s="218" t="s">
        <v>621</v>
      </c>
    </row>
    <row r="102" s="13" customFormat="1">
      <c r="A102" s="13"/>
      <c r="B102" s="236"/>
      <c r="C102" s="237"/>
      <c r="D102" s="238" t="s">
        <v>222</v>
      </c>
      <c r="E102" s="239" t="s">
        <v>19</v>
      </c>
      <c r="F102" s="240" t="s">
        <v>622</v>
      </c>
      <c r="G102" s="237"/>
      <c r="H102" s="241">
        <v>3</v>
      </c>
      <c r="I102" s="242"/>
      <c r="J102" s="237"/>
      <c r="K102" s="237"/>
      <c r="L102" s="243"/>
      <c r="M102" s="244"/>
      <c r="N102" s="245"/>
      <c r="O102" s="245"/>
      <c r="P102" s="245"/>
      <c r="Q102" s="245"/>
      <c r="R102" s="245"/>
      <c r="S102" s="245"/>
      <c r="T102" s="24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7" t="s">
        <v>222</v>
      </c>
      <c r="AU102" s="247" t="s">
        <v>85</v>
      </c>
      <c r="AV102" s="13" t="s">
        <v>85</v>
      </c>
      <c r="AW102" s="13" t="s">
        <v>36</v>
      </c>
      <c r="AX102" s="13" t="s">
        <v>83</v>
      </c>
      <c r="AY102" s="247" t="s">
        <v>124</v>
      </c>
    </row>
    <row r="103" s="2" customFormat="1" ht="49.05" customHeight="1">
      <c r="A103" s="39"/>
      <c r="B103" s="40"/>
      <c r="C103" s="206" t="s">
        <v>156</v>
      </c>
      <c r="D103" s="206" t="s">
        <v>127</v>
      </c>
      <c r="E103" s="207" t="s">
        <v>623</v>
      </c>
      <c r="F103" s="208" t="s">
        <v>624</v>
      </c>
      <c r="G103" s="209" t="s">
        <v>226</v>
      </c>
      <c r="H103" s="210">
        <v>1</v>
      </c>
      <c r="I103" s="211"/>
      <c r="J103" s="212">
        <f>ROUND(I103*H103,2)</f>
        <v>0</v>
      </c>
      <c r="K103" s="213"/>
      <c r="L103" s="45"/>
      <c r="M103" s="214" t="s">
        <v>19</v>
      </c>
      <c r="N103" s="215" t="s">
        <v>46</v>
      </c>
      <c r="O103" s="85"/>
      <c r="P103" s="216">
        <f>O103*H103</f>
        <v>0</v>
      </c>
      <c r="Q103" s="216">
        <v>0.0032799999999999999</v>
      </c>
      <c r="R103" s="216">
        <f>Q103*H103</f>
        <v>0.0032799999999999999</v>
      </c>
      <c r="S103" s="216">
        <v>0</v>
      </c>
      <c r="T103" s="217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8" t="s">
        <v>131</v>
      </c>
      <c r="AT103" s="218" t="s">
        <v>127</v>
      </c>
      <c r="AU103" s="218" t="s">
        <v>85</v>
      </c>
      <c r="AY103" s="18" t="s">
        <v>124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8" t="s">
        <v>83</v>
      </c>
      <c r="BK103" s="219">
        <f>ROUND(I103*H103,2)</f>
        <v>0</v>
      </c>
      <c r="BL103" s="18" t="s">
        <v>131</v>
      </c>
      <c r="BM103" s="218" t="s">
        <v>625</v>
      </c>
    </row>
    <row r="104" s="2" customFormat="1" ht="49.05" customHeight="1">
      <c r="A104" s="39"/>
      <c r="B104" s="40"/>
      <c r="C104" s="206" t="s">
        <v>165</v>
      </c>
      <c r="D104" s="206" t="s">
        <v>127</v>
      </c>
      <c r="E104" s="207" t="s">
        <v>626</v>
      </c>
      <c r="F104" s="208" t="s">
        <v>627</v>
      </c>
      <c r="G104" s="209" t="s">
        <v>226</v>
      </c>
      <c r="H104" s="210">
        <v>1</v>
      </c>
      <c r="I104" s="211"/>
      <c r="J104" s="212">
        <f>ROUND(I104*H104,2)</f>
        <v>0</v>
      </c>
      <c r="K104" s="213"/>
      <c r="L104" s="45"/>
      <c r="M104" s="214" t="s">
        <v>19</v>
      </c>
      <c r="N104" s="215" t="s">
        <v>46</v>
      </c>
      <c r="O104" s="85"/>
      <c r="P104" s="216">
        <f>O104*H104</f>
        <v>0</v>
      </c>
      <c r="Q104" s="216">
        <v>0.0065900000000000004</v>
      </c>
      <c r="R104" s="216">
        <f>Q104*H104</f>
        <v>0.0065900000000000004</v>
      </c>
      <c r="S104" s="216">
        <v>0</v>
      </c>
      <c r="T104" s="217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8" t="s">
        <v>131</v>
      </c>
      <c r="AT104" s="218" t="s">
        <v>127</v>
      </c>
      <c r="AU104" s="218" t="s">
        <v>85</v>
      </c>
      <c r="AY104" s="18" t="s">
        <v>124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8" t="s">
        <v>83</v>
      </c>
      <c r="BK104" s="219">
        <f>ROUND(I104*H104,2)</f>
        <v>0</v>
      </c>
      <c r="BL104" s="18" t="s">
        <v>131</v>
      </c>
      <c r="BM104" s="218" t="s">
        <v>628</v>
      </c>
    </row>
    <row r="105" s="2" customFormat="1" ht="37.8" customHeight="1">
      <c r="A105" s="39"/>
      <c r="B105" s="40"/>
      <c r="C105" s="206" t="s">
        <v>169</v>
      </c>
      <c r="D105" s="206" t="s">
        <v>127</v>
      </c>
      <c r="E105" s="207" t="s">
        <v>340</v>
      </c>
      <c r="F105" s="208" t="s">
        <v>341</v>
      </c>
      <c r="G105" s="209" t="s">
        <v>226</v>
      </c>
      <c r="H105" s="210">
        <v>1</v>
      </c>
      <c r="I105" s="211"/>
      <c r="J105" s="212">
        <f>ROUND(I105*H105,2)</f>
        <v>0</v>
      </c>
      <c r="K105" s="213"/>
      <c r="L105" s="45"/>
      <c r="M105" s="214" t="s">
        <v>19</v>
      </c>
      <c r="N105" s="215" t="s">
        <v>46</v>
      </c>
      <c r="O105" s="85"/>
      <c r="P105" s="216">
        <f>O105*H105</f>
        <v>0</v>
      </c>
      <c r="Q105" s="216">
        <v>0.0037000000000000002</v>
      </c>
      <c r="R105" s="216">
        <f>Q105*H105</f>
        <v>0.0037000000000000002</v>
      </c>
      <c r="S105" s="216">
        <v>0</v>
      </c>
      <c r="T105" s="217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8" t="s">
        <v>131</v>
      </c>
      <c r="AT105" s="218" t="s">
        <v>127</v>
      </c>
      <c r="AU105" s="218" t="s">
        <v>85</v>
      </c>
      <c r="AY105" s="18" t="s">
        <v>124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8" t="s">
        <v>83</v>
      </c>
      <c r="BK105" s="219">
        <f>ROUND(I105*H105,2)</f>
        <v>0</v>
      </c>
      <c r="BL105" s="18" t="s">
        <v>131</v>
      </c>
      <c r="BM105" s="218" t="s">
        <v>629</v>
      </c>
    </row>
    <row r="106" s="2" customFormat="1" ht="14.4" customHeight="1">
      <c r="A106" s="39"/>
      <c r="B106" s="40"/>
      <c r="C106" s="206" t="s">
        <v>173</v>
      </c>
      <c r="D106" s="206" t="s">
        <v>127</v>
      </c>
      <c r="E106" s="207" t="s">
        <v>343</v>
      </c>
      <c r="F106" s="208" t="s">
        <v>344</v>
      </c>
      <c r="G106" s="209" t="s">
        <v>176</v>
      </c>
      <c r="H106" s="210">
        <v>3.5</v>
      </c>
      <c r="I106" s="211"/>
      <c r="J106" s="212">
        <f>ROUND(I106*H106,2)</f>
        <v>0</v>
      </c>
      <c r="K106" s="213"/>
      <c r="L106" s="45"/>
      <c r="M106" s="214" t="s">
        <v>19</v>
      </c>
      <c r="N106" s="215" t="s">
        <v>46</v>
      </c>
      <c r="O106" s="85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8" t="s">
        <v>131</v>
      </c>
      <c r="AT106" s="218" t="s">
        <v>127</v>
      </c>
      <c r="AU106" s="218" t="s">
        <v>85</v>
      </c>
      <c r="AY106" s="18" t="s">
        <v>124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8" t="s">
        <v>83</v>
      </c>
      <c r="BK106" s="219">
        <f>ROUND(I106*H106,2)</f>
        <v>0</v>
      </c>
      <c r="BL106" s="18" t="s">
        <v>131</v>
      </c>
      <c r="BM106" s="218" t="s">
        <v>630</v>
      </c>
    </row>
    <row r="107" s="2" customFormat="1" ht="37.8" customHeight="1">
      <c r="A107" s="39"/>
      <c r="B107" s="40"/>
      <c r="C107" s="206" t="s">
        <v>178</v>
      </c>
      <c r="D107" s="206" t="s">
        <v>127</v>
      </c>
      <c r="E107" s="207" t="s">
        <v>346</v>
      </c>
      <c r="F107" s="208" t="s">
        <v>347</v>
      </c>
      <c r="G107" s="209" t="s">
        <v>147</v>
      </c>
      <c r="H107" s="210">
        <v>1.3</v>
      </c>
      <c r="I107" s="211"/>
      <c r="J107" s="212">
        <f>ROUND(I107*H107,2)</f>
        <v>0</v>
      </c>
      <c r="K107" s="213"/>
      <c r="L107" s="45"/>
      <c r="M107" s="214" t="s">
        <v>19</v>
      </c>
      <c r="N107" s="215" t="s">
        <v>46</v>
      </c>
      <c r="O107" s="85"/>
      <c r="P107" s="216">
        <f>O107*H107</f>
        <v>0</v>
      </c>
      <c r="Q107" s="216">
        <v>0</v>
      </c>
      <c r="R107" s="216">
        <f>Q107*H107</f>
        <v>0</v>
      </c>
      <c r="S107" s="216">
        <v>0</v>
      </c>
      <c r="T107" s="217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8" t="s">
        <v>131</v>
      </c>
      <c r="AT107" s="218" t="s">
        <v>127</v>
      </c>
      <c r="AU107" s="218" t="s">
        <v>85</v>
      </c>
      <c r="AY107" s="18" t="s">
        <v>124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8" t="s">
        <v>83</v>
      </c>
      <c r="BK107" s="219">
        <f>ROUND(I107*H107,2)</f>
        <v>0</v>
      </c>
      <c r="BL107" s="18" t="s">
        <v>131</v>
      </c>
      <c r="BM107" s="218" t="s">
        <v>631</v>
      </c>
    </row>
    <row r="108" s="2" customFormat="1" ht="37.8" customHeight="1">
      <c r="A108" s="39"/>
      <c r="B108" s="40"/>
      <c r="C108" s="206" t="s">
        <v>182</v>
      </c>
      <c r="D108" s="206" t="s">
        <v>127</v>
      </c>
      <c r="E108" s="207" t="s">
        <v>228</v>
      </c>
      <c r="F108" s="208" t="s">
        <v>229</v>
      </c>
      <c r="G108" s="209" t="s">
        <v>147</v>
      </c>
      <c r="H108" s="210">
        <v>0.34200000000000003</v>
      </c>
      <c r="I108" s="211"/>
      <c r="J108" s="212">
        <f>ROUND(I108*H108,2)</f>
        <v>0</v>
      </c>
      <c r="K108" s="213"/>
      <c r="L108" s="45"/>
      <c r="M108" s="214" t="s">
        <v>19</v>
      </c>
      <c r="N108" s="215" t="s">
        <v>46</v>
      </c>
      <c r="O108" s="85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8" t="s">
        <v>131</v>
      </c>
      <c r="AT108" s="218" t="s">
        <v>127</v>
      </c>
      <c r="AU108" s="218" t="s">
        <v>85</v>
      </c>
      <c r="AY108" s="18" t="s">
        <v>124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8" t="s">
        <v>83</v>
      </c>
      <c r="BK108" s="219">
        <f>ROUND(I108*H108,2)</f>
        <v>0</v>
      </c>
      <c r="BL108" s="18" t="s">
        <v>131</v>
      </c>
      <c r="BM108" s="218" t="s">
        <v>632</v>
      </c>
    </row>
    <row r="109" s="12" customFormat="1" ht="22.8" customHeight="1">
      <c r="A109" s="12"/>
      <c r="B109" s="190"/>
      <c r="C109" s="191"/>
      <c r="D109" s="192" t="s">
        <v>74</v>
      </c>
      <c r="E109" s="204" t="s">
        <v>231</v>
      </c>
      <c r="F109" s="204" t="s">
        <v>232</v>
      </c>
      <c r="G109" s="191"/>
      <c r="H109" s="191"/>
      <c r="I109" s="194"/>
      <c r="J109" s="205">
        <f>BK109</f>
        <v>0</v>
      </c>
      <c r="K109" s="191"/>
      <c r="L109" s="196"/>
      <c r="M109" s="197"/>
      <c r="N109" s="198"/>
      <c r="O109" s="198"/>
      <c r="P109" s="199">
        <f>SUM(P110:P124)</f>
        <v>0</v>
      </c>
      <c r="Q109" s="198"/>
      <c r="R109" s="199">
        <f>SUM(R110:R124)</f>
        <v>0.34550000000000003</v>
      </c>
      <c r="S109" s="198"/>
      <c r="T109" s="200">
        <f>SUM(T110:T124)</f>
        <v>0.69199999999999995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1" t="s">
        <v>85</v>
      </c>
      <c r="AT109" s="202" t="s">
        <v>74</v>
      </c>
      <c r="AU109" s="202" t="s">
        <v>83</v>
      </c>
      <c r="AY109" s="201" t="s">
        <v>124</v>
      </c>
      <c r="BK109" s="203">
        <f>SUM(BK110:BK124)</f>
        <v>0</v>
      </c>
    </row>
    <row r="110" s="2" customFormat="1" ht="24.15" customHeight="1">
      <c r="A110" s="39"/>
      <c r="B110" s="40"/>
      <c r="C110" s="206" t="s">
        <v>186</v>
      </c>
      <c r="D110" s="206" t="s">
        <v>127</v>
      </c>
      <c r="E110" s="207" t="s">
        <v>633</v>
      </c>
      <c r="F110" s="208" t="s">
        <v>634</v>
      </c>
      <c r="G110" s="209" t="s">
        <v>176</v>
      </c>
      <c r="H110" s="210">
        <v>50</v>
      </c>
      <c r="I110" s="211"/>
      <c r="J110" s="212">
        <f>ROUND(I110*H110,2)</f>
        <v>0</v>
      </c>
      <c r="K110" s="213"/>
      <c r="L110" s="45"/>
      <c r="M110" s="214" t="s">
        <v>19</v>
      </c>
      <c r="N110" s="215" t="s">
        <v>46</v>
      </c>
      <c r="O110" s="85"/>
      <c r="P110" s="216">
        <f>O110*H110</f>
        <v>0</v>
      </c>
      <c r="Q110" s="216">
        <v>0.00010000000000000001</v>
      </c>
      <c r="R110" s="216">
        <f>Q110*H110</f>
        <v>0.0050000000000000001</v>
      </c>
      <c r="S110" s="216">
        <v>0.01384</v>
      </c>
      <c r="T110" s="217">
        <f>S110*H110</f>
        <v>0.69199999999999995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8" t="s">
        <v>131</v>
      </c>
      <c r="AT110" s="218" t="s">
        <v>127</v>
      </c>
      <c r="AU110" s="218" t="s">
        <v>85</v>
      </c>
      <c r="AY110" s="18" t="s">
        <v>124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8" t="s">
        <v>83</v>
      </c>
      <c r="BK110" s="219">
        <f>ROUND(I110*H110,2)</f>
        <v>0</v>
      </c>
      <c r="BL110" s="18" t="s">
        <v>131</v>
      </c>
      <c r="BM110" s="218" t="s">
        <v>635</v>
      </c>
    </row>
    <row r="111" s="13" customFormat="1">
      <c r="A111" s="13"/>
      <c r="B111" s="236"/>
      <c r="C111" s="237"/>
      <c r="D111" s="238" t="s">
        <v>222</v>
      </c>
      <c r="E111" s="239" t="s">
        <v>19</v>
      </c>
      <c r="F111" s="240" t="s">
        <v>466</v>
      </c>
      <c r="G111" s="237"/>
      <c r="H111" s="241">
        <v>50</v>
      </c>
      <c r="I111" s="242"/>
      <c r="J111" s="237"/>
      <c r="K111" s="237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222</v>
      </c>
      <c r="AU111" s="247" t="s">
        <v>85</v>
      </c>
      <c r="AV111" s="13" t="s">
        <v>85</v>
      </c>
      <c r="AW111" s="13" t="s">
        <v>36</v>
      </c>
      <c r="AX111" s="13" t="s">
        <v>83</v>
      </c>
      <c r="AY111" s="247" t="s">
        <v>124</v>
      </c>
    </row>
    <row r="112" s="2" customFormat="1" ht="24.15" customHeight="1">
      <c r="A112" s="39"/>
      <c r="B112" s="40"/>
      <c r="C112" s="206" t="s">
        <v>8</v>
      </c>
      <c r="D112" s="206" t="s">
        <v>127</v>
      </c>
      <c r="E112" s="207" t="s">
        <v>636</v>
      </c>
      <c r="F112" s="208" t="s">
        <v>637</v>
      </c>
      <c r="G112" s="209" t="s">
        <v>176</v>
      </c>
      <c r="H112" s="210">
        <v>10</v>
      </c>
      <c r="I112" s="211"/>
      <c r="J112" s="212">
        <f>ROUND(I112*H112,2)</f>
        <v>0</v>
      </c>
      <c r="K112" s="213"/>
      <c r="L112" s="45"/>
      <c r="M112" s="214" t="s">
        <v>19</v>
      </c>
      <c r="N112" s="215" t="s">
        <v>46</v>
      </c>
      <c r="O112" s="85"/>
      <c r="P112" s="216">
        <f>O112*H112</f>
        <v>0</v>
      </c>
      <c r="Q112" s="216">
        <v>0.0023999999999999998</v>
      </c>
      <c r="R112" s="216">
        <f>Q112*H112</f>
        <v>0.023999999999999997</v>
      </c>
      <c r="S112" s="216">
        <v>0</v>
      </c>
      <c r="T112" s="217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8" t="s">
        <v>131</v>
      </c>
      <c r="AT112" s="218" t="s">
        <v>127</v>
      </c>
      <c r="AU112" s="218" t="s">
        <v>85</v>
      </c>
      <c r="AY112" s="18" t="s">
        <v>124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8" t="s">
        <v>83</v>
      </c>
      <c r="BK112" s="219">
        <f>ROUND(I112*H112,2)</f>
        <v>0</v>
      </c>
      <c r="BL112" s="18" t="s">
        <v>131</v>
      </c>
      <c r="BM112" s="218" t="s">
        <v>638</v>
      </c>
    </row>
    <row r="113" s="2" customFormat="1" ht="24.15" customHeight="1">
      <c r="A113" s="39"/>
      <c r="B113" s="40"/>
      <c r="C113" s="206" t="s">
        <v>131</v>
      </c>
      <c r="D113" s="206" t="s">
        <v>127</v>
      </c>
      <c r="E113" s="207" t="s">
        <v>639</v>
      </c>
      <c r="F113" s="208" t="s">
        <v>640</v>
      </c>
      <c r="G113" s="209" t="s">
        <v>176</v>
      </c>
      <c r="H113" s="210">
        <v>10</v>
      </c>
      <c r="I113" s="211"/>
      <c r="J113" s="212">
        <f>ROUND(I113*H113,2)</f>
        <v>0</v>
      </c>
      <c r="K113" s="213"/>
      <c r="L113" s="45"/>
      <c r="M113" s="214" t="s">
        <v>19</v>
      </c>
      <c r="N113" s="215" t="s">
        <v>46</v>
      </c>
      <c r="O113" s="85"/>
      <c r="P113" s="216">
        <f>O113*H113</f>
        <v>0</v>
      </c>
      <c r="Q113" s="216">
        <v>0.0054599999999999996</v>
      </c>
      <c r="R113" s="216">
        <f>Q113*H113</f>
        <v>0.054599999999999996</v>
      </c>
      <c r="S113" s="216">
        <v>0</v>
      </c>
      <c r="T113" s="217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8" t="s">
        <v>131</v>
      </c>
      <c r="AT113" s="218" t="s">
        <v>127</v>
      </c>
      <c r="AU113" s="218" t="s">
        <v>85</v>
      </c>
      <c r="AY113" s="18" t="s">
        <v>124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8" t="s">
        <v>83</v>
      </c>
      <c r="BK113" s="219">
        <f>ROUND(I113*H113,2)</f>
        <v>0</v>
      </c>
      <c r="BL113" s="18" t="s">
        <v>131</v>
      </c>
      <c r="BM113" s="218" t="s">
        <v>641</v>
      </c>
    </row>
    <row r="114" s="2" customFormat="1" ht="24.15" customHeight="1">
      <c r="A114" s="39"/>
      <c r="B114" s="40"/>
      <c r="C114" s="206" t="s">
        <v>196</v>
      </c>
      <c r="D114" s="206" t="s">
        <v>127</v>
      </c>
      <c r="E114" s="207" t="s">
        <v>236</v>
      </c>
      <c r="F114" s="208" t="s">
        <v>237</v>
      </c>
      <c r="G114" s="209" t="s">
        <v>176</v>
      </c>
      <c r="H114" s="210">
        <v>10</v>
      </c>
      <c r="I114" s="211"/>
      <c r="J114" s="212">
        <f>ROUND(I114*H114,2)</f>
        <v>0</v>
      </c>
      <c r="K114" s="213"/>
      <c r="L114" s="45"/>
      <c r="M114" s="214" t="s">
        <v>19</v>
      </c>
      <c r="N114" s="215" t="s">
        <v>46</v>
      </c>
      <c r="O114" s="85"/>
      <c r="P114" s="216">
        <f>O114*H114</f>
        <v>0</v>
      </c>
      <c r="Q114" s="216">
        <v>0.0061700000000000001</v>
      </c>
      <c r="R114" s="216">
        <f>Q114*H114</f>
        <v>0.061700000000000005</v>
      </c>
      <c r="S114" s="216">
        <v>0</v>
      </c>
      <c r="T114" s="217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8" t="s">
        <v>131</v>
      </c>
      <c r="AT114" s="218" t="s">
        <v>127</v>
      </c>
      <c r="AU114" s="218" t="s">
        <v>85</v>
      </c>
      <c r="AY114" s="18" t="s">
        <v>124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8" t="s">
        <v>83</v>
      </c>
      <c r="BK114" s="219">
        <f>ROUND(I114*H114,2)</f>
        <v>0</v>
      </c>
      <c r="BL114" s="18" t="s">
        <v>131</v>
      </c>
      <c r="BM114" s="218" t="s">
        <v>642</v>
      </c>
    </row>
    <row r="115" s="2" customFormat="1" ht="37.8" customHeight="1">
      <c r="A115" s="39"/>
      <c r="B115" s="40"/>
      <c r="C115" s="206" t="s">
        <v>200</v>
      </c>
      <c r="D115" s="206" t="s">
        <v>127</v>
      </c>
      <c r="E115" s="207" t="s">
        <v>260</v>
      </c>
      <c r="F115" s="208" t="s">
        <v>261</v>
      </c>
      <c r="G115" s="209" t="s">
        <v>147</v>
      </c>
      <c r="H115" s="210">
        <v>0.76000000000000001</v>
      </c>
      <c r="I115" s="211"/>
      <c r="J115" s="212">
        <f>ROUND(I115*H115,2)</f>
        <v>0</v>
      </c>
      <c r="K115" s="213"/>
      <c r="L115" s="45"/>
      <c r="M115" s="214" t="s">
        <v>19</v>
      </c>
      <c r="N115" s="215" t="s">
        <v>46</v>
      </c>
      <c r="O115" s="85"/>
      <c r="P115" s="216">
        <f>O115*H115</f>
        <v>0</v>
      </c>
      <c r="Q115" s="216">
        <v>0</v>
      </c>
      <c r="R115" s="216">
        <f>Q115*H115</f>
        <v>0</v>
      </c>
      <c r="S115" s="216">
        <v>0</v>
      </c>
      <c r="T115" s="217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8" t="s">
        <v>131</v>
      </c>
      <c r="AT115" s="218" t="s">
        <v>127</v>
      </c>
      <c r="AU115" s="218" t="s">
        <v>85</v>
      </c>
      <c r="AY115" s="18" t="s">
        <v>124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8" t="s">
        <v>83</v>
      </c>
      <c r="BK115" s="219">
        <f>ROUND(I115*H115,2)</f>
        <v>0</v>
      </c>
      <c r="BL115" s="18" t="s">
        <v>131</v>
      </c>
      <c r="BM115" s="218" t="s">
        <v>643</v>
      </c>
    </row>
    <row r="116" s="2" customFormat="1" ht="37.8" customHeight="1">
      <c r="A116" s="39"/>
      <c r="B116" s="40"/>
      <c r="C116" s="220" t="s">
        <v>204</v>
      </c>
      <c r="D116" s="220" t="s">
        <v>152</v>
      </c>
      <c r="E116" s="221" t="s">
        <v>288</v>
      </c>
      <c r="F116" s="222" t="s">
        <v>644</v>
      </c>
      <c r="G116" s="223" t="s">
        <v>176</v>
      </c>
      <c r="H116" s="224">
        <v>10</v>
      </c>
      <c r="I116" s="225"/>
      <c r="J116" s="226">
        <f>ROUND(I116*H116,2)</f>
        <v>0</v>
      </c>
      <c r="K116" s="227"/>
      <c r="L116" s="228"/>
      <c r="M116" s="229" t="s">
        <v>19</v>
      </c>
      <c r="N116" s="230" t="s">
        <v>46</v>
      </c>
      <c r="O116" s="85"/>
      <c r="P116" s="216">
        <f>O116*H116</f>
        <v>0</v>
      </c>
      <c r="Q116" s="216">
        <v>0.0011999999999999999</v>
      </c>
      <c r="R116" s="216">
        <f>Q116*H116</f>
        <v>0.011999999999999999</v>
      </c>
      <c r="S116" s="216">
        <v>0</v>
      </c>
      <c r="T116" s="217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8" t="s">
        <v>290</v>
      </c>
      <c r="AT116" s="218" t="s">
        <v>152</v>
      </c>
      <c r="AU116" s="218" t="s">
        <v>85</v>
      </c>
      <c r="AY116" s="18" t="s">
        <v>124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8" t="s">
        <v>83</v>
      </c>
      <c r="BK116" s="219">
        <f>ROUND(I116*H116,2)</f>
        <v>0</v>
      </c>
      <c r="BL116" s="18" t="s">
        <v>131</v>
      </c>
      <c r="BM116" s="218" t="s">
        <v>645</v>
      </c>
    </row>
    <row r="117" s="13" customFormat="1">
      <c r="A117" s="13"/>
      <c r="B117" s="236"/>
      <c r="C117" s="237"/>
      <c r="D117" s="238" t="s">
        <v>222</v>
      </c>
      <c r="E117" s="239" t="s">
        <v>19</v>
      </c>
      <c r="F117" s="240" t="s">
        <v>169</v>
      </c>
      <c r="G117" s="237"/>
      <c r="H117" s="241">
        <v>10</v>
      </c>
      <c r="I117" s="242"/>
      <c r="J117" s="237"/>
      <c r="K117" s="237"/>
      <c r="L117" s="243"/>
      <c r="M117" s="244"/>
      <c r="N117" s="245"/>
      <c r="O117" s="245"/>
      <c r="P117" s="245"/>
      <c r="Q117" s="245"/>
      <c r="R117" s="245"/>
      <c r="S117" s="245"/>
      <c r="T117" s="24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7" t="s">
        <v>222</v>
      </c>
      <c r="AU117" s="247" t="s">
        <v>85</v>
      </c>
      <c r="AV117" s="13" t="s">
        <v>85</v>
      </c>
      <c r="AW117" s="13" t="s">
        <v>36</v>
      </c>
      <c r="AX117" s="13" t="s">
        <v>83</v>
      </c>
      <c r="AY117" s="247" t="s">
        <v>124</v>
      </c>
    </row>
    <row r="118" s="2" customFormat="1" ht="37.8" customHeight="1">
      <c r="A118" s="39"/>
      <c r="B118" s="40"/>
      <c r="C118" s="220" t="s">
        <v>210</v>
      </c>
      <c r="D118" s="220" t="s">
        <v>152</v>
      </c>
      <c r="E118" s="221" t="s">
        <v>646</v>
      </c>
      <c r="F118" s="222" t="s">
        <v>647</v>
      </c>
      <c r="G118" s="223" t="s">
        <v>176</v>
      </c>
      <c r="H118" s="224">
        <v>10</v>
      </c>
      <c r="I118" s="225"/>
      <c r="J118" s="226">
        <f>ROUND(I118*H118,2)</f>
        <v>0</v>
      </c>
      <c r="K118" s="227"/>
      <c r="L118" s="228"/>
      <c r="M118" s="229" t="s">
        <v>19</v>
      </c>
      <c r="N118" s="230" t="s">
        <v>46</v>
      </c>
      <c r="O118" s="85"/>
      <c r="P118" s="216">
        <f>O118*H118</f>
        <v>0</v>
      </c>
      <c r="Q118" s="216">
        <v>0.00080000000000000004</v>
      </c>
      <c r="R118" s="216">
        <f>Q118*H118</f>
        <v>0.0080000000000000002</v>
      </c>
      <c r="S118" s="216">
        <v>0</v>
      </c>
      <c r="T118" s="217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18" t="s">
        <v>290</v>
      </c>
      <c r="AT118" s="218" t="s">
        <v>152</v>
      </c>
      <c r="AU118" s="218" t="s">
        <v>85</v>
      </c>
      <c r="AY118" s="18" t="s">
        <v>124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8" t="s">
        <v>83</v>
      </c>
      <c r="BK118" s="219">
        <f>ROUND(I118*H118,2)</f>
        <v>0</v>
      </c>
      <c r="BL118" s="18" t="s">
        <v>131</v>
      </c>
      <c r="BM118" s="218" t="s">
        <v>648</v>
      </c>
    </row>
    <row r="119" s="2" customFormat="1" ht="37.8" customHeight="1">
      <c r="A119" s="39"/>
      <c r="B119" s="40"/>
      <c r="C119" s="220" t="s">
        <v>7</v>
      </c>
      <c r="D119" s="220" t="s">
        <v>152</v>
      </c>
      <c r="E119" s="221" t="s">
        <v>649</v>
      </c>
      <c r="F119" s="222" t="s">
        <v>650</v>
      </c>
      <c r="G119" s="223" t="s">
        <v>176</v>
      </c>
      <c r="H119" s="224">
        <v>10</v>
      </c>
      <c r="I119" s="225"/>
      <c r="J119" s="226">
        <f>ROUND(I119*H119,2)</f>
        <v>0</v>
      </c>
      <c r="K119" s="227"/>
      <c r="L119" s="228"/>
      <c r="M119" s="229" t="s">
        <v>19</v>
      </c>
      <c r="N119" s="230" t="s">
        <v>46</v>
      </c>
      <c r="O119" s="85"/>
      <c r="P119" s="216">
        <f>O119*H119</f>
        <v>0</v>
      </c>
      <c r="Q119" s="216">
        <v>0.00059999999999999995</v>
      </c>
      <c r="R119" s="216">
        <f>Q119*H119</f>
        <v>0.0059999999999999993</v>
      </c>
      <c r="S119" s="216">
        <v>0</v>
      </c>
      <c r="T119" s="217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8" t="s">
        <v>290</v>
      </c>
      <c r="AT119" s="218" t="s">
        <v>152</v>
      </c>
      <c r="AU119" s="218" t="s">
        <v>85</v>
      </c>
      <c r="AY119" s="18" t="s">
        <v>124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8" t="s">
        <v>83</v>
      </c>
      <c r="BK119" s="219">
        <f>ROUND(I119*H119,2)</f>
        <v>0</v>
      </c>
      <c r="BL119" s="18" t="s">
        <v>131</v>
      </c>
      <c r="BM119" s="218" t="s">
        <v>651</v>
      </c>
    </row>
    <row r="120" s="2" customFormat="1" ht="37.8" customHeight="1">
      <c r="A120" s="39"/>
      <c r="B120" s="40"/>
      <c r="C120" s="220" t="s">
        <v>272</v>
      </c>
      <c r="D120" s="220" t="s">
        <v>152</v>
      </c>
      <c r="E120" s="221" t="s">
        <v>652</v>
      </c>
      <c r="F120" s="222" t="s">
        <v>653</v>
      </c>
      <c r="G120" s="223" t="s">
        <v>176</v>
      </c>
      <c r="H120" s="224">
        <v>10</v>
      </c>
      <c r="I120" s="225"/>
      <c r="J120" s="226">
        <f>ROUND(I120*H120,2)</f>
        <v>0</v>
      </c>
      <c r="K120" s="227"/>
      <c r="L120" s="228"/>
      <c r="M120" s="229" t="s">
        <v>19</v>
      </c>
      <c r="N120" s="230" t="s">
        <v>46</v>
      </c>
      <c r="O120" s="85"/>
      <c r="P120" s="216">
        <f>O120*H120</f>
        <v>0</v>
      </c>
      <c r="Q120" s="216">
        <v>0.0043</v>
      </c>
      <c r="R120" s="216">
        <f>Q120*H120</f>
        <v>0.042999999999999997</v>
      </c>
      <c r="S120" s="216">
        <v>0</v>
      </c>
      <c r="T120" s="217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8" t="s">
        <v>290</v>
      </c>
      <c r="AT120" s="218" t="s">
        <v>152</v>
      </c>
      <c r="AU120" s="218" t="s">
        <v>85</v>
      </c>
      <c r="AY120" s="18" t="s">
        <v>124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8" t="s">
        <v>83</v>
      </c>
      <c r="BK120" s="219">
        <f>ROUND(I120*H120,2)</f>
        <v>0</v>
      </c>
      <c r="BL120" s="18" t="s">
        <v>131</v>
      </c>
      <c r="BM120" s="218" t="s">
        <v>654</v>
      </c>
    </row>
    <row r="121" s="2" customFormat="1" ht="24.15" customHeight="1">
      <c r="A121" s="39"/>
      <c r="B121" s="40"/>
      <c r="C121" s="206" t="s">
        <v>274</v>
      </c>
      <c r="D121" s="206" t="s">
        <v>127</v>
      </c>
      <c r="E121" s="207" t="s">
        <v>655</v>
      </c>
      <c r="F121" s="208" t="s">
        <v>656</v>
      </c>
      <c r="G121" s="209" t="s">
        <v>176</v>
      </c>
      <c r="H121" s="210">
        <v>10</v>
      </c>
      <c r="I121" s="211"/>
      <c r="J121" s="212">
        <f>ROUND(I121*H121,2)</f>
        <v>0</v>
      </c>
      <c r="K121" s="213"/>
      <c r="L121" s="45"/>
      <c r="M121" s="214" t="s">
        <v>19</v>
      </c>
      <c r="N121" s="215" t="s">
        <v>46</v>
      </c>
      <c r="O121" s="85"/>
      <c r="P121" s="216">
        <f>O121*H121</f>
        <v>0</v>
      </c>
      <c r="Q121" s="216">
        <v>0.01312</v>
      </c>
      <c r="R121" s="216">
        <f>Q121*H121</f>
        <v>0.13119999999999998</v>
      </c>
      <c r="S121" s="216">
        <v>0</v>
      </c>
      <c r="T121" s="217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8" t="s">
        <v>131</v>
      </c>
      <c r="AT121" s="218" t="s">
        <v>127</v>
      </c>
      <c r="AU121" s="218" t="s">
        <v>85</v>
      </c>
      <c r="AY121" s="18" t="s">
        <v>124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8" t="s">
        <v>83</v>
      </c>
      <c r="BK121" s="219">
        <f>ROUND(I121*H121,2)</f>
        <v>0</v>
      </c>
      <c r="BL121" s="18" t="s">
        <v>131</v>
      </c>
      <c r="BM121" s="218" t="s">
        <v>657</v>
      </c>
    </row>
    <row r="122" s="2" customFormat="1" ht="37.8" customHeight="1">
      <c r="A122" s="39"/>
      <c r="B122" s="40"/>
      <c r="C122" s="206" t="s">
        <v>277</v>
      </c>
      <c r="D122" s="206" t="s">
        <v>127</v>
      </c>
      <c r="E122" s="207" t="s">
        <v>376</v>
      </c>
      <c r="F122" s="208" t="s">
        <v>377</v>
      </c>
      <c r="G122" s="209" t="s">
        <v>147</v>
      </c>
      <c r="H122" s="210">
        <v>0.17599999999999999</v>
      </c>
      <c r="I122" s="211"/>
      <c r="J122" s="212">
        <f>ROUND(I122*H122,2)</f>
        <v>0</v>
      </c>
      <c r="K122" s="213"/>
      <c r="L122" s="45"/>
      <c r="M122" s="214" t="s">
        <v>19</v>
      </c>
      <c r="N122" s="215" t="s">
        <v>46</v>
      </c>
      <c r="O122" s="85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8" t="s">
        <v>131</v>
      </c>
      <c r="AT122" s="218" t="s">
        <v>127</v>
      </c>
      <c r="AU122" s="218" t="s">
        <v>85</v>
      </c>
      <c r="AY122" s="18" t="s">
        <v>124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8" t="s">
        <v>83</v>
      </c>
      <c r="BK122" s="219">
        <f>ROUND(I122*H122,2)</f>
        <v>0</v>
      </c>
      <c r="BL122" s="18" t="s">
        <v>131</v>
      </c>
      <c r="BM122" s="218" t="s">
        <v>658</v>
      </c>
    </row>
    <row r="123" s="2" customFormat="1" ht="14.4" customHeight="1">
      <c r="A123" s="39"/>
      <c r="B123" s="40"/>
      <c r="C123" s="206" t="s">
        <v>279</v>
      </c>
      <c r="D123" s="206" t="s">
        <v>127</v>
      </c>
      <c r="E123" s="207" t="s">
        <v>298</v>
      </c>
      <c r="F123" s="208" t="s">
        <v>299</v>
      </c>
      <c r="G123" s="209" t="s">
        <v>176</v>
      </c>
      <c r="H123" s="210">
        <v>40</v>
      </c>
      <c r="I123" s="211"/>
      <c r="J123" s="212">
        <f>ROUND(I123*H123,2)</f>
        <v>0</v>
      </c>
      <c r="K123" s="213"/>
      <c r="L123" s="45"/>
      <c r="M123" s="214" t="s">
        <v>19</v>
      </c>
      <c r="N123" s="215" t="s">
        <v>46</v>
      </c>
      <c r="O123" s="85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8" t="s">
        <v>131</v>
      </c>
      <c r="AT123" s="218" t="s">
        <v>127</v>
      </c>
      <c r="AU123" s="218" t="s">
        <v>85</v>
      </c>
      <c r="AY123" s="18" t="s">
        <v>124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8" t="s">
        <v>83</v>
      </c>
      <c r="BK123" s="219">
        <f>ROUND(I123*H123,2)</f>
        <v>0</v>
      </c>
      <c r="BL123" s="18" t="s">
        <v>131</v>
      </c>
      <c r="BM123" s="218" t="s">
        <v>659</v>
      </c>
    </row>
    <row r="124" s="2" customFormat="1" ht="37.8" customHeight="1">
      <c r="A124" s="39"/>
      <c r="B124" s="40"/>
      <c r="C124" s="206" t="s">
        <v>281</v>
      </c>
      <c r="D124" s="206" t="s">
        <v>127</v>
      </c>
      <c r="E124" s="207" t="s">
        <v>379</v>
      </c>
      <c r="F124" s="208" t="s">
        <v>380</v>
      </c>
      <c r="G124" s="209" t="s">
        <v>147</v>
      </c>
      <c r="H124" s="210">
        <v>0.34599999999999997</v>
      </c>
      <c r="I124" s="211"/>
      <c r="J124" s="212">
        <f>ROUND(I124*H124,2)</f>
        <v>0</v>
      </c>
      <c r="K124" s="213"/>
      <c r="L124" s="45"/>
      <c r="M124" s="214" t="s">
        <v>19</v>
      </c>
      <c r="N124" s="215" t="s">
        <v>46</v>
      </c>
      <c r="O124" s="85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8" t="s">
        <v>131</v>
      </c>
      <c r="AT124" s="218" t="s">
        <v>127</v>
      </c>
      <c r="AU124" s="218" t="s">
        <v>85</v>
      </c>
      <c r="AY124" s="18" t="s">
        <v>124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8" t="s">
        <v>83</v>
      </c>
      <c r="BK124" s="219">
        <f>ROUND(I124*H124,2)</f>
        <v>0</v>
      </c>
      <c r="BL124" s="18" t="s">
        <v>131</v>
      </c>
      <c r="BM124" s="218" t="s">
        <v>660</v>
      </c>
    </row>
    <row r="125" s="12" customFormat="1" ht="22.8" customHeight="1">
      <c r="A125" s="12"/>
      <c r="B125" s="190"/>
      <c r="C125" s="191"/>
      <c r="D125" s="192" t="s">
        <v>74</v>
      </c>
      <c r="E125" s="204" t="s">
        <v>125</v>
      </c>
      <c r="F125" s="204" t="s">
        <v>126</v>
      </c>
      <c r="G125" s="191"/>
      <c r="H125" s="191"/>
      <c r="I125" s="194"/>
      <c r="J125" s="205">
        <f>BK125</f>
        <v>0</v>
      </c>
      <c r="K125" s="191"/>
      <c r="L125" s="196"/>
      <c r="M125" s="197"/>
      <c r="N125" s="198"/>
      <c r="O125" s="198"/>
      <c r="P125" s="199">
        <f>SUM(P126:P144)</f>
        <v>0</v>
      </c>
      <c r="Q125" s="198"/>
      <c r="R125" s="199">
        <f>SUM(R126:R144)</f>
        <v>0.17554</v>
      </c>
      <c r="S125" s="198"/>
      <c r="T125" s="200">
        <f>SUM(T126:T144)</f>
        <v>0.77053000000000005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1" t="s">
        <v>85</v>
      </c>
      <c r="AT125" s="202" t="s">
        <v>74</v>
      </c>
      <c r="AU125" s="202" t="s">
        <v>83</v>
      </c>
      <c r="AY125" s="201" t="s">
        <v>124</v>
      </c>
      <c r="BK125" s="203">
        <f>SUM(BK126:BK144)</f>
        <v>0</v>
      </c>
    </row>
    <row r="126" s="2" customFormat="1" ht="24.15" customHeight="1">
      <c r="A126" s="39"/>
      <c r="B126" s="40"/>
      <c r="C126" s="206" t="s">
        <v>283</v>
      </c>
      <c r="D126" s="206" t="s">
        <v>127</v>
      </c>
      <c r="E126" s="207" t="s">
        <v>242</v>
      </c>
      <c r="F126" s="208" t="s">
        <v>243</v>
      </c>
      <c r="G126" s="209" t="s">
        <v>130</v>
      </c>
      <c r="H126" s="210">
        <v>15</v>
      </c>
      <c r="I126" s="211"/>
      <c r="J126" s="212">
        <f>ROUND(I126*H126,2)</f>
        <v>0</v>
      </c>
      <c r="K126" s="213"/>
      <c r="L126" s="45"/>
      <c r="M126" s="214" t="s">
        <v>19</v>
      </c>
      <c r="N126" s="215" t="s">
        <v>46</v>
      </c>
      <c r="O126" s="85"/>
      <c r="P126" s="216">
        <f>O126*H126</f>
        <v>0</v>
      </c>
      <c r="Q126" s="216">
        <v>2.0000000000000002E-05</v>
      </c>
      <c r="R126" s="216">
        <f>Q126*H126</f>
        <v>0.00030000000000000003</v>
      </c>
      <c r="S126" s="216">
        <v>0.039</v>
      </c>
      <c r="T126" s="217">
        <f>S126*H126</f>
        <v>0.58499999999999996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8" t="s">
        <v>131</v>
      </c>
      <c r="AT126" s="218" t="s">
        <v>127</v>
      </c>
      <c r="AU126" s="218" t="s">
        <v>85</v>
      </c>
      <c r="AY126" s="18" t="s">
        <v>124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8" t="s">
        <v>83</v>
      </c>
      <c r="BK126" s="219">
        <f>ROUND(I126*H126,2)</f>
        <v>0</v>
      </c>
      <c r="BL126" s="18" t="s">
        <v>131</v>
      </c>
      <c r="BM126" s="218" t="s">
        <v>661</v>
      </c>
    </row>
    <row r="127" s="2" customFormat="1" ht="24.15" customHeight="1">
      <c r="A127" s="39"/>
      <c r="B127" s="40"/>
      <c r="C127" s="206" t="s">
        <v>285</v>
      </c>
      <c r="D127" s="206" t="s">
        <v>127</v>
      </c>
      <c r="E127" s="207" t="s">
        <v>398</v>
      </c>
      <c r="F127" s="208" t="s">
        <v>399</v>
      </c>
      <c r="G127" s="209" t="s">
        <v>130</v>
      </c>
      <c r="H127" s="210">
        <v>2</v>
      </c>
      <c r="I127" s="211"/>
      <c r="J127" s="212">
        <f>ROUND(I127*H127,2)</f>
        <v>0</v>
      </c>
      <c r="K127" s="213"/>
      <c r="L127" s="45"/>
      <c r="M127" s="214" t="s">
        <v>19</v>
      </c>
      <c r="N127" s="215" t="s">
        <v>46</v>
      </c>
      <c r="O127" s="85"/>
      <c r="P127" s="216">
        <f>O127*H127</f>
        <v>0</v>
      </c>
      <c r="Q127" s="216">
        <v>2.0000000000000002E-05</v>
      </c>
      <c r="R127" s="216">
        <f>Q127*H127</f>
        <v>4.0000000000000003E-05</v>
      </c>
      <c r="S127" s="216">
        <v>0.083000000000000004</v>
      </c>
      <c r="T127" s="217">
        <f>S127*H127</f>
        <v>0.16600000000000001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8" t="s">
        <v>131</v>
      </c>
      <c r="AT127" s="218" t="s">
        <v>127</v>
      </c>
      <c r="AU127" s="218" t="s">
        <v>85</v>
      </c>
      <c r="AY127" s="18" t="s">
        <v>124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8" t="s">
        <v>83</v>
      </c>
      <c r="BK127" s="219">
        <f>ROUND(I127*H127,2)</f>
        <v>0</v>
      </c>
      <c r="BL127" s="18" t="s">
        <v>131</v>
      </c>
      <c r="BM127" s="218" t="s">
        <v>662</v>
      </c>
    </row>
    <row r="128" s="2" customFormat="1" ht="14.4" customHeight="1">
      <c r="A128" s="39"/>
      <c r="B128" s="40"/>
      <c r="C128" s="220" t="s">
        <v>287</v>
      </c>
      <c r="D128" s="220" t="s">
        <v>152</v>
      </c>
      <c r="E128" s="221" t="s">
        <v>442</v>
      </c>
      <c r="F128" s="222" t="s">
        <v>443</v>
      </c>
      <c r="G128" s="223" t="s">
        <v>155</v>
      </c>
      <c r="H128" s="224">
        <v>7</v>
      </c>
      <c r="I128" s="225"/>
      <c r="J128" s="226">
        <f>ROUND(I128*H128,2)</f>
        <v>0</v>
      </c>
      <c r="K128" s="227"/>
      <c r="L128" s="228"/>
      <c r="M128" s="229" t="s">
        <v>19</v>
      </c>
      <c r="N128" s="230" t="s">
        <v>46</v>
      </c>
      <c r="O128" s="85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8" t="s">
        <v>290</v>
      </c>
      <c r="AT128" s="218" t="s">
        <v>152</v>
      </c>
      <c r="AU128" s="218" t="s">
        <v>85</v>
      </c>
      <c r="AY128" s="18" t="s">
        <v>124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8" t="s">
        <v>83</v>
      </c>
      <c r="BK128" s="219">
        <f>ROUND(I128*H128,2)</f>
        <v>0</v>
      </c>
      <c r="BL128" s="18" t="s">
        <v>131</v>
      </c>
      <c r="BM128" s="218" t="s">
        <v>663</v>
      </c>
    </row>
    <row r="129" s="2" customFormat="1" ht="37.8" customHeight="1">
      <c r="A129" s="39"/>
      <c r="B129" s="40"/>
      <c r="C129" s="206" t="s">
        <v>292</v>
      </c>
      <c r="D129" s="206" t="s">
        <v>127</v>
      </c>
      <c r="E129" s="207" t="s">
        <v>137</v>
      </c>
      <c r="F129" s="208" t="s">
        <v>138</v>
      </c>
      <c r="G129" s="209" t="s">
        <v>130</v>
      </c>
      <c r="H129" s="210">
        <v>8</v>
      </c>
      <c r="I129" s="211"/>
      <c r="J129" s="212">
        <f>ROUND(I129*H129,2)</f>
        <v>0</v>
      </c>
      <c r="K129" s="213"/>
      <c r="L129" s="45"/>
      <c r="M129" s="214" t="s">
        <v>19</v>
      </c>
      <c r="N129" s="215" t="s">
        <v>46</v>
      </c>
      <c r="O129" s="85"/>
      <c r="P129" s="216">
        <f>O129*H129</f>
        <v>0</v>
      </c>
      <c r="Q129" s="216">
        <v>0.00051999999999999995</v>
      </c>
      <c r="R129" s="216">
        <f>Q129*H129</f>
        <v>0.0041599999999999996</v>
      </c>
      <c r="S129" s="216">
        <v>0</v>
      </c>
      <c r="T129" s="21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8" t="s">
        <v>131</v>
      </c>
      <c r="AT129" s="218" t="s">
        <v>127</v>
      </c>
      <c r="AU129" s="218" t="s">
        <v>85</v>
      </c>
      <c r="AY129" s="18" t="s">
        <v>124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8" t="s">
        <v>83</v>
      </c>
      <c r="BK129" s="219">
        <f>ROUND(I129*H129,2)</f>
        <v>0</v>
      </c>
      <c r="BL129" s="18" t="s">
        <v>131</v>
      </c>
      <c r="BM129" s="218" t="s">
        <v>664</v>
      </c>
    </row>
    <row r="130" s="2" customFormat="1" ht="14.4" customHeight="1">
      <c r="A130" s="39"/>
      <c r="B130" s="40"/>
      <c r="C130" s="206" t="s">
        <v>296</v>
      </c>
      <c r="D130" s="206" t="s">
        <v>127</v>
      </c>
      <c r="E130" s="207" t="s">
        <v>665</v>
      </c>
      <c r="F130" s="208" t="s">
        <v>666</v>
      </c>
      <c r="G130" s="209" t="s">
        <v>130</v>
      </c>
      <c r="H130" s="210">
        <v>4</v>
      </c>
      <c r="I130" s="211"/>
      <c r="J130" s="212">
        <f>ROUND(I130*H130,2)</f>
        <v>0</v>
      </c>
      <c r="K130" s="213"/>
      <c r="L130" s="45"/>
      <c r="M130" s="214" t="s">
        <v>19</v>
      </c>
      <c r="N130" s="215" t="s">
        <v>46</v>
      </c>
      <c r="O130" s="85"/>
      <c r="P130" s="216">
        <f>O130*H130</f>
        <v>0</v>
      </c>
      <c r="Q130" s="216">
        <v>0.00072000000000000005</v>
      </c>
      <c r="R130" s="216">
        <f>Q130*H130</f>
        <v>0.0028800000000000002</v>
      </c>
      <c r="S130" s="216">
        <v>0</v>
      </c>
      <c r="T130" s="21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8" t="s">
        <v>131</v>
      </c>
      <c r="AT130" s="218" t="s">
        <v>127</v>
      </c>
      <c r="AU130" s="218" t="s">
        <v>85</v>
      </c>
      <c r="AY130" s="18" t="s">
        <v>124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8" t="s">
        <v>83</v>
      </c>
      <c r="BK130" s="219">
        <f>ROUND(I130*H130,2)</f>
        <v>0</v>
      </c>
      <c r="BL130" s="18" t="s">
        <v>131</v>
      </c>
      <c r="BM130" s="218" t="s">
        <v>667</v>
      </c>
    </row>
    <row r="131" s="2" customFormat="1" ht="14.4" customHeight="1">
      <c r="A131" s="39"/>
      <c r="B131" s="40"/>
      <c r="C131" s="206" t="s">
        <v>290</v>
      </c>
      <c r="D131" s="206" t="s">
        <v>127</v>
      </c>
      <c r="E131" s="207" t="s">
        <v>668</v>
      </c>
      <c r="F131" s="208" t="s">
        <v>669</v>
      </c>
      <c r="G131" s="209" t="s">
        <v>130</v>
      </c>
      <c r="H131" s="210">
        <v>6</v>
      </c>
      <c r="I131" s="211"/>
      <c r="J131" s="212">
        <f>ROUND(I131*H131,2)</f>
        <v>0</v>
      </c>
      <c r="K131" s="213"/>
      <c r="L131" s="45"/>
      <c r="M131" s="214" t="s">
        <v>19</v>
      </c>
      <c r="N131" s="215" t="s">
        <v>46</v>
      </c>
      <c r="O131" s="85"/>
      <c r="P131" s="216">
        <f>O131*H131</f>
        <v>0</v>
      </c>
      <c r="Q131" s="216">
        <v>0.0015200000000000001</v>
      </c>
      <c r="R131" s="216">
        <f>Q131*H131</f>
        <v>0.0091199999999999996</v>
      </c>
      <c r="S131" s="216">
        <v>0</v>
      </c>
      <c r="T131" s="21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8" t="s">
        <v>131</v>
      </c>
      <c r="AT131" s="218" t="s">
        <v>127</v>
      </c>
      <c r="AU131" s="218" t="s">
        <v>85</v>
      </c>
      <c r="AY131" s="18" t="s">
        <v>124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8" t="s">
        <v>83</v>
      </c>
      <c r="BK131" s="219">
        <f>ROUND(I131*H131,2)</f>
        <v>0</v>
      </c>
      <c r="BL131" s="18" t="s">
        <v>131</v>
      </c>
      <c r="BM131" s="218" t="s">
        <v>670</v>
      </c>
    </row>
    <row r="132" s="2" customFormat="1" ht="14.4" customHeight="1">
      <c r="A132" s="39"/>
      <c r="B132" s="40"/>
      <c r="C132" s="206" t="s">
        <v>401</v>
      </c>
      <c r="D132" s="206" t="s">
        <v>127</v>
      </c>
      <c r="E132" s="207" t="s">
        <v>671</v>
      </c>
      <c r="F132" s="208" t="s">
        <v>672</v>
      </c>
      <c r="G132" s="209" t="s">
        <v>130</v>
      </c>
      <c r="H132" s="210">
        <v>4</v>
      </c>
      <c r="I132" s="211"/>
      <c r="J132" s="212">
        <f>ROUND(I132*H132,2)</f>
        <v>0</v>
      </c>
      <c r="K132" s="213"/>
      <c r="L132" s="45"/>
      <c r="M132" s="214" t="s">
        <v>19</v>
      </c>
      <c r="N132" s="215" t="s">
        <v>46</v>
      </c>
      <c r="O132" s="85"/>
      <c r="P132" s="216">
        <f>O132*H132</f>
        <v>0</v>
      </c>
      <c r="Q132" s="216">
        <v>0.0026199999999999999</v>
      </c>
      <c r="R132" s="216">
        <f>Q132*H132</f>
        <v>0.01048</v>
      </c>
      <c r="S132" s="216">
        <v>0</v>
      </c>
      <c r="T132" s="21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8" t="s">
        <v>131</v>
      </c>
      <c r="AT132" s="218" t="s">
        <v>127</v>
      </c>
      <c r="AU132" s="218" t="s">
        <v>85</v>
      </c>
      <c r="AY132" s="18" t="s">
        <v>124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8" t="s">
        <v>83</v>
      </c>
      <c r="BK132" s="219">
        <f>ROUND(I132*H132,2)</f>
        <v>0</v>
      </c>
      <c r="BL132" s="18" t="s">
        <v>131</v>
      </c>
      <c r="BM132" s="218" t="s">
        <v>673</v>
      </c>
    </row>
    <row r="133" s="2" customFormat="1" ht="37.8" customHeight="1">
      <c r="A133" s="39"/>
      <c r="B133" s="40"/>
      <c r="C133" s="206" t="s">
        <v>405</v>
      </c>
      <c r="D133" s="206" t="s">
        <v>127</v>
      </c>
      <c r="E133" s="207" t="s">
        <v>438</v>
      </c>
      <c r="F133" s="208" t="s">
        <v>439</v>
      </c>
      <c r="G133" s="209" t="s">
        <v>130</v>
      </c>
      <c r="H133" s="210">
        <v>7</v>
      </c>
      <c r="I133" s="211"/>
      <c r="J133" s="212">
        <f>ROUND(I133*H133,2)</f>
        <v>0</v>
      </c>
      <c r="K133" s="213"/>
      <c r="L133" s="45"/>
      <c r="M133" s="214" t="s">
        <v>19</v>
      </c>
      <c r="N133" s="215" t="s">
        <v>46</v>
      </c>
      <c r="O133" s="85"/>
      <c r="P133" s="216">
        <f>O133*H133</f>
        <v>0</v>
      </c>
      <c r="Q133" s="216">
        <v>0.00147</v>
      </c>
      <c r="R133" s="216">
        <f>Q133*H133</f>
        <v>0.010290000000000001</v>
      </c>
      <c r="S133" s="216">
        <v>0</v>
      </c>
      <c r="T133" s="21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8" t="s">
        <v>131</v>
      </c>
      <c r="AT133" s="218" t="s">
        <v>127</v>
      </c>
      <c r="AU133" s="218" t="s">
        <v>85</v>
      </c>
      <c r="AY133" s="18" t="s">
        <v>124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8" t="s">
        <v>83</v>
      </c>
      <c r="BK133" s="219">
        <f>ROUND(I133*H133,2)</f>
        <v>0</v>
      </c>
      <c r="BL133" s="18" t="s">
        <v>131</v>
      </c>
      <c r="BM133" s="218" t="s">
        <v>674</v>
      </c>
    </row>
    <row r="134" s="2" customFormat="1" ht="24.15" customHeight="1">
      <c r="A134" s="39"/>
      <c r="B134" s="40"/>
      <c r="C134" s="206" t="s">
        <v>409</v>
      </c>
      <c r="D134" s="206" t="s">
        <v>127</v>
      </c>
      <c r="E134" s="207" t="s">
        <v>446</v>
      </c>
      <c r="F134" s="208" t="s">
        <v>447</v>
      </c>
      <c r="G134" s="209" t="s">
        <v>130</v>
      </c>
      <c r="H134" s="210">
        <v>7</v>
      </c>
      <c r="I134" s="211"/>
      <c r="J134" s="212">
        <f>ROUND(I134*H134,2)</f>
        <v>0</v>
      </c>
      <c r="K134" s="213"/>
      <c r="L134" s="45"/>
      <c r="M134" s="214" t="s">
        <v>19</v>
      </c>
      <c r="N134" s="215" t="s">
        <v>46</v>
      </c>
      <c r="O134" s="85"/>
      <c r="P134" s="216">
        <f>O134*H134</f>
        <v>0</v>
      </c>
      <c r="Q134" s="216">
        <v>0.00075000000000000002</v>
      </c>
      <c r="R134" s="216">
        <f>Q134*H134</f>
        <v>0.0052500000000000003</v>
      </c>
      <c r="S134" s="216">
        <v>0</v>
      </c>
      <c r="T134" s="21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8" t="s">
        <v>131</v>
      </c>
      <c r="AT134" s="218" t="s">
        <v>127</v>
      </c>
      <c r="AU134" s="218" t="s">
        <v>85</v>
      </c>
      <c r="AY134" s="18" t="s">
        <v>124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8" t="s">
        <v>83</v>
      </c>
      <c r="BK134" s="219">
        <f>ROUND(I134*H134,2)</f>
        <v>0</v>
      </c>
      <c r="BL134" s="18" t="s">
        <v>131</v>
      </c>
      <c r="BM134" s="218" t="s">
        <v>675</v>
      </c>
    </row>
    <row r="135" s="2" customFormat="1" ht="24.15" customHeight="1">
      <c r="A135" s="39"/>
      <c r="B135" s="40"/>
      <c r="C135" s="206" t="s">
        <v>413</v>
      </c>
      <c r="D135" s="206" t="s">
        <v>127</v>
      </c>
      <c r="E135" s="207" t="s">
        <v>676</v>
      </c>
      <c r="F135" s="208" t="s">
        <v>677</v>
      </c>
      <c r="G135" s="209" t="s">
        <v>226</v>
      </c>
      <c r="H135" s="210">
        <v>1</v>
      </c>
      <c r="I135" s="211"/>
      <c r="J135" s="212">
        <f>ROUND(I135*H135,2)</f>
        <v>0</v>
      </c>
      <c r="K135" s="213"/>
      <c r="L135" s="45"/>
      <c r="M135" s="214" t="s">
        <v>19</v>
      </c>
      <c r="N135" s="215" t="s">
        <v>46</v>
      </c>
      <c r="O135" s="85"/>
      <c r="P135" s="216">
        <f>O135*H135</f>
        <v>0</v>
      </c>
      <c r="Q135" s="216">
        <v>0.05731</v>
      </c>
      <c r="R135" s="216">
        <f>Q135*H135</f>
        <v>0.05731</v>
      </c>
      <c r="S135" s="216">
        <v>0</v>
      </c>
      <c r="T135" s="21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8" t="s">
        <v>131</v>
      </c>
      <c r="AT135" s="218" t="s">
        <v>127</v>
      </c>
      <c r="AU135" s="218" t="s">
        <v>85</v>
      </c>
      <c r="AY135" s="18" t="s">
        <v>124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8" t="s">
        <v>83</v>
      </c>
      <c r="BK135" s="219">
        <f>ROUND(I135*H135,2)</f>
        <v>0</v>
      </c>
      <c r="BL135" s="18" t="s">
        <v>131</v>
      </c>
      <c r="BM135" s="218" t="s">
        <v>678</v>
      </c>
    </row>
    <row r="136" s="2" customFormat="1" ht="24.15" customHeight="1">
      <c r="A136" s="39"/>
      <c r="B136" s="40"/>
      <c r="C136" s="206" t="s">
        <v>417</v>
      </c>
      <c r="D136" s="206" t="s">
        <v>127</v>
      </c>
      <c r="E136" s="207" t="s">
        <v>679</v>
      </c>
      <c r="F136" s="208" t="s">
        <v>680</v>
      </c>
      <c r="G136" s="209" t="s">
        <v>226</v>
      </c>
      <c r="H136" s="210">
        <v>2</v>
      </c>
      <c r="I136" s="211"/>
      <c r="J136" s="212">
        <f>ROUND(I136*H136,2)</f>
        <v>0</v>
      </c>
      <c r="K136" s="213"/>
      <c r="L136" s="45"/>
      <c r="M136" s="214" t="s">
        <v>19</v>
      </c>
      <c r="N136" s="215" t="s">
        <v>46</v>
      </c>
      <c r="O136" s="85"/>
      <c r="P136" s="216">
        <f>O136*H136</f>
        <v>0</v>
      </c>
      <c r="Q136" s="216">
        <v>0.022579999999999999</v>
      </c>
      <c r="R136" s="216">
        <f>Q136*H136</f>
        <v>0.045159999999999999</v>
      </c>
      <c r="S136" s="216">
        <v>0</v>
      </c>
      <c r="T136" s="21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8" t="s">
        <v>131</v>
      </c>
      <c r="AT136" s="218" t="s">
        <v>127</v>
      </c>
      <c r="AU136" s="218" t="s">
        <v>85</v>
      </c>
      <c r="AY136" s="18" t="s">
        <v>124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8" t="s">
        <v>83</v>
      </c>
      <c r="BK136" s="219">
        <f>ROUND(I136*H136,2)</f>
        <v>0</v>
      </c>
      <c r="BL136" s="18" t="s">
        <v>131</v>
      </c>
      <c r="BM136" s="218" t="s">
        <v>681</v>
      </c>
    </row>
    <row r="137" s="2" customFormat="1" ht="24.15" customHeight="1">
      <c r="A137" s="39"/>
      <c r="B137" s="40"/>
      <c r="C137" s="206" t="s">
        <v>419</v>
      </c>
      <c r="D137" s="206" t="s">
        <v>127</v>
      </c>
      <c r="E137" s="207" t="s">
        <v>424</v>
      </c>
      <c r="F137" s="208" t="s">
        <v>425</v>
      </c>
      <c r="G137" s="209" t="s">
        <v>130</v>
      </c>
      <c r="H137" s="210">
        <v>4</v>
      </c>
      <c r="I137" s="211"/>
      <c r="J137" s="212">
        <f>ROUND(I137*H137,2)</f>
        <v>0</v>
      </c>
      <c r="K137" s="213"/>
      <c r="L137" s="45"/>
      <c r="M137" s="214" t="s">
        <v>19</v>
      </c>
      <c r="N137" s="215" t="s">
        <v>46</v>
      </c>
      <c r="O137" s="85"/>
      <c r="P137" s="216">
        <f>O137*H137</f>
        <v>0</v>
      </c>
      <c r="Q137" s="216">
        <v>0.00021000000000000001</v>
      </c>
      <c r="R137" s="216">
        <f>Q137*H137</f>
        <v>0.00084000000000000003</v>
      </c>
      <c r="S137" s="216">
        <v>0.0035000000000000001</v>
      </c>
      <c r="T137" s="217">
        <f>S137*H137</f>
        <v>0.014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8" t="s">
        <v>131</v>
      </c>
      <c r="AT137" s="218" t="s">
        <v>127</v>
      </c>
      <c r="AU137" s="218" t="s">
        <v>85</v>
      </c>
      <c r="AY137" s="18" t="s">
        <v>124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8" t="s">
        <v>83</v>
      </c>
      <c r="BK137" s="219">
        <f>ROUND(I137*H137,2)</f>
        <v>0</v>
      </c>
      <c r="BL137" s="18" t="s">
        <v>131</v>
      </c>
      <c r="BM137" s="218" t="s">
        <v>682</v>
      </c>
    </row>
    <row r="138" s="2" customFormat="1" ht="14.4" customHeight="1">
      <c r="A138" s="39"/>
      <c r="B138" s="40"/>
      <c r="C138" s="206" t="s">
        <v>423</v>
      </c>
      <c r="D138" s="206" t="s">
        <v>127</v>
      </c>
      <c r="E138" s="207" t="s">
        <v>683</v>
      </c>
      <c r="F138" s="208" t="s">
        <v>684</v>
      </c>
      <c r="G138" s="209" t="s">
        <v>130</v>
      </c>
      <c r="H138" s="210">
        <v>1</v>
      </c>
      <c r="I138" s="211"/>
      <c r="J138" s="212">
        <f>ROUND(I138*H138,2)</f>
        <v>0</v>
      </c>
      <c r="K138" s="213"/>
      <c r="L138" s="45"/>
      <c r="M138" s="214" t="s">
        <v>19</v>
      </c>
      <c r="N138" s="215" t="s">
        <v>46</v>
      </c>
      <c r="O138" s="85"/>
      <c r="P138" s="216">
        <f>O138*H138</f>
        <v>0</v>
      </c>
      <c r="Q138" s="216">
        <v>0.00025000000000000001</v>
      </c>
      <c r="R138" s="216">
        <f>Q138*H138</f>
        <v>0.00025000000000000001</v>
      </c>
      <c r="S138" s="216">
        <v>0</v>
      </c>
      <c r="T138" s="21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8" t="s">
        <v>131</v>
      </c>
      <c r="AT138" s="218" t="s">
        <v>127</v>
      </c>
      <c r="AU138" s="218" t="s">
        <v>85</v>
      </c>
      <c r="AY138" s="18" t="s">
        <v>124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8" t="s">
        <v>83</v>
      </c>
      <c r="BK138" s="219">
        <f>ROUND(I138*H138,2)</f>
        <v>0</v>
      </c>
      <c r="BL138" s="18" t="s">
        <v>131</v>
      </c>
      <c r="BM138" s="218" t="s">
        <v>685</v>
      </c>
    </row>
    <row r="139" s="2" customFormat="1" ht="14.4" customHeight="1">
      <c r="A139" s="39"/>
      <c r="B139" s="40"/>
      <c r="C139" s="206" t="s">
        <v>427</v>
      </c>
      <c r="D139" s="206" t="s">
        <v>127</v>
      </c>
      <c r="E139" s="207" t="s">
        <v>686</v>
      </c>
      <c r="F139" s="208" t="s">
        <v>687</v>
      </c>
      <c r="G139" s="209" t="s">
        <v>130</v>
      </c>
      <c r="H139" s="210">
        <v>1</v>
      </c>
      <c r="I139" s="211"/>
      <c r="J139" s="212">
        <f>ROUND(I139*H139,2)</f>
        <v>0</v>
      </c>
      <c r="K139" s="213"/>
      <c r="L139" s="45"/>
      <c r="M139" s="214" t="s">
        <v>19</v>
      </c>
      <c r="N139" s="215" t="s">
        <v>46</v>
      </c>
      <c r="O139" s="85"/>
      <c r="P139" s="216">
        <f>O139*H139</f>
        <v>0</v>
      </c>
      <c r="Q139" s="216">
        <v>0.00051999999999999995</v>
      </c>
      <c r="R139" s="216">
        <f>Q139*H139</f>
        <v>0.00051999999999999995</v>
      </c>
      <c r="S139" s="216">
        <v>0</v>
      </c>
      <c r="T139" s="21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8" t="s">
        <v>131</v>
      </c>
      <c r="AT139" s="218" t="s">
        <v>127</v>
      </c>
      <c r="AU139" s="218" t="s">
        <v>85</v>
      </c>
      <c r="AY139" s="18" t="s">
        <v>124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8" t="s">
        <v>83</v>
      </c>
      <c r="BK139" s="219">
        <f>ROUND(I139*H139,2)</f>
        <v>0</v>
      </c>
      <c r="BL139" s="18" t="s">
        <v>131</v>
      </c>
      <c r="BM139" s="218" t="s">
        <v>688</v>
      </c>
    </row>
    <row r="140" s="2" customFormat="1" ht="14.4" customHeight="1">
      <c r="A140" s="39"/>
      <c r="B140" s="40"/>
      <c r="C140" s="206" t="s">
        <v>431</v>
      </c>
      <c r="D140" s="206" t="s">
        <v>127</v>
      </c>
      <c r="E140" s="207" t="s">
        <v>689</v>
      </c>
      <c r="F140" s="208" t="s">
        <v>690</v>
      </c>
      <c r="G140" s="209" t="s">
        <v>130</v>
      </c>
      <c r="H140" s="210">
        <v>1</v>
      </c>
      <c r="I140" s="211"/>
      <c r="J140" s="212">
        <f>ROUND(I140*H140,2)</f>
        <v>0</v>
      </c>
      <c r="K140" s="213"/>
      <c r="L140" s="45"/>
      <c r="M140" s="214" t="s">
        <v>19</v>
      </c>
      <c r="N140" s="215" t="s">
        <v>46</v>
      </c>
      <c r="O140" s="85"/>
      <c r="P140" s="216">
        <f>O140*H140</f>
        <v>0</v>
      </c>
      <c r="Q140" s="216">
        <v>0.00077999999999999999</v>
      </c>
      <c r="R140" s="216">
        <f>Q140*H140</f>
        <v>0.00077999999999999999</v>
      </c>
      <c r="S140" s="216">
        <v>0</v>
      </c>
      <c r="T140" s="21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8" t="s">
        <v>131</v>
      </c>
      <c r="AT140" s="218" t="s">
        <v>127</v>
      </c>
      <c r="AU140" s="218" t="s">
        <v>85</v>
      </c>
      <c r="AY140" s="18" t="s">
        <v>124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8" t="s">
        <v>83</v>
      </c>
      <c r="BK140" s="219">
        <f>ROUND(I140*H140,2)</f>
        <v>0</v>
      </c>
      <c r="BL140" s="18" t="s">
        <v>131</v>
      </c>
      <c r="BM140" s="218" t="s">
        <v>691</v>
      </c>
    </row>
    <row r="141" s="2" customFormat="1" ht="24.15" customHeight="1">
      <c r="A141" s="39"/>
      <c r="B141" s="40"/>
      <c r="C141" s="206" t="s">
        <v>435</v>
      </c>
      <c r="D141" s="206" t="s">
        <v>127</v>
      </c>
      <c r="E141" s="207" t="s">
        <v>692</v>
      </c>
      <c r="F141" s="208" t="s">
        <v>693</v>
      </c>
      <c r="G141" s="209" t="s">
        <v>130</v>
      </c>
      <c r="H141" s="210">
        <v>1</v>
      </c>
      <c r="I141" s="211"/>
      <c r="J141" s="212">
        <f>ROUND(I141*H141,2)</f>
        <v>0</v>
      </c>
      <c r="K141" s="213"/>
      <c r="L141" s="45"/>
      <c r="M141" s="214" t="s">
        <v>19</v>
      </c>
      <c r="N141" s="215" t="s">
        <v>46</v>
      </c>
      <c r="O141" s="85"/>
      <c r="P141" s="216">
        <f>O141*H141</f>
        <v>0</v>
      </c>
      <c r="Q141" s="216">
        <v>0.00034000000000000002</v>
      </c>
      <c r="R141" s="216">
        <f>Q141*H141</f>
        <v>0.00034000000000000002</v>
      </c>
      <c r="S141" s="216">
        <v>0.0055300000000000002</v>
      </c>
      <c r="T141" s="217">
        <f>S141*H141</f>
        <v>0.0055300000000000002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8" t="s">
        <v>131</v>
      </c>
      <c r="AT141" s="218" t="s">
        <v>127</v>
      </c>
      <c r="AU141" s="218" t="s">
        <v>85</v>
      </c>
      <c r="AY141" s="18" t="s">
        <v>124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8" t="s">
        <v>83</v>
      </c>
      <c r="BK141" s="219">
        <f>ROUND(I141*H141,2)</f>
        <v>0</v>
      </c>
      <c r="BL141" s="18" t="s">
        <v>131</v>
      </c>
      <c r="BM141" s="218" t="s">
        <v>694</v>
      </c>
    </row>
    <row r="142" s="2" customFormat="1" ht="24.15" customHeight="1">
      <c r="A142" s="39"/>
      <c r="B142" s="40"/>
      <c r="C142" s="206" t="s">
        <v>437</v>
      </c>
      <c r="D142" s="206" t="s">
        <v>127</v>
      </c>
      <c r="E142" s="207" t="s">
        <v>255</v>
      </c>
      <c r="F142" s="208" t="s">
        <v>256</v>
      </c>
      <c r="G142" s="209" t="s">
        <v>130</v>
      </c>
      <c r="H142" s="210">
        <v>13</v>
      </c>
      <c r="I142" s="211"/>
      <c r="J142" s="212">
        <f>ROUND(I142*H142,2)</f>
        <v>0</v>
      </c>
      <c r="K142" s="213"/>
      <c r="L142" s="45"/>
      <c r="M142" s="214" t="s">
        <v>19</v>
      </c>
      <c r="N142" s="215" t="s">
        <v>46</v>
      </c>
      <c r="O142" s="85"/>
      <c r="P142" s="216">
        <f>O142*H142</f>
        <v>0</v>
      </c>
      <c r="Q142" s="216">
        <v>0.00022000000000000001</v>
      </c>
      <c r="R142" s="216">
        <f>Q142*H142</f>
        <v>0.0028600000000000001</v>
      </c>
      <c r="S142" s="216">
        <v>0</v>
      </c>
      <c r="T142" s="21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8" t="s">
        <v>131</v>
      </c>
      <c r="AT142" s="218" t="s">
        <v>127</v>
      </c>
      <c r="AU142" s="218" t="s">
        <v>85</v>
      </c>
      <c r="AY142" s="18" t="s">
        <v>124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8" t="s">
        <v>83</v>
      </c>
      <c r="BK142" s="219">
        <f>ROUND(I142*H142,2)</f>
        <v>0</v>
      </c>
      <c r="BL142" s="18" t="s">
        <v>131</v>
      </c>
      <c r="BM142" s="218" t="s">
        <v>695</v>
      </c>
    </row>
    <row r="143" s="2" customFormat="1" ht="14.4" customHeight="1">
      <c r="A143" s="39"/>
      <c r="B143" s="40"/>
      <c r="C143" s="206" t="s">
        <v>441</v>
      </c>
      <c r="D143" s="206" t="s">
        <v>127</v>
      </c>
      <c r="E143" s="207" t="s">
        <v>141</v>
      </c>
      <c r="F143" s="208" t="s">
        <v>142</v>
      </c>
      <c r="G143" s="209" t="s">
        <v>130</v>
      </c>
      <c r="H143" s="210">
        <v>8</v>
      </c>
      <c r="I143" s="211"/>
      <c r="J143" s="212">
        <f>ROUND(I143*H143,2)</f>
        <v>0</v>
      </c>
      <c r="K143" s="213"/>
      <c r="L143" s="45"/>
      <c r="M143" s="214" t="s">
        <v>19</v>
      </c>
      <c r="N143" s="215" t="s">
        <v>46</v>
      </c>
      <c r="O143" s="85"/>
      <c r="P143" s="216">
        <f>O143*H143</f>
        <v>0</v>
      </c>
      <c r="Q143" s="216">
        <v>0.0031199999999999999</v>
      </c>
      <c r="R143" s="216">
        <f>Q143*H143</f>
        <v>0.02496</v>
      </c>
      <c r="S143" s="216">
        <v>0</v>
      </c>
      <c r="T143" s="21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8" t="s">
        <v>131</v>
      </c>
      <c r="AT143" s="218" t="s">
        <v>127</v>
      </c>
      <c r="AU143" s="218" t="s">
        <v>85</v>
      </c>
      <c r="AY143" s="18" t="s">
        <v>124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8" t="s">
        <v>83</v>
      </c>
      <c r="BK143" s="219">
        <f>ROUND(I143*H143,2)</f>
        <v>0</v>
      </c>
      <c r="BL143" s="18" t="s">
        <v>131</v>
      </c>
      <c r="BM143" s="218" t="s">
        <v>696</v>
      </c>
    </row>
    <row r="144" s="2" customFormat="1" ht="37.8" customHeight="1">
      <c r="A144" s="39"/>
      <c r="B144" s="40"/>
      <c r="C144" s="206" t="s">
        <v>445</v>
      </c>
      <c r="D144" s="206" t="s">
        <v>127</v>
      </c>
      <c r="E144" s="207" t="s">
        <v>145</v>
      </c>
      <c r="F144" s="208" t="s">
        <v>146</v>
      </c>
      <c r="G144" s="209" t="s">
        <v>147</v>
      </c>
      <c r="H144" s="210">
        <v>0.17599999999999999</v>
      </c>
      <c r="I144" s="211"/>
      <c r="J144" s="212">
        <f>ROUND(I144*H144,2)</f>
        <v>0</v>
      </c>
      <c r="K144" s="213"/>
      <c r="L144" s="45"/>
      <c r="M144" s="214" t="s">
        <v>19</v>
      </c>
      <c r="N144" s="215" t="s">
        <v>46</v>
      </c>
      <c r="O144" s="85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8" t="s">
        <v>131</v>
      </c>
      <c r="AT144" s="218" t="s">
        <v>127</v>
      </c>
      <c r="AU144" s="218" t="s">
        <v>85</v>
      </c>
      <c r="AY144" s="18" t="s">
        <v>124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8" t="s">
        <v>83</v>
      </c>
      <c r="BK144" s="219">
        <f>ROUND(I144*H144,2)</f>
        <v>0</v>
      </c>
      <c r="BL144" s="18" t="s">
        <v>131</v>
      </c>
      <c r="BM144" s="218" t="s">
        <v>697</v>
      </c>
    </row>
    <row r="145" s="12" customFormat="1" ht="22.8" customHeight="1">
      <c r="A145" s="12"/>
      <c r="B145" s="190"/>
      <c r="C145" s="191"/>
      <c r="D145" s="192" t="s">
        <v>74</v>
      </c>
      <c r="E145" s="204" t="s">
        <v>149</v>
      </c>
      <c r="F145" s="204" t="s">
        <v>150</v>
      </c>
      <c r="G145" s="191"/>
      <c r="H145" s="191"/>
      <c r="I145" s="194"/>
      <c r="J145" s="205">
        <f>BK145</f>
        <v>0</v>
      </c>
      <c r="K145" s="191"/>
      <c r="L145" s="196"/>
      <c r="M145" s="197"/>
      <c r="N145" s="198"/>
      <c r="O145" s="198"/>
      <c r="P145" s="199">
        <f>SUM(P146:P187)</f>
        <v>0</v>
      </c>
      <c r="Q145" s="198"/>
      <c r="R145" s="199">
        <f>SUM(R146:R187)</f>
        <v>0</v>
      </c>
      <c r="S145" s="198"/>
      <c r="T145" s="200">
        <f>SUM(T146:T187)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1" t="s">
        <v>85</v>
      </c>
      <c r="AT145" s="202" t="s">
        <v>74</v>
      </c>
      <c r="AU145" s="202" t="s">
        <v>83</v>
      </c>
      <c r="AY145" s="201" t="s">
        <v>124</v>
      </c>
      <c r="BK145" s="203">
        <f>SUM(BK146:BK187)</f>
        <v>0</v>
      </c>
    </row>
    <row r="146" s="2" customFormat="1" ht="14.4" customHeight="1">
      <c r="A146" s="39"/>
      <c r="B146" s="40"/>
      <c r="C146" s="220" t="s">
        <v>449</v>
      </c>
      <c r="D146" s="220" t="s">
        <v>152</v>
      </c>
      <c r="E146" s="221" t="s">
        <v>698</v>
      </c>
      <c r="F146" s="222" t="s">
        <v>699</v>
      </c>
      <c r="G146" s="223" t="s">
        <v>155</v>
      </c>
      <c r="H146" s="224">
        <v>1</v>
      </c>
      <c r="I146" s="225"/>
      <c r="J146" s="226">
        <f>ROUND(I146*H146,2)</f>
        <v>0</v>
      </c>
      <c r="K146" s="227"/>
      <c r="L146" s="228"/>
      <c r="M146" s="229" t="s">
        <v>19</v>
      </c>
      <c r="N146" s="230" t="s">
        <v>46</v>
      </c>
      <c r="O146" s="85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8" t="s">
        <v>156</v>
      </c>
      <c r="AT146" s="218" t="s">
        <v>152</v>
      </c>
      <c r="AU146" s="218" t="s">
        <v>85</v>
      </c>
      <c r="AY146" s="18" t="s">
        <v>124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8" t="s">
        <v>83</v>
      </c>
      <c r="BK146" s="219">
        <f>ROUND(I146*H146,2)</f>
        <v>0</v>
      </c>
      <c r="BL146" s="18" t="s">
        <v>140</v>
      </c>
      <c r="BM146" s="218" t="s">
        <v>700</v>
      </c>
    </row>
    <row r="147" s="14" customFormat="1">
      <c r="A147" s="14"/>
      <c r="B147" s="248"/>
      <c r="C147" s="249"/>
      <c r="D147" s="238" t="s">
        <v>222</v>
      </c>
      <c r="E147" s="250" t="s">
        <v>19</v>
      </c>
      <c r="F147" s="251" t="s">
        <v>701</v>
      </c>
      <c r="G147" s="249"/>
      <c r="H147" s="250" t="s">
        <v>19</v>
      </c>
      <c r="I147" s="252"/>
      <c r="J147" s="249"/>
      <c r="K147" s="249"/>
      <c r="L147" s="253"/>
      <c r="M147" s="254"/>
      <c r="N147" s="255"/>
      <c r="O147" s="255"/>
      <c r="P147" s="255"/>
      <c r="Q147" s="255"/>
      <c r="R147" s="255"/>
      <c r="S147" s="255"/>
      <c r="T147" s="256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7" t="s">
        <v>222</v>
      </c>
      <c r="AU147" s="257" t="s">
        <v>85</v>
      </c>
      <c r="AV147" s="14" t="s">
        <v>83</v>
      </c>
      <c r="AW147" s="14" t="s">
        <v>36</v>
      </c>
      <c r="AX147" s="14" t="s">
        <v>75</v>
      </c>
      <c r="AY147" s="257" t="s">
        <v>124</v>
      </c>
    </row>
    <row r="148" s="14" customFormat="1">
      <c r="A148" s="14"/>
      <c r="B148" s="248"/>
      <c r="C148" s="249"/>
      <c r="D148" s="238" t="s">
        <v>222</v>
      </c>
      <c r="E148" s="250" t="s">
        <v>19</v>
      </c>
      <c r="F148" s="251" t="s">
        <v>702</v>
      </c>
      <c r="G148" s="249"/>
      <c r="H148" s="250" t="s">
        <v>19</v>
      </c>
      <c r="I148" s="252"/>
      <c r="J148" s="249"/>
      <c r="K148" s="249"/>
      <c r="L148" s="253"/>
      <c r="M148" s="254"/>
      <c r="N148" s="255"/>
      <c r="O148" s="255"/>
      <c r="P148" s="255"/>
      <c r="Q148" s="255"/>
      <c r="R148" s="255"/>
      <c r="S148" s="255"/>
      <c r="T148" s="25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7" t="s">
        <v>222</v>
      </c>
      <c r="AU148" s="257" t="s">
        <v>85</v>
      </c>
      <c r="AV148" s="14" t="s">
        <v>83</v>
      </c>
      <c r="AW148" s="14" t="s">
        <v>36</v>
      </c>
      <c r="AX148" s="14" t="s">
        <v>75</v>
      </c>
      <c r="AY148" s="257" t="s">
        <v>124</v>
      </c>
    </row>
    <row r="149" s="14" customFormat="1">
      <c r="A149" s="14"/>
      <c r="B149" s="248"/>
      <c r="C149" s="249"/>
      <c r="D149" s="238" t="s">
        <v>222</v>
      </c>
      <c r="E149" s="250" t="s">
        <v>19</v>
      </c>
      <c r="F149" s="251" t="s">
        <v>703</v>
      </c>
      <c r="G149" s="249"/>
      <c r="H149" s="250" t="s">
        <v>19</v>
      </c>
      <c r="I149" s="252"/>
      <c r="J149" s="249"/>
      <c r="K149" s="249"/>
      <c r="L149" s="253"/>
      <c r="M149" s="254"/>
      <c r="N149" s="255"/>
      <c r="O149" s="255"/>
      <c r="P149" s="255"/>
      <c r="Q149" s="255"/>
      <c r="R149" s="255"/>
      <c r="S149" s="255"/>
      <c r="T149" s="25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7" t="s">
        <v>222</v>
      </c>
      <c r="AU149" s="257" t="s">
        <v>85</v>
      </c>
      <c r="AV149" s="14" t="s">
        <v>83</v>
      </c>
      <c r="AW149" s="14" t="s">
        <v>36</v>
      </c>
      <c r="AX149" s="14" t="s">
        <v>75</v>
      </c>
      <c r="AY149" s="257" t="s">
        <v>124</v>
      </c>
    </row>
    <row r="150" s="13" customFormat="1">
      <c r="A150" s="13"/>
      <c r="B150" s="236"/>
      <c r="C150" s="237"/>
      <c r="D150" s="238" t="s">
        <v>222</v>
      </c>
      <c r="E150" s="239" t="s">
        <v>19</v>
      </c>
      <c r="F150" s="240" t="s">
        <v>704</v>
      </c>
      <c r="G150" s="237"/>
      <c r="H150" s="241">
        <v>1</v>
      </c>
      <c r="I150" s="242"/>
      <c r="J150" s="237"/>
      <c r="K150" s="237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222</v>
      </c>
      <c r="AU150" s="247" t="s">
        <v>85</v>
      </c>
      <c r="AV150" s="13" t="s">
        <v>85</v>
      </c>
      <c r="AW150" s="13" t="s">
        <v>36</v>
      </c>
      <c r="AX150" s="13" t="s">
        <v>75</v>
      </c>
      <c r="AY150" s="247" t="s">
        <v>124</v>
      </c>
    </row>
    <row r="151" s="15" customFormat="1">
      <c r="A151" s="15"/>
      <c r="B151" s="258"/>
      <c r="C151" s="259"/>
      <c r="D151" s="238" t="s">
        <v>222</v>
      </c>
      <c r="E151" s="260" t="s">
        <v>19</v>
      </c>
      <c r="F151" s="261" t="s">
        <v>455</v>
      </c>
      <c r="G151" s="259"/>
      <c r="H151" s="262">
        <v>1</v>
      </c>
      <c r="I151" s="263"/>
      <c r="J151" s="259"/>
      <c r="K151" s="259"/>
      <c r="L151" s="264"/>
      <c r="M151" s="265"/>
      <c r="N151" s="266"/>
      <c r="O151" s="266"/>
      <c r="P151" s="266"/>
      <c r="Q151" s="266"/>
      <c r="R151" s="266"/>
      <c r="S151" s="266"/>
      <c r="T151" s="267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8" t="s">
        <v>222</v>
      </c>
      <c r="AU151" s="268" t="s">
        <v>85</v>
      </c>
      <c r="AV151" s="15" t="s">
        <v>140</v>
      </c>
      <c r="AW151" s="15" t="s">
        <v>36</v>
      </c>
      <c r="AX151" s="15" t="s">
        <v>83</v>
      </c>
      <c r="AY151" s="268" t="s">
        <v>124</v>
      </c>
    </row>
    <row r="152" s="2" customFormat="1" ht="14.4" customHeight="1">
      <c r="A152" s="39"/>
      <c r="B152" s="40"/>
      <c r="C152" s="220" t="s">
        <v>456</v>
      </c>
      <c r="D152" s="220" t="s">
        <v>152</v>
      </c>
      <c r="E152" s="221" t="s">
        <v>705</v>
      </c>
      <c r="F152" s="222" t="s">
        <v>706</v>
      </c>
      <c r="G152" s="223" t="s">
        <v>155</v>
      </c>
      <c r="H152" s="224">
        <v>1</v>
      </c>
      <c r="I152" s="225"/>
      <c r="J152" s="226">
        <f>ROUND(I152*H152,2)</f>
        <v>0</v>
      </c>
      <c r="K152" s="227"/>
      <c r="L152" s="228"/>
      <c r="M152" s="229" t="s">
        <v>19</v>
      </c>
      <c r="N152" s="230" t="s">
        <v>46</v>
      </c>
      <c r="O152" s="85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8" t="s">
        <v>156</v>
      </c>
      <c r="AT152" s="218" t="s">
        <v>152</v>
      </c>
      <c r="AU152" s="218" t="s">
        <v>85</v>
      </c>
      <c r="AY152" s="18" t="s">
        <v>124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8" t="s">
        <v>83</v>
      </c>
      <c r="BK152" s="219">
        <f>ROUND(I152*H152,2)</f>
        <v>0</v>
      </c>
      <c r="BL152" s="18" t="s">
        <v>140</v>
      </c>
      <c r="BM152" s="218" t="s">
        <v>707</v>
      </c>
    </row>
    <row r="153" s="2" customFormat="1" ht="14.4" customHeight="1">
      <c r="A153" s="39"/>
      <c r="B153" s="40"/>
      <c r="C153" s="220" t="s">
        <v>460</v>
      </c>
      <c r="D153" s="220" t="s">
        <v>152</v>
      </c>
      <c r="E153" s="221" t="s">
        <v>708</v>
      </c>
      <c r="F153" s="222" t="s">
        <v>709</v>
      </c>
      <c r="G153" s="223" t="s">
        <v>155</v>
      </c>
      <c r="H153" s="224">
        <v>1</v>
      </c>
      <c r="I153" s="225"/>
      <c r="J153" s="226">
        <f>ROUND(I153*H153,2)</f>
        <v>0</v>
      </c>
      <c r="K153" s="227"/>
      <c r="L153" s="228"/>
      <c r="M153" s="229" t="s">
        <v>19</v>
      </c>
      <c r="N153" s="230" t="s">
        <v>46</v>
      </c>
      <c r="O153" s="85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8" t="s">
        <v>156</v>
      </c>
      <c r="AT153" s="218" t="s">
        <v>152</v>
      </c>
      <c r="AU153" s="218" t="s">
        <v>85</v>
      </c>
      <c r="AY153" s="18" t="s">
        <v>124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8" t="s">
        <v>83</v>
      </c>
      <c r="BK153" s="219">
        <f>ROUND(I153*H153,2)</f>
        <v>0</v>
      </c>
      <c r="BL153" s="18" t="s">
        <v>140</v>
      </c>
      <c r="BM153" s="218" t="s">
        <v>710</v>
      </c>
    </row>
    <row r="154" s="2" customFormat="1" ht="14.4" customHeight="1">
      <c r="A154" s="39"/>
      <c r="B154" s="40"/>
      <c r="C154" s="220" t="s">
        <v>464</v>
      </c>
      <c r="D154" s="220" t="s">
        <v>152</v>
      </c>
      <c r="E154" s="221" t="s">
        <v>711</v>
      </c>
      <c r="F154" s="222" t="s">
        <v>451</v>
      </c>
      <c r="G154" s="223" t="s">
        <v>155</v>
      </c>
      <c r="H154" s="224">
        <v>1</v>
      </c>
      <c r="I154" s="225"/>
      <c r="J154" s="226">
        <f>ROUND(I154*H154,2)</f>
        <v>0</v>
      </c>
      <c r="K154" s="227"/>
      <c r="L154" s="228"/>
      <c r="M154" s="229" t="s">
        <v>19</v>
      </c>
      <c r="N154" s="230" t="s">
        <v>46</v>
      </c>
      <c r="O154" s="85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8" t="s">
        <v>156</v>
      </c>
      <c r="AT154" s="218" t="s">
        <v>152</v>
      </c>
      <c r="AU154" s="218" t="s">
        <v>85</v>
      </c>
      <c r="AY154" s="18" t="s">
        <v>124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8" t="s">
        <v>83</v>
      </c>
      <c r="BK154" s="219">
        <f>ROUND(I154*H154,2)</f>
        <v>0</v>
      </c>
      <c r="BL154" s="18" t="s">
        <v>140</v>
      </c>
      <c r="BM154" s="218" t="s">
        <v>712</v>
      </c>
    </row>
    <row r="155" s="13" customFormat="1">
      <c r="A155" s="13"/>
      <c r="B155" s="236"/>
      <c r="C155" s="237"/>
      <c r="D155" s="238" t="s">
        <v>222</v>
      </c>
      <c r="E155" s="239" t="s">
        <v>19</v>
      </c>
      <c r="F155" s="240" t="s">
        <v>713</v>
      </c>
      <c r="G155" s="237"/>
      <c r="H155" s="241">
        <v>1</v>
      </c>
      <c r="I155" s="242"/>
      <c r="J155" s="237"/>
      <c r="K155" s="237"/>
      <c r="L155" s="243"/>
      <c r="M155" s="244"/>
      <c r="N155" s="245"/>
      <c r="O155" s="245"/>
      <c r="P155" s="245"/>
      <c r="Q155" s="245"/>
      <c r="R155" s="245"/>
      <c r="S155" s="245"/>
      <c r="T155" s="24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7" t="s">
        <v>222</v>
      </c>
      <c r="AU155" s="247" t="s">
        <v>85</v>
      </c>
      <c r="AV155" s="13" t="s">
        <v>85</v>
      </c>
      <c r="AW155" s="13" t="s">
        <v>36</v>
      </c>
      <c r="AX155" s="13" t="s">
        <v>83</v>
      </c>
      <c r="AY155" s="247" t="s">
        <v>124</v>
      </c>
    </row>
    <row r="156" s="2" customFormat="1" ht="14.4" customHeight="1">
      <c r="A156" s="39"/>
      <c r="B156" s="40"/>
      <c r="C156" s="220" t="s">
        <v>466</v>
      </c>
      <c r="D156" s="220" t="s">
        <v>152</v>
      </c>
      <c r="E156" s="221" t="s">
        <v>461</v>
      </c>
      <c r="F156" s="222" t="s">
        <v>714</v>
      </c>
      <c r="G156" s="223" t="s">
        <v>155</v>
      </c>
      <c r="H156" s="224">
        <v>1</v>
      </c>
      <c r="I156" s="225"/>
      <c r="J156" s="226">
        <f>ROUND(I156*H156,2)</f>
        <v>0</v>
      </c>
      <c r="K156" s="227"/>
      <c r="L156" s="228"/>
      <c r="M156" s="229" t="s">
        <v>19</v>
      </c>
      <c r="N156" s="230" t="s">
        <v>46</v>
      </c>
      <c r="O156" s="85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8" t="s">
        <v>156</v>
      </c>
      <c r="AT156" s="218" t="s">
        <v>152</v>
      </c>
      <c r="AU156" s="218" t="s">
        <v>85</v>
      </c>
      <c r="AY156" s="18" t="s">
        <v>124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8" t="s">
        <v>83</v>
      </c>
      <c r="BK156" s="219">
        <f>ROUND(I156*H156,2)</f>
        <v>0</v>
      </c>
      <c r="BL156" s="18" t="s">
        <v>140</v>
      </c>
      <c r="BM156" s="218" t="s">
        <v>715</v>
      </c>
    </row>
    <row r="157" s="2" customFormat="1" ht="14.4" customHeight="1">
      <c r="A157" s="39"/>
      <c r="B157" s="40"/>
      <c r="C157" s="220" t="s">
        <v>470</v>
      </c>
      <c r="D157" s="220" t="s">
        <v>152</v>
      </c>
      <c r="E157" s="221" t="s">
        <v>263</v>
      </c>
      <c r="F157" s="222" t="s">
        <v>154</v>
      </c>
      <c r="G157" s="223" t="s">
        <v>155</v>
      </c>
      <c r="H157" s="224">
        <v>1</v>
      </c>
      <c r="I157" s="225"/>
      <c r="J157" s="226">
        <f>ROUND(I157*H157,2)</f>
        <v>0</v>
      </c>
      <c r="K157" s="227"/>
      <c r="L157" s="228"/>
      <c r="M157" s="229" t="s">
        <v>19</v>
      </c>
      <c r="N157" s="230" t="s">
        <v>46</v>
      </c>
      <c r="O157" s="85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8" t="s">
        <v>156</v>
      </c>
      <c r="AT157" s="218" t="s">
        <v>152</v>
      </c>
      <c r="AU157" s="218" t="s">
        <v>85</v>
      </c>
      <c r="AY157" s="18" t="s">
        <v>124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8" t="s">
        <v>83</v>
      </c>
      <c r="BK157" s="219">
        <f>ROUND(I157*H157,2)</f>
        <v>0</v>
      </c>
      <c r="BL157" s="18" t="s">
        <v>140</v>
      </c>
      <c r="BM157" s="218" t="s">
        <v>716</v>
      </c>
    </row>
    <row r="158" s="2" customFormat="1" ht="37.8" customHeight="1">
      <c r="A158" s="39"/>
      <c r="B158" s="40"/>
      <c r="C158" s="220" t="s">
        <v>474</v>
      </c>
      <c r="D158" s="220" t="s">
        <v>152</v>
      </c>
      <c r="E158" s="221" t="s">
        <v>467</v>
      </c>
      <c r="F158" s="222" t="s">
        <v>717</v>
      </c>
      <c r="G158" s="223" t="s">
        <v>155</v>
      </c>
      <c r="H158" s="224">
        <v>1</v>
      </c>
      <c r="I158" s="225"/>
      <c r="J158" s="226">
        <f>ROUND(I158*H158,2)</f>
        <v>0</v>
      </c>
      <c r="K158" s="227"/>
      <c r="L158" s="228"/>
      <c r="M158" s="229" t="s">
        <v>19</v>
      </c>
      <c r="N158" s="230" t="s">
        <v>46</v>
      </c>
      <c r="O158" s="85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8" t="s">
        <v>156</v>
      </c>
      <c r="AT158" s="218" t="s">
        <v>152</v>
      </c>
      <c r="AU158" s="218" t="s">
        <v>85</v>
      </c>
      <c r="AY158" s="18" t="s">
        <v>124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8" t="s">
        <v>83</v>
      </c>
      <c r="BK158" s="219">
        <f>ROUND(I158*H158,2)</f>
        <v>0</v>
      </c>
      <c r="BL158" s="18" t="s">
        <v>140</v>
      </c>
      <c r="BM158" s="218" t="s">
        <v>718</v>
      </c>
    </row>
    <row r="159" s="2" customFormat="1" ht="37.8" customHeight="1">
      <c r="A159" s="39"/>
      <c r="B159" s="40"/>
      <c r="C159" s="220" t="s">
        <v>478</v>
      </c>
      <c r="D159" s="220" t="s">
        <v>152</v>
      </c>
      <c r="E159" s="221" t="s">
        <v>471</v>
      </c>
      <c r="F159" s="222" t="s">
        <v>719</v>
      </c>
      <c r="G159" s="223" t="s">
        <v>155</v>
      </c>
      <c r="H159" s="224">
        <v>1</v>
      </c>
      <c r="I159" s="225"/>
      <c r="J159" s="226">
        <f>ROUND(I159*H159,2)</f>
        <v>0</v>
      </c>
      <c r="K159" s="227"/>
      <c r="L159" s="228"/>
      <c r="M159" s="229" t="s">
        <v>19</v>
      </c>
      <c r="N159" s="230" t="s">
        <v>46</v>
      </c>
      <c r="O159" s="85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8" t="s">
        <v>156</v>
      </c>
      <c r="AT159" s="218" t="s">
        <v>152</v>
      </c>
      <c r="AU159" s="218" t="s">
        <v>85</v>
      </c>
      <c r="AY159" s="18" t="s">
        <v>124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8" t="s">
        <v>83</v>
      </c>
      <c r="BK159" s="219">
        <f>ROUND(I159*H159,2)</f>
        <v>0</v>
      </c>
      <c r="BL159" s="18" t="s">
        <v>140</v>
      </c>
      <c r="BM159" s="218" t="s">
        <v>720</v>
      </c>
    </row>
    <row r="160" s="2" customFormat="1" ht="24.15" customHeight="1">
      <c r="A160" s="39"/>
      <c r="B160" s="40"/>
      <c r="C160" s="220" t="s">
        <v>482</v>
      </c>
      <c r="D160" s="220" t="s">
        <v>152</v>
      </c>
      <c r="E160" s="221" t="s">
        <v>475</v>
      </c>
      <c r="F160" s="222" t="s">
        <v>721</v>
      </c>
      <c r="G160" s="223" t="s">
        <v>155</v>
      </c>
      <c r="H160" s="224">
        <v>1</v>
      </c>
      <c r="I160" s="225"/>
      <c r="J160" s="226">
        <f>ROUND(I160*H160,2)</f>
        <v>0</v>
      </c>
      <c r="K160" s="227"/>
      <c r="L160" s="228"/>
      <c r="M160" s="229" t="s">
        <v>19</v>
      </c>
      <c r="N160" s="230" t="s">
        <v>46</v>
      </c>
      <c r="O160" s="85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8" t="s">
        <v>156</v>
      </c>
      <c r="AT160" s="218" t="s">
        <v>152</v>
      </c>
      <c r="AU160" s="218" t="s">
        <v>85</v>
      </c>
      <c r="AY160" s="18" t="s">
        <v>124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8" t="s">
        <v>83</v>
      </c>
      <c r="BK160" s="219">
        <f>ROUND(I160*H160,2)</f>
        <v>0</v>
      </c>
      <c r="BL160" s="18" t="s">
        <v>140</v>
      </c>
      <c r="BM160" s="218" t="s">
        <v>722</v>
      </c>
    </row>
    <row r="161" s="2" customFormat="1" ht="24.15" customHeight="1">
      <c r="A161" s="39"/>
      <c r="B161" s="40"/>
      <c r="C161" s="220" t="s">
        <v>486</v>
      </c>
      <c r="D161" s="220" t="s">
        <v>152</v>
      </c>
      <c r="E161" s="221" t="s">
        <v>533</v>
      </c>
      <c r="F161" s="222" t="s">
        <v>723</v>
      </c>
      <c r="G161" s="223" t="s">
        <v>155</v>
      </c>
      <c r="H161" s="224">
        <v>1</v>
      </c>
      <c r="I161" s="225"/>
      <c r="J161" s="226">
        <f>ROUND(I161*H161,2)</f>
        <v>0</v>
      </c>
      <c r="K161" s="227"/>
      <c r="L161" s="228"/>
      <c r="M161" s="229" t="s">
        <v>19</v>
      </c>
      <c r="N161" s="230" t="s">
        <v>46</v>
      </c>
      <c r="O161" s="85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8" t="s">
        <v>156</v>
      </c>
      <c r="AT161" s="218" t="s">
        <v>152</v>
      </c>
      <c r="AU161" s="218" t="s">
        <v>85</v>
      </c>
      <c r="AY161" s="18" t="s">
        <v>124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8" t="s">
        <v>83</v>
      </c>
      <c r="BK161" s="219">
        <f>ROUND(I161*H161,2)</f>
        <v>0</v>
      </c>
      <c r="BL161" s="18" t="s">
        <v>140</v>
      </c>
      <c r="BM161" s="218" t="s">
        <v>724</v>
      </c>
    </row>
    <row r="162" s="2" customFormat="1" ht="24.15" customHeight="1">
      <c r="A162" s="39"/>
      <c r="B162" s="40"/>
      <c r="C162" s="220" t="s">
        <v>490</v>
      </c>
      <c r="D162" s="220" t="s">
        <v>152</v>
      </c>
      <c r="E162" s="221" t="s">
        <v>153</v>
      </c>
      <c r="F162" s="222" t="s">
        <v>725</v>
      </c>
      <c r="G162" s="223" t="s">
        <v>155</v>
      </c>
      <c r="H162" s="224">
        <v>1</v>
      </c>
      <c r="I162" s="225"/>
      <c r="J162" s="226">
        <f>ROUND(I162*H162,2)</f>
        <v>0</v>
      </c>
      <c r="K162" s="227"/>
      <c r="L162" s="228"/>
      <c r="M162" s="229" t="s">
        <v>19</v>
      </c>
      <c r="N162" s="230" t="s">
        <v>46</v>
      </c>
      <c r="O162" s="85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8" t="s">
        <v>156</v>
      </c>
      <c r="AT162" s="218" t="s">
        <v>152</v>
      </c>
      <c r="AU162" s="218" t="s">
        <v>85</v>
      </c>
      <c r="AY162" s="18" t="s">
        <v>124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8" t="s">
        <v>83</v>
      </c>
      <c r="BK162" s="219">
        <f>ROUND(I162*H162,2)</f>
        <v>0</v>
      </c>
      <c r="BL162" s="18" t="s">
        <v>140</v>
      </c>
      <c r="BM162" s="218" t="s">
        <v>726</v>
      </c>
    </row>
    <row r="163" s="2" customFormat="1" ht="14.4" customHeight="1">
      <c r="A163" s="39"/>
      <c r="B163" s="40"/>
      <c r="C163" s="220" t="s">
        <v>494</v>
      </c>
      <c r="D163" s="220" t="s">
        <v>152</v>
      </c>
      <c r="E163" s="221" t="s">
        <v>727</v>
      </c>
      <c r="F163" s="222" t="s">
        <v>728</v>
      </c>
      <c r="G163" s="223" t="s">
        <v>155</v>
      </c>
      <c r="H163" s="224">
        <v>1</v>
      </c>
      <c r="I163" s="225"/>
      <c r="J163" s="226">
        <f>ROUND(I163*H163,2)</f>
        <v>0</v>
      </c>
      <c r="K163" s="227"/>
      <c r="L163" s="228"/>
      <c r="M163" s="229" t="s">
        <v>19</v>
      </c>
      <c r="N163" s="230" t="s">
        <v>46</v>
      </c>
      <c r="O163" s="85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8" t="s">
        <v>156</v>
      </c>
      <c r="AT163" s="218" t="s">
        <v>152</v>
      </c>
      <c r="AU163" s="218" t="s">
        <v>85</v>
      </c>
      <c r="AY163" s="18" t="s">
        <v>124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8" t="s">
        <v>83</v>
      </c>
      <c r="BK163" s="219">
        <f>ROUND(I163*H163,2)</f>
        <v>0</v>
      </c>
      <c r="BL163" s="18" t="s">
        <v>140</v>
      </c>
      <c r="BM163" s="218" t="s">
        <v>729</v>
      </c>
    </row>
    <row r="164" s="2" customFormat="1" ht="14.4" customHeight="1">
      <c r="A164" s="39"/>
      <c r="B164" s="40"/>
      <c r="C164" s="220" t="s">
        <v>497</v>
      </c>
      <c r="D164" s="220" t="s">
        <v>152</v>
      </c>
      <c r="E164" s="221" t="s">
        <v>538</v>
      </c>
      <c r="F164" s="222" t="s">
        <v>476</v>
      </c>
      <c r="G164" s="223" t="s">
        <v>155</v>
      </c>
      <c r="H164" s="224">
        <v>15</v>
      </c>
      <c r="I164" s="225"/>
      <c r="J164" s="226">
        <f>ROUND(I164*H164,2)</f>
        <v>0</v>
      </c>
      <c r="K164" s="227"/>
      <c r="L164" s="228"/>
      <c r="M164" s="229" t="s">
        <v>19</v>
      </c>
      <c r="N164" s="230" t="s">
        <v>46</v>
      </c>
      <c r="O164" s="85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8" t="s">
        <v>156</v>
      </c>
      <c r="AT164" s="218" t="s">
        <v>152</v>
      </c>
      <c r="AU164" s="218" t="s">
        <v>85</v>
      </c>
      <c r="AY164" s="18" t="s">
        <v>124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8" t="s">
        <v>83</v>
      </c>
      <c r="BK164" s="219">
        <f>ROUND(I164*H164,2)</f>
        <v>0</v>
      </c>
      <c r="BL164" s="18" t="s">
        <v>140</v>
      </c>
      <c r="BM164" s="218" t="s">
        <v>730</v>
      </c>
    </row>
    <row r="165" s="2" customFormat="1" ht="14.4" customHeight="1">
      <c r="A165" s="39"/>
      <c r="B165" s="40"/>
      <c r="C165" s="220" t="s">
        <v>499</v>
      </c>
      <c r="D165" s="220" t="s">
        <v>152</v>
      </c>
      <c r="E165" s="221" t="s">
        <v>731</v>
      </c>
      <c r="F165" s="222" t="s">
        <v>480</v>
      </c>
      <c r="G165" s="223" t="s">
        <v>155</v>
      </c>
      <c r="H165" s="224">
        <v>1</v>
      </c>
      <c r="I165" s="225"/>
      <c r="J165" s="226">
        <f>ROUND(I165*H165,2)</f>
        <v>0</v>
      </c>
      <c r="K165" s="227"/>
      <c r="L165" s="228"/>
      <c r="M165" s="229" t="s">
        <v>19</v>
      </c>
      <c r="N165" s="230" t="s">
        <v>46</v>
      </c>
      <c r="O165" s="85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8" t="s">
        <v>156</v>
      </c>
      <c r="AT165" s="218" t="s">
        <v>152</v>
      </c>
      <c r="AU165" s="218" t="s">
        <v>85</v>
      </c>
      <c r="AY165" s="18" t="s">
        <v>124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8" t="s">
        <v>83</v>
      </c>
      <c r="BK165" s="219">
        <f>ROUND(I165*H165,2)</f>
        <v>0</v>
      </c>
      <c r="BL165" s="18" t="s">
        <v>140</v>
      </c>
      <c r="BM165" s="218" t="s">
        <v>732</v>
      </c>
    </row>
    <row r="166" s="2" customFormat="1" ht="14.4" customHeight="1">
      <c r="A166" s="39"/>
      <c r="B166" s="40"/>
      <c r="C166" s="220" t="s">
        <v>384</v>
      </c>
      <c r="D166" s="220" t="s">
        <v>152</v>
      </c>
      <c r="E166" s="221" t="s">
        <v>733</v>
      </c>
      <c r="F166" s="222" t="s">
        <v>484</v>
      </c>
      <c r="G166" s="223" t="s">
        <v>155</v>
      </c>
      <c r="H166" s="224">
        <v>2</v>
      </c>
      <c r="I166" s="225"/>
      <c r="J166" s="226">
        <f>ROUND(I166*H166,2)</f>
        <v>0</v>
      </c>
      <c r="K166" s="227"/>
      <c r="L166" s="228"/>
      <c r="M166" s="229" t="s">
        <v>19</v>
      </c>
      <c r="N166" s="230" t="s">
        <v>46</v>
      </c>
      <c r="O166" s="85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8" t="s">
        <v>156</v>
      </c>
      <c r="AT166" s="218" t="s">
        <v>152</v>
      </c>
      <c r="AU166" s="218" t="s">
        <v>85</v>
      </c>
      <c r="AY166" s="18" t="s">
        <v>124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8" t="s">
        <v>83</v>
      </c>
      <c r="BK166" s="219">
        <f>ROUND(I166*H166,2)</f>
        <v>0</v>
      </c>
      <c r="BL166" s="18" t="s">
        <v>140</v>
      </c>
      <c r="BM166" s="218" t="s">
        <v>734</v>
      </c>
    </row>
    <row r="167" s="2" customFormat="1" ht="14.4" customHeight="1">
      <c r="A167" s="39"/>
      <c r="B167" s="40"/>
      <c r="C167" s="220" t="s">
        <v>502</v>
      </c>
      <c r="D167" s="220" t="s">
        <v>152</v>
      </c>
      <c r="E167" s="221" t="s">
        <v>735</v>
      </c>
      <c r="F167" s="222" t="s">
        <v>488</v>
      </c>
      <c r="G167" s="223" t="s">
        <v>155</v>
      </c>
      <c r="H167" s="224">
        <v>2</v>
      </c>
      <c r="I167" s="225"/>
      <c r="J167" s="226">
        <f>ROUND(I167*H167,2)</f>
        <v>0</v>
      </c>
      <c r="K167" s="227"/>
      <c r="L167" s="228"/>
      <c r="M167" s="229" t="s">
        <v>19</v>
      </c>
      <c r="N167" s="230" t="s">
        <v>46</v>
      </c>
      <c r="O167" s="8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8" t="s">
        <v>156</v>
      </c>
      <c r="AT167" s="218" t="s">
        <v>152</v>
      </c>
      <c r="AU167" s="218" t="s">
        <v>85</v>
      </c>
      <c r="AY167" s="18" t="s">
        <v>124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8" t="s">
        <v>83</v>
      </c>
      <c r="BK167" s="219">
        <f>ROUND(I167*H167,2)</f>
        <v>0</v>
      </c>
      <c r="BL167" s="18" t="s">
        <v>140</v>
      </c>
      <c r="BM167" s="218" t="s">
        <v>736</v>
      </c>
    </row>
    <row r="168" s="2" customFormat="1" ht="24.15" customHeight="1">
      <c r="A168" s="39"/>
      <c r="B168" s="40"/>
      <c r="C168" s="220" t="s">
        <v>506</v>
      </c>
      <c r="D168" s="220" t="s">
        <v>152</v>
      </c>
      <c r="E168" s="221" t="s">
        <v>491</v>
      </c>
      <c r="F168" s="222" t="s">
        <v>492</v>
      </c>
      <c r="G168" s="223" t="s">
        <v>155</v>
      </c>
      <c r="H168" s="224">
        <v>2</v>
      </c>
      <c r="I168" s="225"/>
      <c r="J168" s="226">
        <f>ROUND(I168*H168,2)</f>
        <v>0</v>
      </c>
      <c r="K168" s="227"/>
      <c r="L168" s="228"/>
      <c r="M168" s="229" t="s">
        <v>19</v>
      </c>
      <c r="N168" s="230" t="s">
        <v>46</v>
      </c>
      <c r="O168" s="85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8" t="s">
        <v>156</v>
      </c>
      <c r="AT168" s="218" t="s">
        <v>152</v>
      </c>
      <c r="AU168" s="218" t="s">
        <v>85</v>
      </c>
      <c r="AY168" s="18" t="s">
        <v>124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8" t="s">
        <v>83</v>
      </c>
      <c r="BK168" s="219">
        <f>ROUND(I168*H168,2)</f>
        <v>0</v>
      </c>
      <c r="BL168" s="18" t="s">
        <v>140</v>
      </c>
      <c r="BM168" s="218" t="s">
        <v>737</v>
      </c>
    </row>
    <row r="169" s="2" customFormat="1" ht="14.4" customHeight="1">
      <c r="A169" s="39"/>
      <c r="B169" s="40"/>
      <c r="C169" s="220" t="s">
        <v>510</v>
      </c>
      <c r="D169" s="220" t="s">
        <v>152</v>
      </c>
      <c r="E169" s="221" t="s">
        <v>503</v>
      </c>
      <c r="F169" s="222" t="s">
        <v>504</v>
      </c>
      <c r="G169" s="223" t="s">
        <v>155</v>
      </c>
      <c r="H169" s="224">
        <v>2</v>
      </c>
      <c r="I169" s="225"/>
      <c r="J169" s="226">
        <f>ROUND(I169*H169,2)</f>
        <v>0</v>
      </c>
      <c r="K169" s="227"/>
      <c r="L169" s="228"/>
      <c r="M169" s="229" t="s">
        <v>19</v>
      </c>
      <c r="N169" s="230" t="s">
        <v>46</v>
      </c>
      <c r="O169" s="85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8" t="s">
        <v>156</v>
      </c>
      <c r="AT169" s="218" t="s">
        <v>152</v>
      </c>
      <c r="AU169" s="218" t="s">
        <v>85</v>
      </c>
      <c r="AY169" s="18" t="s">
        <v>124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8" t="s">
        <v>83</v>
      </c>
      <c r="BK169" s="219">
        <f>ROUND(I169*H169,2)</f>
        <v>0</v>
      </c>
      <c r="BL169" s="18" t="s">
        <v>140</v>
      </c>
      <c r="BM169" s="218" t="s">
        <v>738</v>
      </c>
    </row>
    <row r="170" s="2" customFormat="1" ht="14.4" customHeight="1">
      <c r="A170" s="39"/>
      <c r="B170" s="40"/>
      <c r="C170" s="220" t="s">
        <v>513</v>
      </c>
      <c r="D170" s="220" t="s">
        <v>152</v>
      </c>
      <c r="E170" s="221" t="s">
        <v>507</v>
      </c>
      <c r="F170" s="222" t="s">
        <v>508</v>
      </c>
      <c r="G170" s="223" t="s">
        <v>155</v>
      </c>
      <c r="H170" s="224">
        <v>2</v>
      </c>
      <c r="I170" s="225"/>
      <c r="J170" s="226">
        <f>ROUND(I170*H170,2)</f>
        <v>0</v>
      </c>
      <c r="K170" s="227"/>
      <c r="L170" s="228"/>
      <c r="M170" s="229" t="s">
        <v>19</v>
      </c>
      <c r="N170" s="230" t="s">
        <v>46</v>
      </c>
      <c r="O170" s="8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8" t="s">
        <v>156</v>
      </c>
      <c r="AT170" s="218" t="s">
        <v>152</v>
      </c>
      <c r="AU170" s="218" t="s">
        <v>85</v>
      </c>
      <c r="AY170" s="18" t="s">
        <v>124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8" t="s">
        <v>83</v>
      </c>
      <c r="BK170" s="219">
        <f>ROUND(I170*H170,2)</f>
        <v>0</v>
      </c>
      <c r="BL170" s="18" t="s">
        <v>140</v>
      </c>
      <c r="BM170" s="218" t="s">
        <v>739</v>
      </c>
    </row>
    <row r="171" s="2" customFormat="1" ht="14.4" customHeight="1">
      <c r="A171" s="39"/>
      <c r="B171" s="40"/>
      <c r="C171" s="220" t="s">
        <v>517</v>
      </c>
      <c r="D171" s="220" t="s">
        <v>152</v>
      </c>
      <c r="E171" s="221" t="s">
        <v>514</v>
      </c>
      <c r="F171" s="222" t="s">
        <v>515</v>
      </c>
      <c r="G171" s="223" t="s">
        <v>155</v>
      </c>
      <c r="H171" s="224">
        <v>4</v>
      </c>
      <c r="I171" s="225"/>
      <c r="J171" s="226">
        <f>ROUND(I171*H171,2)</f>
        <v>0</v>
      </c>
      <c r="K171" s="227"/>
      <c r="L171" s="228"/>
      <c r="M171" s="229" t="s">
        <v>19</v>
      </c>
      <c r="N171" s="230" t="s">
        <v>46</v>
      </c>
      <c r="O171" s="85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8" t="s">
        <v>156</v>
      </c>
      <c r="AT171" s="218" t="s">
        <v>152</v>
      </c>
      <c r="AU171" s="218" t="s">
        <v>85</v>
      </c>
      <c r="AY171" s="18" t="s">
        <v>124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8" t="s">
        <v>83</v>
      </c>
      <c r="BK171" s="219">
        <f>ROUND(I171*H171,2)</f>
        <v>0</v>
      </c>
      <c r="BL171" s="18" t="s">
        <v>140</v>
      </c>
      <c r="BM171" s="218" t="s">
        <v>740</v>
      </c>
    </row>
    <row r="172" s="2" customFormat="1" ht="14.4" customHeight="1">
      <c r="A172" s="39"/>
      <c r="B172" s="40"/>
      <c r="C172" s="220" t="s">
        <v>521</v>
      </c>
      <c r="D172" s="220" t="s">
        <v>152</v>
      </c>
      <c r="E172" s="221" t="s">
        <v>518</v>
      </c>
      <c r="F172" s="222" t="s">
        <v>519</v>
      </c>
      <c r="G172" s="223" t="s">
        <v>155</v>
      </c>
      <c r="H172" s="224">
        <v>10</v>
      </c>
      <c r="I172" s="225"/>
      <c r="J172" s="226">
        <f>ROUND(I172*H172,2)</f>
        <v>0</v>
      </c>
      <c r="K172" s="227"/>
      <c r="L172" s="228"/>
      <c r="M172" s="229" t="s">
        <v>19</v>
      </c>
      <c r="N172" s="230" t="s">
        <v>46</v>
      </c>
      <c r="O172" s="85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8" t="s">
        <v>156</v>
      </c>
      <c r="AT172" s="218" t="s">
        <v>152</v>
      </c>
      <c r="AU172" s="218" t="s">
        <v>85</v>
      </c>
      <c r="AY172" s="18" t="s">
        <v>124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8" t="s">
        <v>83</v>
      </c>
      <c r="BK172" s="219">
        <f>ROUND(I172*H172,2)</f>
        <v>0</v>
      </c>
      <c r="BL172" s="18" t="s">
        <v>140</v>
      </c>
      <c r="BM172" s="218" t="s">
        <v>741</v>
      </c>
    </row>
    <row r="173" s="2" customFormat="1" ht="14.4" customHeight="1">
      <c r="A173" s="39"/>
      <c r="B173" s="40"/>
      <c r="C173" s="220" t="s">
        <v>525</v>
      </c>
      <c r="D173" s="220" t="s">
        <v>152</v>
      </c>
      <c r="E173" s="221" t="s">
        <v>522</v>
      </c>
      <c r="F173" s="222" t="s">
        <v>523</v>
      </c>
      <c r="G173" s="223" t="s">
        <v>155</v>
      </c>
      <c r="H173" s="224">
        <v>3</v>
      </c>
      <c r="I173" s="225"/>
      <c r="J173" s="226">
        <f>ROUND(I173*H173,2)</f>
        <v>0</v>
      </c>
      <c r="K173" s="227"/>
      <c r="L173" s="228"/>
      <c r="M173" s="229" t="s">
        <v>19</v>
      </c>
      <c r="N173" s="230" t="s">
        <v>46</v>
      </c>
      <c r="O173" s="85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8" t="s">
        <v>156</v>
      </c>
      <c r="AT173" s="218" t="s">
        <v>152</v>
      </c>
      <c r="AU173" s="218" t="s">
        <v>85</v>
      </c>
      <c r="AY173" s="18" t="s">
        <v>124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8" t="s">
        <v>83</v>
      </c>
      <c r="BK173" s="219">
        <f>ROUND(I173*H173,2)</f>
        <v>0</v>
      </c>
      <c r="BL173" s="18" t="s">
        <v>140</v>
      </c>
      <c r="BM173" s="218" t="s">
        <v>742</v>
      </c>
    </row>
    <row r="174" s="2" customFormat="1" ht="14.4" customHeight="1">
      <c r="A174" s="39"/>
      <c r="B174" s="40"/>
      <c r="C174" s="220" t="s">
        <v>529</v>
      </c>
      <c r="D174" s="220" t="s">
        <v>152</v>
      </c>
      <c r="E174" s="221" t="s">
        <v>159</v>
      </c>
      <c r="F174" s="222" t="s">
        <v>167</v>
      </c>
      <c r="G174" s="223" t="s">
        <v>155</v>
      </c>
      <c r="H174" s="224">
        <v>1</v>
      </c>
      <c r="I174" s="225"/>
      <c r="J174" s="226">
        <f>ROUND(I174*H174,2)</f>
        <v>0</v>
      </c>
      <c r="K174" s="227"/>
      <c r="L174" s="228"/>
      <c r="M174" s="229" t="s">
        <v>19</v>
      </c>
      <c r="N174" s="230" t="s">
        <v>46</v>
      </c>
      <c r="O174" s="85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8" t="s">
        <v>156</v>
      </c>
      <c r="AT174" s="218" t="s">
        <v>152</v>
      </c>
      <c r="AU174" s="218" t="s">
        <v>85</v>
      </c>
      <c r="AY174" s="18" t="s">
        <v>124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8" t="s">
        <v>83</v>
      </c>
      <c r="BK174" s="219">
        <f>ROUND(I174*H174,2)</f>
        <v>0</v>
      </c>
      <c r="BL174" s="18" t="s">
        <v>140</v>
      </c>
      <c r="BM174" s="218" t="s">
        <v>743</v>
      </c>
    </row>
    <row r="175" s="2" customFormat="1" ht="14.4" customHeight="1">
      <c r="A175" s="39"/>
      <c r="B175" s="40"/>
      <c r="C175" s="220" t="s">
        <v>532</v>
      </c>
      <c r="D175" s="220" t="s">
        <v>152</v>
      </c>
      <c r="E175" s="221" t="s">
        <v>162</v>
      </c>
      <c r="F175" s="222" t="s">
        <v>171</v>
      </c>
      <c r="G175" s="223" t="s">
        <v>155</v>
      </c>
      <c r="H175" s="224">
        <v>1</v>
      </c>
      <c r="I175" s="225"/>
      <c r="J175" s="226">
        <f>ROUND(I175*H175,2)</f>
        <v>0</v>
      </c>
      <c r="K175" s="227"/>
      <c r="L175" s="228"/>
      <c r="M175" s="229" t="s">
        <v>19</v>
      </c>
      <c r="N175" s="230" t="s">
        <v>46</v>
      </c>
      <c r="O175" s="85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8" t="s">
        <v>156</v>
      </c>
      <c r="AT175" s="218" t="s">
        <v>152</v>
      </c>
      <c r="AU175" s="218" t="s">
        <v>85</v>
      </c>
      <c r="AY175" s="18" t="s">
        <v>124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8" t="s">
        <v>83</v>
      </c>
      <c r="BK175" s="219">
        <f>ROUND(I175*H175,2)</f>
        <v>0</v>
      </c>
      <c r="BL175" s="18" t="s">
        <v>140</v>
      </c>
      <c r="BM175" s="218" t="s">
        <v>744</v>
      </c>
    </row>
    <row r="176" s="2" customFormat="1" ht="14.4" customHeight="1">
      <c r="A176" s="39"/>
      <c r="B176" s="40"/>
      <c r="C176" s="220" t="s">
        <v>535</v>
      </c>
      <c r="D176" s="220" t="s">
        <v>152</v>
      </c>
      <c r="E176" s="221" t="s">
        <v>166</v>
      </c>
      <c r="F176" s="222" t="s">
        <v>539</v>
      </c>
      <c r="G176" s="223" t="s">
        <v>176</v>
      </c>
      <c r="H176" s="224">
        <v>60</v>
      </c>
      <c r="I176" s="225"/>
      <c r="J176" s="226">
        <f>ROUND(I176*H176,2)</f>
        <v>0</v>
      </c>
      <c r="K176" s="227"/>
      <c r="L176" s="228"/>
      <c r="M176" s="229" t="s">
        <v>19</v>
      </c>
      <c r="N176" s="230" t="s">
        <v>46</v>
      </c>
      <c r="O176" s="85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8" t="s">
        <v>156</v>
      </c>
      <c r="AT176" s="218" t="s">
        <v>152</v>
      </c>
      <c r="AU176" s="218" t="s">
        <v>85</v>
      </c>
      <c r="AY176" s="18" t="s">
        <v>124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8" t="s">
        <v>83</v>
      </c>
      <c r="BK176" s="219">
        <f>ROUND(I176*H176,2)</f>
        <v>0</v>
      </c>
      <c r="BL176" s="18" t="s">
        <v>140</v>
      </c>
      <c r="BM176" s="218" t="s">
        <v>745</v>
      </c>
    </row>
    <row r="177" s="2" customFormat="1" ht="14.4" customHeight="1">
      <c r="A177" s="39"/>
      <c r="B177" s="40"/>
      <c r="C177" s="220" t="s">
        <v>537</v>
      </c>
      <c r="D177" s="220" t="s">
        <v>152</v>
      </c>
      <c r="E177" s="221" t="s">
        <v>170</v>
      </c>
      <c r="F177" s="222" t="s">
        <v>542</v>
      </c>
      <c r="G177" s="223" t="s">
        <v>176</v>
      </c>
      <c r="H177" s="224">
        <v>30</v>
      </c>
      <c r="I177" s="225"/>
      <c r="J177" s="226">
        <f>ROUND(I177*H177,2)</f>
        <v>0</v>
      </c>
      <c r="K177" s="227"/>
      <c r="L177" s="228"/>
      <c r="M177" s="229" t="s">
        <v>19</v>
      </c>
      <c r="N177" s="230" t="s">
        <v>46</v>
      </c>
      <c r="O177" s="85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8" t="s">
        <v>156</v>
      </c>
      <c r="AT177" s="218" t="s">
        <v>152</v>
      </c>
      <c r="AU177" s="218" t="s">
        <v>85</v>
      </c>
      <c r="AY177" s="18" t="s">
        <v>124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8" t="s">
        <v>83</v>
      </c>
      <c r="BK177" s="219">
        <f>ROUND(I177*H177,2)</f>
        <v>0</v>
      </c>
      <c r="BL177" s="18" t="s">
        <v>140</v>
      </c>
      <c r="BM177" s="218" t="s">
        <v>746</v>
      </c>
    </row>
    <row r="178" s="2" customFormat="1" ht="14.4" customHeight="1">
      <c r="A178" s="39"/>
      <c r="B178" s="40"/>
      <c r="C178" s="220" t="s">
        <v>541</v>
      </c>
      <c r="D178" s="220" t="s">
        <v>152</v>
      </c>
      <c r="E178" s="221" t="s">
        <v>174</v>
      </c>
      <c r="F178" s="222" t="s">
        <v>175</v>
      </c>
      <c r="G178" s="223" t="s">
        <v>176</v>
      </c>
      <c r="H178" s="224">
        <v>35</v>
      </c>
      <c r="I178" s="225"/>
      <c r="J178" s="226">
        <f>ROUND(I178*H178,2)</f>
        <v>0</v>
      </c>
      <c r="K178" s="227"/>
      <c r="L178" s="228"/>
      <c r="M178" s="229" t="s">
        <v>19</v>
      </c>
      <c r="N178" s="230" t="s">
        <v>46</v>
      </c>
      <c r="O178" s="85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18" t="s">
        <v>156</v>
      </c>
      <c r="AT178" s="218" t="s">
        <v>152</v>
      </c>
      <c r="AU178" s="218" t="s">
        <v>85</v>
      </c>
      <c r="AY178" s="18" t="s">
        <v>124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8" t="s">
        <v>83</v>
      </c>
      <c r="BK178" s="219">
        <f>ROUND(I178*H178,2)</f>
        <v>0</v>
      </c>
      <c r="BL178" s="18" t="s">
        <v>140</v>
      </c>
      <c r="BM178" s="218" t="s">
        <v>747</v>
      </c>
    </row>
    <row r="179" s="2" customFormat="1" ht="14.4" customHeight="1">
      <c r="A179" s="39"/>
      <c r="B179" s="40"/>
      <c r="C179" s="220" t="s">
        <v>544</v>
      </c>
      <c r="D179" s="220" t="s">
        <v>152</v>
      </c>
      <c r="E179" s="221" t="s">
        <v>179</v>
      </c>
      <c r="F179" s="222" t="s">
        <v>180</v>
      </c>
      <c r="G179" s="223" t="s">
        <v>155</v>
      </c>
      <c r="H179" s="224">
        <v>1</v>
      </c>
      <c r="I179" s="225"/>
      <c r="J179" s="226">
        <f>ROUND(I179*H179,2)</f>
        <v>0</v>
      </c>
      <c r="K179" s="227"/>
      <c r="L179" s="228"/>
      <c r="M179" s="229" t="s">
        <v>19</v>
      </c>
      <c r="N179" s="230" t="s">
        <v>46</v>
      </c>
      <c r="O179" s="85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18" t="s">
        <v>156</v>
      </c>
      <c r="AT179" s="218" t="s">
        <v>152</v>
      </c>
      <c r="AU179" s="218" t="s">
        <v>85</v>
      </c>
      <c r="AY179" s="18" t="s">
        <v>124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8" t="s">
        <v>83</v>
      </c>
      <c r="BK179" s="219">
        <f>ROUND(I179*H179,2)</f>
        <v>0</v>
      </c>
      <c r="BL179" s="18" t="s">
        <v>140</v>
      </c>
      <c r="BM179" s="218" t="s">
        <v>748</v>
      </c>
    </row>
    <row r="180" s="2" customFormat="1" ht="14.4" customHeight="1">
      <c r="A180" s="39"/>
      <c r="B180" s="40"/>
      <c r="C180" s="220" t="s">
        <v>546</v>
      </c>
      <c r="D180" s="220" t="s">
        <v>152</v>
      </c>
      <c r="E180" s="221" t="s">
        <v>183</v>
      </c>
      <c r="F180" s="222" t="s">
        <v>184</v>
      </c>
      <c r="G180" s="223" t="s">
        <v>155</v>
      </c>
      <c r="H180" s="224">
        <v>1</v>
      </c>
      <c r="I180" s="225"/>
      <c r="J180" s="226">
        <f>ROUND(I180*H180,2)</f>
        <v>0</v>
      </c>
      <c r="K180" s="227"/>
      <c r="L180" s="228"/>
      <c r="M180" s="229" t="s">
        <v>19</v>
      </c>
      <c r="N180" s="230" t="s">
        <v>46</v>
      </c>
      <c r="O180" s="85"/>
      <c r="P180" s="216">
        <f>O180*H180</f>
        <v>0</v>
      </c>
      <c r="Q180" s="216">
        <v>0</v>
      </c>
      <c r="R180" s="216">
        <f>Q180*H180</f>
        <v>0</v>
      </c>
      <c r="S180" s="216">
        <v>0</v>
      </c>
      <c r="T180" s="21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8" t="s">
        <v>156</v>
      </c>
      <c r="AT180" s="218" t="s">
        <v>152</v>
      </c>
      <c r="AU180" s="218" t="s">
        <v>85</v>
      </c>
      <c r="AY180" s="18" t="s">
        <v>124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8" t="s">
        <v>83</v>
      </c>
      <c r="BK180" s="219">
        <f>ROUND(I180*H180,2)</f>
        <v>0</v>
      </c>
      <c r="BL180" s="18" t="s">
        <v>140</v>
      </c>
      <c r="BM180" s="218" t="s">
        <v>749</v>
      </c>
    </row>
    <row r="181" s="2" customFormat="1" ht="14.4" customHeight="1">
      <c r="A181" s="39"/>
      <c r="B181" s="40"/>
      <c r="C181" s="220" t="s">
        <v>548</v>
      </c>
      <c r="D181" s="220" t="s">
        <v>152</v>
      </c>
      <c r="E181" s="221" t="s">
        <v>187</v>
      </c>
      <c r="F181" s="222" t="s">
        <v>188</v>
      </c>
      <c r="G181" s="223" t="s">
        <v>155</v>
      </c>
      <c r="H181" s="224">
        <v>1</v>
      </c>
      <c r="I181" s="225"/>
      <c r="J181" s="226">
        <f>ROUND(I181*H181,2)</f>
        <v>0</v>
      </c>
      <c r="K181" s="227"/>
      <c r="L181" s="228"/>
      <c r="M181" s="229" t="s">
        <v>19</v>
      </c>
      <c r="N181" s="230" t="s">
        <v>46</v>
      </c>
      <c r="O181" s="85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8" t="s">
        <v>156</v>
      </c>
      <c r="AT181" s="218" t="s">
        <v>152</v>
      </c>
      <c r="AU181" s="218" t="s">
        <v>85</v>
      </c>
      <c r="AY181" s="18" t="s">
        <v>124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8" t="s">
        <v>83</v>
      </c>
      <c r="BK181" s="219">
        <f>ROUND(I181*H181,2)</f>
        <v>0</v>
      </c>
      <c r="BL181" s="18" t="s">
        <v>140</v>
      </c>
      <c r="BM181" s="218" t="s">
        <v>750</v>
      </c>
    </row>
    <row r="182" s="2" customFormat="1" ht="14.4" customHeight="1">
      <c r="A182" s="39"/>
      <c r="B182" s="40"/>
      <c r="C182" s="220" t="s">
        <v>550</v>
      </c>
      <c r="D182" s="220" t="s">
        <v>152</v>
      </c>
      <c r="E182" s="221" t="s">
        <v>190</v>
      </c>
      <c r="F182" s="222" t="s">
        <v>191</v>
      </c>
      <c r="G182" s="223" t="s">
        <v>155</v>
      </c>
      <c r="H182" s="224">
        <v>1</v>
      </c>
      <c r="I182" s="225"/>
      <c r="J182" s="226">
        <f>ROUND(I182*H182,2)</f>
        <v>0</v>
      </c>
      <c r="K182" s="227"/>
      <c r="L182" s="228"/>
      <c r="M182" s="229" t="s">
        <v>19</v>
      </c>
      <c r="N182" s="230" t="s">
        <v>46</v>
      </c>
      <c r="O182" s="85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8" t="s">
        <v>156</v>
      </c>
      <c r="AT182" s="218" t="s">
        <v>152</v>
      </c>
      <c r="AU182" s="218" t="s">
        <v>85</v>
      </c>
      <c r="AY182" s="18" t="s">
        <v>124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8" t="s">
        <v>83</v>
      </c>
      <c r="BK182" s="219">
        <f>ROUND(I182*H182,2)</f>
        <v>0</v>
      </c>
      <c r="BL182" s="18" t="s">
        <v>140</v>
      </c>
      <c r="BM182" s="218" t="s">
        <v>751</v>
      </c>
    </row>
    <row r="183" s="2" customFormat="1" ht="14.4" customHeight="1">
      <c r="A183" s="39"/>
      <c r="B183" s="40"/>
      <c r="C183" s="220" t="s">
        <v>554</v>
      </c>
      <c r="D183" s="220" t="s">
        <v>152</v>
      </c>
      <c r="E183" s="221" t="s">
        <v>193</v>
      </c>
      <c r="F183" s="222" t="s">
        <v>194</v>
      </c>
      <c r="G183" s="223" t="s">
        <v>155</v>
      </c>
      <c r="H183" s="224">
        <v>1</v>
      </c>
      <c r="I183" s="225"/>
      <c r="J183" s="226">
        <f>ROUND(I183*H183,2)</f>
        <v>0</v>
      </c>
      <c r="K183" s="227"/>
      <c r="L183" s="228"/>
      <c r="M183" s="229" t="s">
        <v>19</v>
      </c>
      <c r="N183" s="230" t="s">
        <v>46</v>
      </c>
      <c r="O183" s="85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8" t="s">
        <v>156</v>
      </c>
      <c r="AT183" s="218" t="s">
        <v>152</v>
      </c>
      <c r="AU183" s="218" t="s">
        <v>85</v>
      </c>
      <c r="AY183" s="18" t="s">
        <v>124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8" t="s">
        <v>83</v>
      </c>
      <c r="BK183" s="219">
        <f>ROUND(I183*H183,2)</f>
        <v>0</v>
      </c>
      <c r="BL183" s="18" t="s">
        <v>140</v>
      </c>
      <c r="BM183" s="218" t="s">
        <v>752</v>
      </c>
    </row>
    <row r="184" s="2" customFormat="1" ht="14.4" customHeight="1">
      <c r="A184" s="39"/>
      <c r="B184" s="40"/>
      <c r="C184" s="220" t="s">
        <v>558</v>
      </c>
      <c r="D184" s="220" t="s">
        <v>152</v>
      </c>
      <c r="E184" s="221" t="s">
        <v>197</v>
      </c>
      <c r="F184" s="222" t="s">
        <v>198</v>
      </c>
      <c r="G184" s="223" t="s">
        <v>155</v>
      </c>
      <c r="H184" s="224">
        <v>1</v>
      </c>
      <c r="I184" s="225"/>
      <c r="J184" s="226">
        <f>ROUND(I184*H184,2)</f>
        <v>0</v>
      </c>
      <c r="K184" s="227"/>
      <c r="L184" s="228"/>
      <c r="M184" s="229" t="s">
        <v>19</v>
      </c>
      <c r="N184" s="230" t="s">
        <v>46</v>
      </c>
      <c r="O184" s="85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8" t="s">
        <v>156</v>
      </c>
      <c r="AT184" s="218" t="s">
        <v>152</v>
      </c>
      <c r="AU184" s="218" t="s">
        <v>85</v>
      </c>
      <c r="AY184" s="18" t="s">
        <v>124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8" t="s">
        <v>83</v>
      </c>
      <c r="BK184" s="219">
        <f>ROUND(I184*H184,2)</f>
        <v>0</v>
      </c>
      <c r="BL184" s="18" t="s">
        <v>140</v>
      </c>
      <c r="BM184" s="218" t="s">
        <v>753</v>
      </c>
    </row>
    <row r="185" s="2" customFormat="1" ht="14.4" customHeight="1">
      <c r="A185" s="39"/>
      <c r="B185" s="40"/>
      <c r="C185" s="220" t="s">
        <v>562</v>
      </c>
      <c r="D185" s="220" t="s">
        <v>152</v>
      </c>
      <c r="E185" s="221" t="s">
        <v>201</v>
      </c>
      <c r="F185" s="222" t="s">
        <v>202</v>
      </c>
      <c r="G185" s="223" t="s">
        <v>155</v>
      </c>
      <c r="H185" s="224">
        <v>1</v>
      </c>
      <c r="I185" s="225"/>
      <c r="J185" s="226">
        <f>ROUND(I185*H185,2)</f>
        <v>0</v>
      </c>
      <c r="K185" s="227"/>
      <c r="L185" s="228"/>
      <c r="M185" s="229" t="s">
        <v>19</v>
      </c>
      <c r="N185" s="230" t="s">
        <v>46</v>
      </c>
      <c r="O185" s="85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8" t="s">
        <v>156</v>
      </c>
      <c r="AT185" s="218" t="s">
        <v>152</v>
      </c>
      <c r="AU185" s="218" t="s">
        <v>85</v>
      </c>
      <c r="AY185" s="18" t="s">
        <v>124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8" t="s">
        <v>83</v>
      </c>
      <c r="BK185" s="219">
        <f>ROUND(I185*H185,2)</f>
        <v>0</v>
      </c>
      <c r="BL185" s="18" t="s">
        <v>140</v>
      </c>
      <c r="BM185" s="218" t="s">
        <v>754</v>
      </c>
    </row>
    <row r="186" s="2" customFormat="1" ht="24.15" customHeight="1">
      <c r="A186" s="39"/>
      <c r="B186" s="40"/>
      <c r="C186" s="220" t="s">
        <v>568</v>
      </c>
      <c r="D186" s="220" t="s">
        <v>152</v>
      </c>
      <c r="E186" s="221" t="s">
        <v>205</v>
      </c>
      <c r="F186" s="222" t="s">
        <v>206</v>
      </c>
      <c r="G186" s="223" t="s">
        <v>155</v>
      </c>
      <c r="H186" s="224">
        <v>1</v>
      </c>
      <c r="I186" s="225"/>
      <c r="J186" s="226">
        <f>ROUND(I186*H186,2)</f>
        <v>0</v>
      </c>
      <c r="K186" s="227"/>
      <c r="L186" s="228"/>
      <c r="M186" s="229" t="s">
        <v>19</v>
      </c>
      <c r="N186" s="230" t="s">
        <v>46</v>
      </c>
      <c r="O186" s="85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8" t="s">
        <v>156</v>
      </c>
      <c r="AT186" s="218" t="s">
        <v>152</v>
      </c>
      <c r="AU186" s="218" t="s">
        <v>85</v>
      </c>
      <c r="AY186" s="18" t="s">
        <v>124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8" t="s">
        <v>83</v>
      </c>
      <c r="BK186" s="219">
        <f>ROUND(I186*H186,2)</f>
        <v>0</v>
      </c>
      <c r="BL186" s="18" t="s">
        <v>140</v>
      </c>
      <c r="BM186" s="218" t="s">
        <v>755</v>
      </c>
    </row>
    <row r="187" s="2" customFormat="1" ht="14.4" customHeight="1">
      <c r="A187" s="39"/>
      <c r="B187" s="40"/>
      <c r="C187" s="206" t="s">
        <v>573</v>
      </c>
      <c r="D187" s="206" t="s">
        <v>127</v>
      </c>
      <c r="E187" s="207" t="s">
        <v>756</v>
      </c>
      <c r="F187" s="208" t="s">
        <v>757</v>
      </c>
      <c r="G187" s="209" t="s">
        <v>130</v>
      </c>
      <c r="H187" s="210">
        <v>1</v>
      </c>
      <c r="I187" s="211"/>
      <c r="J187" s="212">
        <f>ROUND(I187*H187,2)</f>
        <v>0</v>
      </c>
      <c r="K187" s="213"/>
      <c r="L187" s="45"/>
      <c r="M187" s="214" t="s">
        <v>19</v>
      </c>
      <c r="N187" s="215" t="s">
        <v>46</v>
      </c>
      <c r="O187" s="85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18" t="s">
        <v>140</v>
      </c>
      <c r="AT187" s="218" t="s">
        <v>127</v>
      </c>
      <c r="AU187" s="218" t="s">
        <v>85</v>
      </c>
      <c r="AY187" s="18" t="s">
        <v>124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8" t="s">
        <v>83</v>
      </c>
      <c r="BK187" s="219">
        <f>ROUND(I187*H187,2)</f>
        <v>0</v>
      </c>
      <c r="BL187" s="18" t="s">
        <v>140</v>
      </c>
      <c r="BM187" s="218" t="s">
        <v>758</v>
      </c>
    </row>
    <row r="188" s="12" customFormat="1" ht="22.8" customHeight="1">
      <c r="A188" s="12"/>
      <c r="B188" s="190"/>
      <c r="C188" s="191"/>
      <c r="D188" s="192" t="s">
        <v>74</v>
      </c>
      <c r="E188" s="204" t="s">
        <v>552</v>
      </c>
      <c r="F188" s="204" t="s">
        <v>553</v>
      </c>
      <c r="G188" s="191"/>
      <c r="H188" s="191"/>
      <c r="I188" s="194"/>
      <c r="J188" s="205">
        <f>BK188</f>
        <v>0</v>
      </c>
      <c r="K188" s="191"/>
      <c r="L188" s="196"/>
      <c r="M188" s="197"/>
      <c r="N188" s="198"/>
      <c r="O188" s="198"/>
      <c r="P188" s="199">
        <f>SUM(P189:P190)</f>
        <v>0</v>
      </c>
      <c r="Q188" s="198"/>
      <c r="R188" s="199">
        <f>SUM(R189:R190)</f>
        <v>0.0024499999999999999</v>
      </c>
      <c r="S188" s="198"/>
      <c r="T188" s="200">
        <f>SUM(T189:T190)</f>
        <v>0.050000000000000003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1" t="s">
        <v>85</v>
      </c>
      <c r="AT188" s="202" t="s">
        <v>74</v>
      </c>
      <c r="AU188" s="202" t="s">
        <v>83</v>
      </c>
      <c r="AY188" s="201" t="s">
        <v>124</v>
      </c>
      <c r="BK188" s="203">
        <f>SUM(BK189:BK190)</f>
        <v>0</v>
      </c>
    </row>
    <row r="189" s="2" customFormat="1" ht="37.8" customHeight="1">
      <c r="A189" s="39"/>
      <c r="B189" s="40"/>
      <c r="C189" s="206" t="s">
        <v>580</v>
      </c>
      <c r="D189" s="206" t="s">
        <v>127</v>
      </c>
      <c r="E189" s="207" t="s">
        <v>559</v>
      </c>
      <c r="F189" s="208" t="s">
        <v>560</v>
      </c>
      <c r="G189" s="209" t="s">
        <v>315</v>
      </c>
      <c r="H189" s="210">
        <v>5</v>
      </c>
      <c r="I189" s="211"/>
      <c r="J189" s="212">
        <f>ROUND(I189*H189,2)</f>
        <v>0</v>
      </c>
      <c r="K189" s="213"/>
      <c r="L189" s="45"/>
      <c r="M189" s="214" t="s">
        <v>19</v>
      </c>
      <c r="N189" s="215" t="s">
        <v>46</v>
      </c>
      <c r="O189" s="85"/>
      <c r="P189" s="216">
        <f>O189*H189</f>
        <v>0</v>
      </c>
      <c r="Q189" s="216">
        <v>0.00048999999999999998</v>
      </c>
      <c r="R189" s="216">
        <f>Q189*H189</f>
        <v>0.0024499999999999999</v>
      </c>
      <c r="S189" s="216">
        <v>0</v>
      </c>
      <c r="T189" s="21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8" t="s">
        <v>131</v>
      </c>
      <c r="AT189" s="218" t="s">
        <v>127</v>
      </c>
      <c r="AU189" s="218" t="s">
        <v>85</v>
      </c>
      <c r="AY189" s="18" t="s">
        <v>124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8" t="s">
        <v>83</v>
      </c>
      <c r="BK189" s="219">
        <f>ROUND(I189*H189,2)</f>
        <v>0</v>
      </c>
      <c r="BL189" s="18" t="s">
        <v>131</v>
      </c>
      <c r="BM189" s="218" t="s">
        <v>759</v>
      </c>
    </row>
    <row r="190" s="2" customFormat="1" ht="24.15" customHeight="1">
      <c r="A190" s="39"/>
      <c r="B190" s="40"/>
      <c r="C190" s="206" t="s">
        <v>588</v>
      </c>
      <c r="D190" s="206" t="s">
        <v>127</v>
      </c>
      <c r="E190" s="207" t="s">
        <v>555</v>
      </c>
      <c r="F190" s="208" t="s">
        <v>556</v>
      </c>
      <c r="G190" s="209" t="s">
        <v>315</v>
      </c>
      <c r="H190" s="210">
        <v>5</v>
      </c>
      <c r="I190" s="211"/>
      <c r="J190" s="212">
        <f>ROUND(I190*H190,2)</f>
        <v>0</v>
      </c>
      <c r="K190" s="213"/>
      <c r="L190" s="45"/>
      <c r="M190" s="214" t="s">
        <v>19</v>
      </c>
      <c r="N190" s="215" t="s">
        <v>46</v>
      </c>
      <c r="O190" s="85"/>
      <c r="P190" s="216">
        <f>O190*H190</f>
        <v>0</v>
      </c>
      <c r="Q190" s="216">
        <v>0</v>
      </c>
      <c r="R190" s="216">
        <f>Q190*H190</f>
        <v>0</v>
      </c>
      <c r="S190" s="216">
        <v>0.01</v>
      </c>
      <c r="T190" s="217">
        <f>S190*H190</f>
        <v>0.050000000000000003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8" t="s">
        <v>131</v>
      </c>
      <c r="AT190" s="218" t="s">
        <v>127</v>
      </c>
      <c r="AU190" s="218" t="s">
        <v>85</v>
      </c>
      <c r="AY190" s="18" t="s">
        <v>124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8" t="s">
        <v>83</v>
      </c>
      <c r="BK190" s="219">
        <f>ROUND(I190*H190,2)</f>
        <v>0</v>
      </c>
      <c r="BL190" s="18" t="s">
        <v>131</v>
      </c>
      <c r="BM190" s="218" t="s">
        <v>760</v>
      </c>
    </row>
    <row r="191" s="12" customFormat="1" ht="22.8" customHeight="1">
      <c r="A191" s="12"/>
      <c r="B191" s="190"/>
      <c r="C191" s="191"/>
      <c r="D191" s="192" t="s">
        <v>74</v>
      </c>
      <c r="E191" s="204" t="s">
        <v>566</v>
      </c>
      <c r="F191" s="204" t="s">
        <v>567</v>
      </c>
      <c r="G191" s="191"/>
      <c r="H191" s="191"/>
      <c r="I191" s="194"/>
      <c r="J191" s="205">
        <f>BK191</f>
        <v>0</v>
      </c>
      <c r="K191" s="191"/>
      <c r="L191" s="196"/>
      <c r="M191" s="197"/>
      <c r="N191" s="198"/>
      <c r="O191" s="198"/>
      <c r="P191" s="199">
        <f>SUM(P192:P194)</f>
        <v>0</v>
      </c>
      <c r="Q191" s="198"/>
      <c r="R191" s="199">
        <f>SUM(R192:R194)</f>
        <v>0.0077999999999999996</v>
      </c>
      <c r="S191" s="198"/>
      <c r="T191" s="200">
        <f>SUM(T192:T194)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1" t="s">
        <v>85</v>
      </c>
      <c r="AT191" s="202" t="s">
        <v>74</v>
      </c>
      <c r="AU191" s="202" t="s">
        <v>83</v>
      </c>
      <c r="AY191" s="201" t="s">
        <v>124</v>
      </c>
      <c r="BK191" s="203">
        <f>SUM(BK192:BK194)</f>
        <v>0</v>
      </c>
    </row>
    <row r="192" s="2" customFormat="1" ht="24.15" customHeight="1">
      <c r="A192" s="39"/>
      <c r="B192" s="40"/>
      <c r="C192" s="206" t="s">
        <v>592</v>
      </c>
      <c r="D192" s="206" t="s">
        <v>127</v>
      </c>
      <c r="E192" s="207" t="s">
        <v>569</v>
      </c>
      <c r="F192" s="208" t="s">
        <v>570</v>
      </c>
      <c r="G192" s="209" t="s">
        <v>315</v>
      </c>
      <c r="H192" s="210">
        <v>30</v>
      </c>
      <c r="I192" s="211"/>
      <c r="J192" s="212">
        <f>ROUND(I192*H192,2)</f>
        <v>0</v>
      </c>
      <c r="K192" s="213"/>
      <c r="L192" s="45"/>
      <c r="M192" s="214" t="s">
        <v>19</v>
      </c>
      <c r="N192" s="215" t="s">
        <v>46</v>
      </c>
      <c r="O192" s="85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8" t="s">
        <v>131</v>
      </c>
      <c r="AT192" s="218" t="s">
        <v>127</v>
      </c>
      <c r="AU192" s="218" t="s">
        <v>85</v>
      </c>
      <c r="AY192" s="18" t="s">
        <v>124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8" t="s">
        <v>83</v>
      </c>
      <c r="BK192" s="219">
        <f>ROUND(I192*H192,2)</f>
        <v>0</v>
      </c>
      <c r="BL192" s="18" t="s">
        <v>131</v>
      </c>
      <c r="BM192" s="218" t="s">
        <v>761</v>
      </c>
    </row>
    <row r="193" s="2" customFormat="1" ht="37.8" customHeight="1">
      <c r="A193" s="39"/>
      <c r="B193" s="40"/>
      <c r="C193" s="206" t="s">
        <v>598</v>
      </c>
      <c r="D193" s="206" t="s">
        <v>127</v>
      </c>
      <c r="E193" s="207" t="s">
        <v>574</v>
      </c>
      <c r="F193" s="208" t="s">
        <v>575</v>
      </c>
      <c r="G193" s="209" t="s">
        <v>315</v>
      </c>
      <c r="H193" s="210">
        <v>30</v>
      </c>
      <c r="I193" s="211"/>
      <c r="J193" s="212">
        <f>ROUND(I193*H193,2)</f>
        <v>0</v>
      </c>
      <c r="K193" s="213"/>
      <c r="L193" s="45"/>
      <c r="M193" s="214" t="s">
        <v>19</v>
      </c>
      <c r="N193" s="215" t="s">
        <v>46</v>
      </c>
      <c r="O193" s="85"/>
      <c r="P193" s="216">
        <f>O193*H193</f>
        <v>0</v>
      </c>
      <c r="Q193" s="216">
        <v>0.00025999999999999998</v>
      </c>
      <c r="R193" s="216">
        <f>Q193*H193</f>
        <v>0.0077999999999999996</v>
      </c>
      <c r="S193" s="216">
        <v>0</v>
      </c>
      <c r="T193" s="21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8" t="s">
        <v>131</v>
      </c>
      <c r="AT193" s="218" t="s">
        <v>127</v>
      </c>
      <c r="AU193" s="218" t="s">
        <v>85</v>
      </c>
      <c r="AY193" s="18" t="s">
        <v>124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8" t="s">
        <v>83</v>
      </c>
      <c r="BK193" s="219">
        <f>ROUND(I193*H193,2)</f>
        <v>0</v>
      </c>
      <c r="BL193" s="18" t="s">
        <v>131</v>
      </c>
      <c r="BM193" s="218" t="s">
        <v>762</v>
      </c>
    </row>
    <row r="194" s="13" customFormat="1">
      <c r="A194" s="13"/>
      <c r="B194" s="236"/>
      <c r="C194" s="237"/>
      <c r="D194" s="238" t="s">
        <v>222</v>
      </c>
      <c r="E194" s="239" t="s">
        <v>19</v>
      </c>
      <c r="F194" s="240" t="s">
        <v>763</v>
      </c>
      <c r="G194" s="237"/>
      <c r="H194" s="241">
        <v>30</v>
      </c>
      <c r="I194" s="242"/>
      <c r="J194" s="237"/>
      <c r="K194" s="237"/>
      <c r="L194" s="243"/>
      <c r="M194" s="244"/>
      <c r="N194" s="245"/>
      <c r="O194" s="245"/>
      <c r="P194" s="245"/>
      <c r="Q194" s="245"/>
      <c r="R194" s="245"/>
      <c r="S194" s="245"/>
      <c r="T194" s="24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7" t="s">
        <v>222</v>
      </c>
      <c r="AU194" s="247" t="s">
        <v>85</v>
      </c>
      <c r="AV194" s="13" t="s">
        <v>85</v>
      </c>
      <c r="AW194" s="13" t="s">
        <v>36</v>
      </c>
      <c r="AX194" s="13" t="s">
        <v>83</v>
      </c>
      <c r="AY194" s="247" t="s">
        <v>124</v>
      </c>
    </row>
    <row r="195" s="12" customFormat="1" ht="25.92" customHeight="1">
      <c r="A195" s="12"/>
      <c r="B195" s="190"/>
      <c r="C195" s="191"/>
      <c r="D195" s="192" t="s">
        <v>74</v>
      </c>
      <c r="E195" s="193" t="s">
        <v>577</v>
      </c>
      <c r="F195" s="193" t="s">
        <v>96</v>
      </c>
      <c r="G195" s="191"/>
      <c r="H195" s="191"/>
      <c r="I195" s="194"/>
      <c r="J195" s="195">
        <f>BK195</f>
        <v>0</v>
      </c>
      <c r="K195" s="191"/>
      <c r="L195" s="196"/>
      <c r="M195" s="197"/>
      <c r="N195" s="198"/>
      <c r="O195" s="198"/>
      <c r="P195" s="199">
        <f>P196+P198+P201</f>
        <v>0</v>
      </c>
      <c r="Q195" s="198"/>
      <c r="R195" s="199">
        <f>R196+R198+R201</f>
        <v>0</v>
      </c>
      <c r="S195" s="198"/>
      <c r="T195" s="200">
        <f>T196+T198+T201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1" t="s">
        <v>144</v>
      </c>
      <c r="AT195" s="202" t="s">
        <v>74</v>
      </c>
      <c r="AU195" s="202" t="s">
        <v>75</v>
      </c>
      <c r="AY195" s="201" t="s">
        <v>124</v>
      </c>
      <c r="BK195" s="203">
        <f>BK196+BK198+BK201</f>
        <v>0</v>
      </c>
    </row>
    <row r="196" s="12" customFormat="1" ht="22.8" customHeight="1">
      <c r="A196" s="12"/>
      <c r="B196" s="190"/>
      <c r="C196" s="191"/>
      <c r="D196" s="192" t="s">
        <v>74</v>
      </c>
      <c r="E196" s="204" t="s">
        <v>578</v>
      </c>
      <c r="F196" s="204" t="s">
        <v>579</v>
      </c>
      <c r="G196" s="191"/>
      <c r="H196" s="191"/>
      <c r="I196" s="194"/>
      <c r="J196" s="205">
        <f>BK196</f>
        <v>0</v>
      </c>
      <c r="K196" s="191"/>
      <c r="L196" s="196"/>
      <c r="M196" s="197"/>
      <c r="N196" s="198"/>
      <c r="O196" s="198"/>
      <c r="P196" s="199">
        <f>P197</f>
        <v>0</v>
      </c>
      <c r="Q196" s="198"/>
      <c r="R196" s="199">
        <f>R197</f>
        <v>0</v>
      </c>
      <c r="S196" s="198"/>
      <c r="T196" s="200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1" t="s">
        <v>144</v>
      </c>
      <c r="AT196" s="202" t="s">
        <v>74</v>
      </c>
      <c r="AU196" s="202" t="s">
        <v>83</v>
      </c>
      <c r="AY196" s="201" t="s">
        <v>124</v>
      </c>
      <c r="BK196" s="203">
        <f>BK197</f>
        <v>0</v>
      </c>
    </row>
    <row r="197" s="2" customFormat="1" ht="14.4" customHeight="1">
      <c r="A197" s="39"/>
      <c r="B197" s="40"/>
      <c r="C197" s="206" t="s">
        <v>764</v>
      </c>
      <c r="D197" s="206" t="s">
        <v>127</v>
      </c>
      <c r="E197" s="207" t="s">
        <v>581</v>
      </c>
      <c r="F197" s="208" t="s">
        <v>582</v>
      </c>
      <c r="G197" s="209" t="s">
        <v>583</v>
      </c>
      <c r="H197" s="210">
        <v>1</v>
      </c>
      <c r="I197" s="211"/>
      <c r="J197" s="212">
        <f>ROUND(I197*H197,2)</f>
        <v>0</v>
      </c>
      <c r="K197" s="213"/>
      <c r="L197" s="45"/>
      <c r="M197" s="214" t="s">
        <v>19</v>
      </c>
      <c r="N197" s="215" t="s">
        <v>46</v>
      </c>
      <c r="O197" s="85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8" t="s">
        <v>584</v>
      </c>
      <c r="AT197" s="218" t="s">
        <v>127</v>
      </c>
      <c r="AU197" s="218" t="s">
        <v>85</v>
      </c>
      <c r="AY197" s="18" t="s">
        <v>124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8" t="s">
        <v>83</v>
      </c>
      <c r="BK197" s="219">
        <f>ROUND(I197*H197,2)</f>
        <v>0</v>
      </c>
      <c r="BL197" s="18" t="s">
        <v>584</v>
      </c>
      <c r="BM197" s="218" t="s">
        <v>765</v>
      </c>
    </row>
    <row r="198" s="12" customFormat="1" ht="22.8" customHeight="1">
      <c r="A198" s="12"/>
      <c r="B198" s="190"/>
      <c r="C198" s="191"/>
      <c r="D198" s="192" t="s">
        <v>74</v>
      </c>
      <c r="E198" s="204" t="s">
        <v>586</v>
      </c>
      <c r="F198" s="204" t="s">
        <v>587</v>
      </c>
      <c r="G198" s="191"/>
      <c r="H198" s="191"/>
      <c r="I198" s="194"/>
      <c r="J198" s="205">
        <f>BK198</f>
        <v>0</v>
      </c>
      <c r="K198" s="191"/>
      <c r="L198" s="196"/>
      <c r="M198" s="197"/>
      <c r="N198" s="198"/>
      <c r="O198" s="198"/>
      <c r="P198" s="199">
        <f>SUM(P199:P200)</f>
        <v>0</v>
      </c>
      <c r="Q198" s="198"/>
      <c r="R198" s="199">
        <f>SUM(R199:R200)</f>
        <v>0</v>
      </c>
      <c r="S198" s="198"/>
      <c r="T198" s="200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1" t="s">
        <v>144</v>
      </c>
      <c r="AT198" s="202" t="s">
        <v>74</v>
      </c>
      <c r="AU198" s="202" t="s">
        <v>83</v>
      </c>
      <c r="AY198" s="201" t="s">
        <v>124</v>
      </c>
      <c r="BK198" s="203">
        <f>SUM(BK199:BK200)</f>
        <v>0</v>
      </c>
    </row>
    <row r="199" s="2" customFormat="1" ht="24.15" customHeight="1">
      <c r="A199" s="39"/>
      <c r="B199" s="40"/>
      <c r="C199" s="206" t="s">
        <v>766</v>
      </c>
      <c r="D199" s="206" t="s">
        <v>127</v>
      </c>
      <c r="E199" s="207" t="s">
        <v>593</v>
      </c>
      <c r="F199" s="208" t="s">
        <v>594</v>
      </c>
      <c r="G199" s="209" t="s">
        <v>226</v>
      </c>
      <c r="H199" s="210">
        <v>1</v>
      </c>
      <c r="I199" s="211"/>
      <c r="J199" s="212">
        <f>ROUND(I199*H199,2)</f>
        <v>0</v>
      </c>
      <c r="K199" s="213"/>
      <c r="L199" s="45"/>
      <c r="M199" s="214" t="s">
        <v>19</v>
      </c>
      <c r="N199" s="215" t="s">
        <v>46</v>
      </c>
      <c r="O199" s="85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8" t="s">
        <v>140</v>
      </c>
      <c r="AT199" s="218" t="s">
        <v>127</v>
      </c>
      <c r="AU199" s="218" t="s">
        <v>85</v>
      </c>
      <c r="AY199" s="18" t="s">
        <v>124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8" t="s">
        <v>83</v>
      </c>
      <c r="BK199" s="219">
        <f>ROUND(I199*H199,2)</f>
        <v>0</v>
      </c>
      <c r="BL199" s="18" t="s">
        <v>140</v>
      </c>
      <c r="BM199" s="218" t="s">
        <v>767</v>
      </c>
    </row>
    <row r="200" s="2" customFormat="1" ht="14.4" customHeight="1">
      <c r="A200" s="39"/>
      <c r="B200" s="40"/>
      <c r="C200" s="206" t="s">
        <v>768</v>
      </c>
      <c r="D200" s="206" t="s">
        <v>127</v>
      </c>
      <c r="E200" s="207" t="s">
        <v>589</v>
      </c>
      <c r="F200" s="208" t="s">
        <v>590</v>
      </c>
      <c r="G200" s="209" t="s">
        <v>226</v>
      </c>
      <c r="H200" s="210">
        <v>1</v>
      </c>
      <c r="I200" s="211"/>
      <c r="J200" s="212">
        <f>ROUND(I200*H200,2)</f>
        <v>0</v>
      </c>
      <c r="K200" s="213"/>
      <c r="L200" s="45"/>
      <c r="M200" s="214" t="s">
        <v>19</v>
      </c>
      <c r="N200" s="215" t="s">
        <v>46</v>
      </c>
      <c r="O200" s="85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8" t="s">
        <v>140</v>
      </c>
      <c r="AT200" s="218" t="s">
        <v>127</v>
      </c>
      <c r="AU200" s="218" t="s">
        <v>85</v>
      </c>
      <c r="AY200" s="18" t="s">
        <v>124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8" t="s">
        <v>83</v>
      </c>
      <c r="BK200" s="219">
        <f>ROUND(I200*H200,2)</f>
        <v>0</v>
      </c>
      <c r="BL200" s="18" t="s">
        <v>140</v>
      </c>
      <c r="BM200" s="218" t="s">
        <v>769</v>
      </c>
    </row>
    <row r="201" s="12" customFormat="1" ht="22.8" customHeight="1">
      <c r="A201" s="12"/>
      <c r="B201" s="190"/>
      <c r="C201" s="191"/>
      <c r="D201" s="192" t="s">
        <v>74</v>
      </c>
      <c r="E201" s="204" t="s">
        <v>596</v>
      </c>
      <c r="F201" s="204" t="s">
        <v>597</v>
      </c>
      <c r="G201" s="191"/>
      <c r="H201" s="191"/>
      <c r="I201" s="194"/>
      <c r="J201" s="205">
        <f>BK201</f>
        <v>0</v>
      </c>
      <c r="K201" s="191"/>
      <c r="L201" s="196"/>
      <c r="M201" s="197"/>
      <c r="N201" s="198"/>
      <c r="O201" s="198"/>
      <c r="P201" s="199">
        <f>SUM(P202:P203)</f>
        <v>0</v>
      </c>
      <c r="Q201" s="198"/>
      <c r="R201" s="199">
        <f>SUM(R202:R203)</f>
        <v>0</v>
      </c>
      <c r="S201" s="198"/>
      <c r="T201" s="200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1" t="s">
        <v>144</v>
      </c>
      <c r="AT201" s="202" t="s">
        <v>74</v>
      </c>
      <c r="AU201" s="202" t="s">
        <v>83</v>
      </c>
      <c r="AY201" s="201" t="s">
        <v>124</v>
      </c>
      <c r="BK201" s="203">
        <f>SUM(BK202:BK203)</f>
        <v>0</v>
      </c>
    </row>
    <row r="202" s="2" customFormat="1" ht="14.4" customHeight="1">
      <c r="A202" s="39"/>
      <c r="B202" s="40"/>
      <c r="C202" s="206" t="s">
        <v>770</v>
      </c>
      <c r="D202" s="206" t="s">
        <v>127</v>
      </c>
      <c r="E202" s="207" t="s">
        <v>599</v>
      </c>
      <c r="F202" s="208" t="s">
        <v>600</v>
      </c>
      <c r="G202" s="209" t="s">
        <v>583</v>
      </c>
      <c r="H202" s="210">
        <v>1</v>
      </c>
      <c r="I202" s="211"/>
      <c r="J202" s="212">
        <f>ROUND(I202*H202,2)</f>
        <v>0</v>
      </c>
      <c r="K202" s="213"/>
      <c r="L202" s="45"/>
      <c r="M202" s="214" t="s">
        <v>19</v>
      </c>
      <c r="N202" s="215" t="s">
        <v>46</v>
      </c>
      <c r="O202" s="85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8" t="s">
        <v>584</v>
      </c>
      <c r="AT202" s="218" t="s">
        <v>127</v>
      </c>
      <c r="AU202" s="218" t="s">
        <v>85</v>
      </c>
      <c r="AY202" s="18" t="s">
        <v>124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8" t="s">
        <v>83</v>
      </c>
      <c r="BK202" s="219">
        <f>ROUND(I202*H202,2)</f>
        <v>0</v>
      </c>
      <c r="BL202" s="18" t="s">
        <v>584</v>
      </c>
      <c r="BM202" s="218" t="s">
        <v>771</v>
      </c>
    </row>
    <row r="203" s="13" customFormat="1">
      <c r="A203" s="13"/>
      <c r="B203" s="236"/>
      <c r="C203" s="237"/>
      <c r="D203" s="238" t="s">
        <v>222</v>
      </c>
      <c r="E203" s="239" t="s">
        <v>19</v>
      </c>
      <c r="F203" s="240" t="s">
        <v>772</v>
      </c>
      <c r="G203" s="237"/>
      <c r="H203" s="241">
        <v>1</v>
      </c>
      <c r="I203" s="242"/>
      <c r="J203" s="237"/>
      <c r="K203" s="237"/>
      <c r="L203" s="243"/>
      <c r="M203" s="269"/>
      <c r="N203" s="270"/>
      <c r="O203" s="270"/>
      <c r="P203" s="270"/>
      <c r="Q203" s="270"/>
      <c r="R203" s="270"/>
      <c r="S203" s="270"/>
      <c r="T203" s="271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7" t="s">
        <v>222</v>
      </c>
      <c r="AU203" s="247" t="s">
        <v>85</v>
      </c>
      <c r="AV203" s="13" t="s">
        <v>85</v>
      </c>
      <c r="AW203" s="13" t="s">
        <v>36</v>
      </c>
      <c r="AX203" s="13" t="s">
        <v>83</v>
      </c>
      <c r="AY203" s="247" t="s">
        <v>124</v>
      </c>
    </row>
    <row r="204" s="2" customFormat="1" ht="6.96" customHeight="1">
      <c r="A204" s="39"/>
      <c r="B204" s="60"/>
      <c r="C204" s="61"/>
      <c r="D204" s="61"/>
      <c r="E204" s="61"/>
      <c r="F204" s="61"/>
      <c r="G204" s="61"/>
      <c r="H204" s="61"/>
      <c r="I204" s="61"/>
      <c r="J204" s="61"/>
      <c r="K204" s="61"/>
      <c r="L204" s="45"/>
      <c r="M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</sheetData>
  <sheetProtection sheet="1" autoFilter="0" formatColumns="0" formatRows="0" objects="1" scenarios="1" spinCount="100000" saltValue="P+zPZBGvU03LfzYfXJCkTGt8AcHBeKukOpYGiATF6x1pMw8D/RHaptED4gxTrqN73sydFX1QgsHbzYDKdFGrVg==" hashValue="89aDwsGrCnypA526jz5nzyOXGZ9ZJqFRw5H1pNLqr/CL/xAKMO2hqyL9Dpwi4S9FiN5qkxsXWk9cTBAl76wMrQ==" algorithmName="SHA-512" password="CC35"/>
  <autoFilter ref="C90:K203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85</v>
      </c>
    </row>
    <row r="4" s="1" customFormat="1" ht="24.96" customHeight="1">
      <c r="B4" s="21"/>
      <c r="D4" s="131" t="s">
        <v>98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ZŠ Milady Horákové- úprava rozvodů ústředního vytápění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773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18. 6. 2020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27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28</v>
      </c>
      <c r="F15" s="39"/>
      <c r="G15" s="39"/>
      <c r="H15" s="39"/>
      <c r="I15" s="133" t="s">
        <v>29</v>
      </c>
      <c r="J15" s="137" t="s">
        <v>30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31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29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33</v>
      </c>
      <c r="E20" s="39"/>
      <c r="F20" s="39"/>
      <c r="G20" s="39"/>
      <c r="H20" s="39"/>
      <c r="I20" s="133" t="s">
        <v>26</v>
      </c>
      <c r="J20" s="137" t="s">
        <v>34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35</v>
      </c>
      <c r="F21" s="39"/>
      <c r="G21" s="39"/>
      <c r="H21" s="39"/>
      <c r="I21" s="133" t="s">
        <v>29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38</v>
      </c>
      <c r="F24" s="39"/>
      <c r="G24" s="39"/>
      <c r="H24" s="39"/>
      <c r="I24" s="133" t="s">
        <v>29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39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41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43</v>
      </c>
      <c r="G32" s="39"/>
      <c r="H32" s="39"/>
      <c r="I32" s="146" t="s">
        <v>42</v>
      </c>
      <c r="J32" s="146" t="s">
        <v>44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45</v>
      </c>
      <c r="E33" s="133" t="s">
        <v>46</v>
      </c>
      <c r="F33" s="148">
        <f>ROUND((SUM(BE84:BE98)),  2)</f>
        <v>0</v>
      </c>
      <c r="G33" s="39"/>
      <c r="H33" s="39"/>
      <c r="I33" s="149">
        <v>0.20999999999999999</v>
      </c>
      <c r="J33" s="148">
        <f>ROUND(((SUM(BE84:BE98))*I33),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47</v>
      </c>
      <c r="F34" s="148">
        <f>ROUND((SUM(BF84:BF98)),  2)</f>
        <v>0</v>
      </c>
      <c r="G34" s="39"/>
      <c r="H34" s="39"/>
      <c r="I34" s="149">
        <v>0.14999999999999999</v>
      </c>
      <c r="J34" s="148">
        <f>ROUND(((SUM(BF84:BF98))*I34),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48</v>
      </c>
      <c r="F35" s="148">
        <f>ROUND((SUM(BG84:BG98)),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49</v>
      </c>
      <c r="F36" s="148">
        <f>ROUND((SUM(BH84:BH98)),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50</v>
      </c>
      <c r="F37" s="148">
        <f>ROUND((SUM(BI84:BI98)),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51</v>
      </c>
      <c r="E39" s="152"/>
      <c r="F39" s="152"/>
      <c r="G39" s="153" t="s">
        <v>52</v>
      </c>
      <c r="H39" s="154" t="s">
        <v>53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101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ZŠ Milady Horákové- úprava rozvodů ústředního vytápění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05 - Vedlejší rozpočtové náklady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Hradec Králové</v>
      </c>
      <c r="G52" s="41"/>
      <c r="H52" s="41"/>
      <c r="I52" s="33" t="s">
        <v>23</v>
      </c>
      <c r="J52" s="73" t="str">
        <f>IF(J12="","",J12)</f>
        <v>18. 6. 2020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TECHNICKÉ SLUŽBY HRADEC KRÁLOVÉ</v>
      </c>
      <c r="G54" s="41"/>
      <c r="H54" s="41"/>
      <c r="I54" s="33" t="s">
        <v>33</v>
      </c>
      <c r="J54" s="37" t="str">
        <f>E21</f>
        <v>INGPLAN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31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>Ingplan s.r.o.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102</v>
      </c>
      <c r="D57" s="163"/>
      <c r="E57" s="163"/>
      <c r="F57" s="163"/>
      <c r="G57" s="163"/>
      <c r="H57" s="163"/>
      <c r="I57" s="163"/>
      <c r="J57" s="164" t="s">
        <v>103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73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104</v>
      </c>
    </row>
    <row r="60" s="9" customFormat="1" ht="24.96" customHeight="1">
      <c r="A60" s="9"/>
      <c r="B60" s="166"/>
      <c r="C60" s="167"/>
      <c r="D60" s="168" t="s">
        <v>302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774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6"/>
      <c r="C62" s="167"/>
      <c r="D62" s="168" t="s">
        <v>306</v>
      </c>
      <c r="E62" s="169"/>
      <c r="F62" s="169"/>
      <c r="G62" s="169"/>
      <c r="H62" s="169"/>
      <c r="I62" s="169"/>
      <c r="J62" s="170">
        <f>J92</f>
        <v>0</v>
      </c>
      <c r="K62" s="167"/>
      <c r="L62" s="17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2"/>
      <c r="C63" s="173"/>
      <c r="D63" s="174" t="s">
        <v>775</v>
      </c>
      <c r="E63" s="175"/>
      <c r="F63" s="175"/>
      <c r="G63" s="175"/>
      <c r="H63" s="175"/>
      <c r="I63" s="175"/>
      <c r="J63" s="176">
        <f>J93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307</v>
      </c>
      <c r="E64" s="175"/>
      <c r="F64" s="175"/>
      <c r="G64" s="175"/>
      <c r="H64" s="175"/>
      <c r="I64" s="175"/>
      <c r="J64" s="176">
        <f>J96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109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ZŠ Milady Horákové- úprava rozvodů ústředního vytápění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99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05 - Vedlejší rozpočtové náklady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>Hradec Králové</v>
      </c>
      <c r="G78" s="41"/>
      <c r="H78" s="41"/>
      <c r="I78" s="33" t="s">
        <v>23</v>
      </c>
      <c r="J78" s="73" t="str">
        <f>IF(J12="","",J12)</f>
        <v>18. 6. 2020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>TECHNICKÉ SLUŽBY HRADEC KRÁLOVÉ</v>
      </c>
      <c r="G80" s="41"/>
      <c r="H80" s="41"/>
      <c r="I80" s="33" t="s">
        <v>33</v>
      </c>
      <c r="J80" s="37" t="str">
        <f>E21</f>
        <v>INGPLAN s.r.o.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31</v>
      </c>
      <c r="D81" s="41"/>
      <c r="E81" s="41"/>
      <c r="F81" s="28" t="str">
        <f>IF(E18="","",E18)</f>
        <v>Vyplň údaj</v>
      </c>
      <c r="G81" s="41"/>
      <c r="H81" s="41"/>
      <c r="I81" s="33" t="s">
        <v>37</v>
      </c>
      <c r="J81" s="37" t="str">
        <f>E24</f>
        <v>Ingplan s.r.o.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110</v>
      </c>
      <c r="D83" s="181" t="s">
        <v>60</v>
      </c>
      <c r="E83" s="181" t="s">
        <v>56</v>
      </c>
      <c r="F83" s="181" t="s">
        <v>57</v>
      </c>
      <c r="G83" s="181" t="s">
        <v>111</v>
      </c>
      <c r="H83" s="181" t="s">
        <v>112</v>
      </c>
      <c r="I83" s="181" t="s">
        <v>113</v>
      </c>
      <c r="J83" s="182" t="s">
        <v>103</v>
      </c>
      <c r="K83" s="183" t="s">
        <v>114</v>
      </c>
      <c r="L83" s="184"/>
      <c r="M83" s="93" t="s">
        <v>19</v>
      </c>
      <c r="N83" s="94" t="s">
        <v>45</v>
      </c>
      <c r="O83" s="94" t="s">
        <v>115</v>
      </c>
      <c r="P83" s="94" t="s">
        <v>116</v>
      </c>
      <c r="Q83" s="94" t="s">
        <v>117</v>
      </c>
      <c r="R83" s="94" t="s">
        <v>118</v>
      </c>
      <c r="S83" s="94" t="s">
        <v>119</v>
      </c>
      <c r="T83" s="95" t="s">
        <v>120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121</v>
      </c>
      <c r="D84" s="41"/>
      <c r="E84" s="41"/>
      <c r="F84" s="41"/>
      <c r="G84" s="41"/>
      <c r="H84" s="41"/>
      <c r="I84" s="41"/>
      <c r="J84" s="185">
        <f>BK84</f>
        <v>0</v>
      </c>
      <c r="K84" s="41"/>
      <c r="L84" s="45"/>
      <c r="M84" s="96"/>
      <c r="N84" s="186"/>
      <c r="O84" s="97"/>
      <c r="P84" s="187">
        <f>P85+P92</f>
        <v>0</v>
      </c>
      <c r="Q84" s="97"/>
      <c r="R84" s="187">
        <f>R85+R92</f>
        <v>0</v>
      </c>
      <c r="S84" s="97"/>
      <c r="T84" s="188">
        <f>T85+T92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74</v>
      </c>
      <c r="AU84" s="18" t="s">
        <v>104</v>
      </c>
      <c r="BK84" s="189">
        <f>BK85+BK92</f>
        <v>0</v>
      </c>
    </row>
    <row r="85" s="12" customFormat="1" ht="25.92" customHeight="1">
      <c r="A85" s="12"/>
      <c r="B85" s="190"/>
      <c r="C85" s="191"/>
      <c r="D85" s="192" t="s">
        <v>74</v>
      </c>
      <c r="E85" s="193" t="s">
        <v>310</v>
      </c>
      <c r="F85" s="193" t="s">
        <v>311</v>
      </c>
      <c r="G85" s="191"/>
      <c r="H85" s="191"/>
      <c r="I85" s="194"/>
      <c r="J85" s="195">
        <f>BK85</f>
        <v>0</v>
      </c>
      <c r="K85" s="191"/>
      <c r="L85" s="196"/>
      <c r="M85" s="197"/>
      <c r="N85" s="198"/>
      <c r="O85" s="198"/>
      <c r="P85" s="199">
        <f>P86</f>
        <v>0</v>
      </c>
      <c r="Q85" s="198"/>
      <c r="R85" s="199">
        <f>R86</f>
        <v>0</v>
      </c>
      <c r="S85" s="198"/>
      <c r="T85" s="200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83</v>
      </c>
      <c r="AT85" s="202" t="s">
        <v>74</v>
      </c>
      <c r="AU85" s="202" t="s">
        <v>75</v>
      </c>
      <c r="AY85" s="201" t="s">
        <v>124</v>
      </c>
      <c r="BK85" s="203">
        <f>BK86</f>
        <v>0</v>
      </c>
    </row>
    <row r="86" s="12" customFormat="1" ht="22.8" customHeight="1">
      <c r="A86" s="12"/>
      <c r="B86" s="190"/>
      <c r="C86" s="191"/>
      <c r="D86" s="192" t="s">
        <v>74</v>
      </c>
      <c r="E86" s="204" t="s">
        <v>776</v>
      </c>
      <c r="F86" s="204" t="s">
        <v>777</v>
      </c>
      <c r="G86" s="191"/>
      <c r="H86" s="191"/>
      <c r="I86" s="194"/>
      <c r="J86" s="205">
        <f>BK86</f>
        <v>0</v>
      </c>
      <c r="K86" s="191"/>
      <c r="L86" s="196"/>
      <c r="M86" s="197"/>
      <c r="N86" s="198"/>
      <c r="O86" s="198"/>
      <c r="P86" s="199">
        <f>SUM(P87:P91)</f>
        <v>0</v>
      </c>
      <c r="Q86" s="198"/>
      <c r="R86" s="199">
        <f>SUM(R87:R91)</f>
        <v>0</v>
      </c>
      <c r="S86" s="198"/>
      <c r="T86" s="200">
        <f>SUM(T87:T91)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1" t="s">
        <v>83</v>
      </c>
      <c r="AT86" s="202" t="s">
        <v>74</v>
      </c>
      <c r="AU86" s="202" t="s">
        <v>83</v>
      </c>
      <c r="AY86" s="201" t="s">
        <v>124</v>
      </c>
      <c r="BK86" s="203">
        <f>SUM(BK87:BK91)</f>
        <v>0</v>
      </c>
    </row>
    <row r="87" s="2" customFormat="1" ht="24.15" customHeight="1">
      <c r="A87" s="39"/>
      <c r="B87" s="40"/>
      <c r="C87" s="206" t="s">
        <v>136</v>
      </c>
      <c r="D87" s="206" t="s">
        <v>127</v>
      </c>
      <c r="E87" s="207" t="s">
        <v>778</v>
      </c>
      <c r="F87" s="208" t="s">
        <v>779</v>
      </c>
      <c r="G87" s="209" t="s">
        <v>147</v>
      </c>
      <c r="H87" s="210">
        <v>1.5</v>
      </c>
      <c r="I87" s="211"/>
      <c r="J87" s="212">
        <f>ROUND(I87*H87,2)</f>
        <v>0</v>
      </c>
      <c r="K87" s="213"/>
      <c r="L87" s="45"/>
      <c r="M87" s="214" t="s">
        <v>19</v>
      </c>
      <c r="N87" s="215" t="s">
        <v>46</v>
      </c>
      <c r="O87" s="85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8" t="s">
        <v>140</v>
      </c>
      <c r="AT87" s="218" t="s">
        <v>127</v>
      </c>
      <c r="AU87" s="218" t="s">
        <v>85</v>
      </c>
      <c r="AY87" s="18" t="s">
        <v>124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18" t="s">
        <v>83</v>
      </c>
      <c r="BK87" s="219">
        <f>ROUND(I87*H87,2)</f>
        <v>0</v>
      </c>
      <c r="BL87" s="18" t="s">
        <v>140</v>
      </c>
      <c r="BM87" s="218" t="s">
        <v>780</v>
      </c>
    </row>
    <row r="88" s="2" customFormat="1" ht="37.8" customHeight="1">
      <c r="A88" s="39"/>
      <c r="B88" s="40"/>
      <c r="C88" s="206" t="s">
        <v>140</v>
      </c>
      <c r="D88" s="206" t="s">
        <v>127</v>
      </c>
      <c r="E88" s="207" t="s">
        <v>781</v>
      </c>
      <c r="F88" s="208" t="s">
        <v>782</v>
      </c>
      <c r="G88" s="209" t="s">
        <v>147</v>
      </c>
      <c r="H88" s="210">
        <v>15</v>
      </c>
      <c r="I88" s="211"/>
      <c r="J88" s="212">
        <f>ROUND(I88*H88,2)</f>
        <v>0</v>
      </c>
      <c r="K88" s="213"/>
      <c r="L88" s="45"/>
      <c r="M88" s="214" t="s">
        <v>19</v>
      </c>
      <c r="N88" s="215" t="s">
        <v>46</v>
      </c>
      <c r="O88" s="85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8" t="s">
        <v>140</v>
      </c>
      <c r="AT88" s="218" t="s">
        <v>127</v>
      </c>
      <c r="AU88" s="218" t="s">
        <v>85</v>
      </c>
      <c r="AY88" s="18" t="s">
        <v>124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18" t="s">
        <v>83</v>
      </c>
      <c r="BK88" s="219">
        <f>ROUND(I88*H88,2)</f>
        <v>0</v>
      </c>
      <c r="BL88" s="18" t="s">
        <v>140</v>
      </c>
      <c r="BM88" s="218" t="s">
        <v>783</v>
      </c>
    </row>
    <row r="89" s="13" customFormat="1">
      <c r="A89" s="13"/>
      <c r="B89" s="236"/>
      <c r="C89" s="237"/>
      <c r="D89" s="238" t="s">
        <v>222</v>
      </c>
      <c r="E89" s="239" t="s">
        <v>19</v>
      </c>
      <c r="F89" s="240" t="s">
        <v>784</v>
      </c>
      <c r="G89" s="237"/>
      <c r="H89" s="241">
        <v>15</v>
      </c>
      <c r="I89" s="242"/>
      <c r="J89" s="237"/>
      <c r="K89" s="237"/>
      <c r="L89" s="243"/>
      <c r="M89" s="244"/>
      <c r="N89" s="245"/>
      <c r="O89" s="245"/>
      <c r="P89" s="245"/>
      <c r="Q89" s="245"/>
      <c r="R89" s="245"/>
      <c r="S89" s="245"/>
      <c r="T89" s="246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7" t="s">
        <v>222</v>
      </c>
      <c r="AU89" s="247" t="s">
        <v>85</v>
      </c>
      <c r="AV89" s="13" t="s">
        <v>85</v>
      </c>
      <c r="AW89" s="13" t="s">
        <v>36</v>
      </c>
      <c r="AX89" s="13" t="s">
        <v>83</v>
      </c>
      <c r="AY89" s="247" t="s">
        <v>124</v>
      </c>
    </row>
    <row r="90" s="2" customFormat="1" ht="37.8" customHeight="1">
      <c r="A90" s="39"/>
      <c r="B90" s="40"/>
      <c r="C90" s="206" t="s">
        <v>144</v>
      </c>
      <c r="D90" s="206" t="s">
        <v>127</v>
      </c>
      <c r="E90" s="207" t="s">
        <v>785</v>
      </c>
      <c r="F90" s="208" t="s">
        <v>786</v>
      </c>
      <c r="G90" s="209" t="s">
        <v>147</v>
      </c>
      <c r="H90" s="210">
        <v>0.5</v>
      </c>
      <c r="I90" s="211"/>
      <c r="J90" s="212">
        <f>ROUND(I90*H90,2)</f>
        <v>0</v>
      </c>
      <c r="K90" s="213"/>
      <c r="L90" s="45"/>
      <c r="M90" s="214" t="s">
        <v>19</v>
      </c>
      <c r="N90" s="215" t="s">
        <v>46</v>
      </c>
      <c r="O90" s="85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8" t="s">
        <v>140</v>
      </c>
      <c r="AT90" s="218" t="s">
        <v>127</v>
      </c>
      <c r="AU90" s="218" t="s">
        <v>85</v>
      </c>
      <c r="AY90" s="18" t="s">
        <v>124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8" t="s">
        <v>83</v>
      </c>
      <c r="BK90" s="219">
        <f>ROUND(I90*H90,2)</f>
        <v>0</v>
      </c>
      <c r="BL90" s="18" t="s">
        <v>140</v>
      </c>
      <c r="BM90" s="218" t="s">
        <v>787</v>
      </c>
    </row>
    <row r="91" s="2" customFormat="1" ht="37.8" customHeight="1">
      <c r="A91" s="39"/>
      <c r="B91" s="40"/>
      <c r="C91" s="206" t="s">
        <v>151</v>
      </c>
      <c r="D91" s="206" t="s">
        <v>127</v>
      </c>
      <c r="E91" s="207" t="s">
        <v>788</v>
      </c>
      <c r="F91" s="208" t="s">
        <v>789</v>
      </c>
      <c r="G91" s="209" t="s">
        <v>147</v>
      </c>
      <c r="H91" s="210">
        <v>1</v>
      </c>
      <c r="I91" s="211"/>
      <c r="J91" s="212">
        <f>ROUND(I91*H91,2)</f>
        <v>0</v>
      </c>
      <c r="K91" s="213"/>
      <c r="L91" s="45"/>
      <c r="M91" s="214" t="s">
        <v>19</v>
      </c>
      <c r="N91" s="215" t="s">
        <v>46</v>
      </c>
      <c r="O91" s="85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8" t="s">
        <v>140</v>
      </c>
      <c r="AT91" s="218" t="s">
        <v>127</v>
      </c>
      <c r="AU91" s="218" t="s">
        <v>85</v>
      </c>
      <c r="AY91" s="18" t="s">
        <v>124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18" t="s">
        <v>83</v>
      </c>
      <c r="BK91" s="219">
        <f>ROUND(I91*H91,2)</f>
        <v>0</v>
      </c>
      <c r="BL91" s="18" t="s">
        <v>140</v>
      </c>
      <c r="BM91" s="218" t="s">
        <v>790</v>
      </c>
    </row>
    <row r="92" s="12" customFormat="1" ht="25.92" customHeight="1">
      <c r="A92" s="12"/>
      <c r="B92" s="190"/>
      <c r="C92" s="191"/>
      <c r="D92" s="192" t="s">
        <v>74</v>
      </c>
      <c r="E92" s="193" t="s">
        <v>577</v>
      </c>
      <c r="F92" s="193" t="s">
        <v>96</v>
      </c>
      <c r="G92" s="191"/>
      <c r="H92" s="191"/>
      <c r="I92" s="194"/>
      <c r="J92" s="195">
        <f>BK92</f>
        <v>0</v>
      </c>
      <c r="K92" s="191"/>
      <c r="L92" s="196"/>
      <c r="M92" s="197"/>
      <c r="N92" s="198"/>
      <c r="O92" s="198"/>
      <c r="P92" s="199">
        <f>P93+P96</f>
        <v>0</v>
      </c>
      <c r="Q92" s="198"/>
      <c r="R92" s="199">
        <f>R93+R96</f>
        <v>0</v>
      </c>
      <c r="S92" s="198"/>
      <c r="T92" s="200">
        <f>T93+T96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144</v>
      </c>
      <c r="AT92" s="202" t="s">
        <v>74</v>
      </c>
      <c r="AU92" s="202" t="s">
        <v>75</v>
      </c>
      <c r="AY92" s="201" t="s">
        <v>124</v>
      </c>
      <c r="BK92" s="203">
        <f>BK93+BK96</f>
        <v>0</v>
      </c>
    </row>
    <row r="93" s="12" customFormat="1" ht="22.8" customHeight="1">
      <c r="A93" s="12"/>
      <c r="B93" s="190"/>
      <c r="C93" s="191"/>
      <c r="D93" s="192" t="s">
        <v>74</v>
      </c>
      <c r="E93" s="204" t="s">
        <v>791</v>
      </c>
      <c r="F93" s="204" t="s">
        <v>792</v>
      </c>
      <c r="G93" s="191"/>
      <c r="H93" s="191"/>
      <c r="I93" s="194"/>
      <c r="J93" s="205">
        <f>BK93</f>
        <v>0</v>
      </c>
      <c r="K93" s="191"/>
      <c r="L93" s="196"/>
      <c r="M93" s="197"/>
      <c r="N93" s="198"/>
      <c r="O93" s="198"/>
      <c r="P93" s="199">
        <f>SUM(P94:P95)</f>
        <v>0</v>
      </c>
      <c r="Q93" s="198"/>
      <c r="R93" s="199">
        <f>SUM(R94:R95)</f>
        <v>0</v>
      </c>
      <c r="S93" s="198"/>
      <c r="T93" s="200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1" t="s">
        <v>144</v>
      </c>
      <c r="AT93" s="202" t="s">
        <v>74</v>
      </c>
      <c r="AU93" s="202" t="s">
        <v>83</v>
      </c>
      <c r="AY93" s="201" t="s">
        <v>124</v>
      </c>
      <c r="BK93" s="203">
        <f>SUM(BK94:BK95)</f>
        <v>0</v>
      </c>
    </row>
    <row r="94" s="2" customFormat="1" ht="14.4" customHeight="1">
      <c r="A94" s="39"/>
      <c r="B94" s="40"/>
      <c r="C94" s="206" t="s">
        <v>83</v>
      </c>
      <c r="D94" s="206" t="s">
        <v>127</v>
      </c>
      <c r="E94" s="207" t="s">
        <v>793</v>
      </c>
      <c r="F94" s="208" t="s">
        <v>794</v>
      </c>
      <c r="G94" s="209" t="s">
        <v>147</v>
      </c>
      <c r="H94" s="210">
        <v>1.5</v>
      </c>
      <c r="I94" s="211"/>
      <c r="J94" s="212">
        <f>ROUND(I94*H94,2)</f>
        <v>0</v>
      </c>
      <c r="K94" s="213"/>
      <c r="L94" s="45"/>
      <c r="M94" s="214" t="s">
        <v>19</v>
      </c>
      <c r="N94" s="215" t="s">
        <v>46</v>
      </c>
      <c r="O94" s="85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8" t="s">
        <v>584</v>
      </c>
      <c r="AT94" s="218" t="s">
        <v>127</v>
      </c>
      <c r="AU94" s="218" t="s">
        <v>85</v>
      </c>
      <c r="AY94" s="18" t="s">
        <v>124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8" t="s">
        <v>83</v>
      </c>
      <c r="BK94" s="219">
        <f>ROUND(I94*H94,2)</f>
        <v>0</v>
      </c>
      <c r="BL94" s="18" t="s">
        <v>584</v>
      </c>
      <c r="BM94" s="218" t="s">
        <v>795</v>
      </c>
    </row>
    <row r="95" s="13" customFormat="1">
      <c r="A95" s="13"/>
      <c r="B95" s="236"/>
      <c r="C95" s="237"/>
      <c r="D95" s="238" t="s">
        <v>222</v>
      </c>
      <c r="E95" s="239" t="s">
        <v>19</v>
      </c>
      <c r="F95" s="240" t="s">
        <v>796</v>
      </c>
      <c r="G95" s="237"/>
      <c r="H95" s="241">
        <v>1.5</v>
      </c>
      <c r="I95" s="242"/>
      <c r="J95" s="237"/>
      <c r="K95" s="237"/>
      <c r="L95" s="243"/>
      <c r="M95" s="244"/>
      <c r="N95" s="245"/>
      <c r="O95" s="245"/>
      <c r="P95" s="245"/>
      <c r="Q95" s="245"/>
      <c r="R95" s="245"/>
      <c r="S95" s="245"/>
      <c r="T95" s="24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7" t="s">
        <v>222</v>
      </c>
      <c r="AU95" s="247" t="s">
        <v>85</v>
      </c>
      <c r="AV95" s="13" t="s">
        <v>85</v>
      </c>
      <c r="AW95" s="13" t="s">
        <v>36</v>
      </c>
      <c r="AX95" s="13" t="s">
        <v>83</v>
      </c>
      <c r="AY95" s="247" t="s">
        <v>124</v>
      </c>
    </row>
    <row r="96" s="12" customFormat="1" ht="22.8" customHeight="1">
      <c r="A96" s="12"/>
      <c r="B96" s="190"/>
      <c r="C96" s="191"/>
      <c r="D96" s="192" t="s">
        <v>74</v>
      </c>
      <c r="E96" s="204" t="s">
        <v>578</v>
      </c>
      <c r="F96" s="204" t="s">
        <v>579</v>
      </c>
      <c r="G96" s="191"/>
      <c r="H96" s="191"/>
      <c r="I96" s="194"/>
      <c r="J96" s="205">
        <f>BK96</f>
        <v>0</v>
      </c>
      <c r="K96" s="191"/>
      <c r="L96" s="196"/>
      <c r="M96" s="197"/>
      <c r="N96" s="198"/>
      <c r="O96" s="198"/>
      <c r="P96" s="199">
        <f>SUM(P97:P98)</f>
        <v>0</v>
      </c>
      <c r="Q96" s="198"/>
      <c r="R96" s="199">
        <f>SUM(R97:R98)</f>
        <v>0</v>
      </c>
      <c r="S96" s="198"/>
      <c r="T96" s="200">
        <f>SUM(T97:T98)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1" t="s">
        <v>144</v>
      </c>
      <c r="AT96" s="202" t="s">
        <v>74</v>
      </c>
      <c r="AU96" s="202" t="s">
        <v>83</v>
      </c>
      <c r="AY96" s="201" t="s">
        <v>124</v>
      </c>
      <c r="BK96" s="203">
        <f>SUM(BK97:BK98)</f>
        <v>0</v>
      </c>
    </row>
    <row r="97" s="2" customFormat="1" ht="14.4" customHeight="1">
      <c r="A97" s="39"/>
      <c r="B97" s="40"/>
      <c r="C97" s="206" t="s">
        <v>85</v>
      </c>
      <c r="D97" s="206" t="s">
        <v>127</v>
      </c>
      <c r="E97" s="207" t="s">
        <v>797</v>
      </c>
      <c r="F97" s="208" t="s">
        <v>798</v>
      </c>
      <c r="G97" s="209" t="s">
        <v>226</v>
      </c>
      <c r="H97" s="210">
        <v>1</v>
      </c>
      <c r="I97" s="211"/>
      <c r="J97" s="212">
        <f>ROUND(I97*H97,2)</f>
        <v>0</v>
      </c>
      <c r="K97" s="213"/>
      <c r="L97" s="45"/>
      <c r="M97" s="214" t="s">
        <v>19</v>
      </c>
      <c r="N97" s="215" t="s">
        <v>46</v>
      </c>
      <c r="O97" s="85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8" t="s">
        <v>584</v>
      </c>
      <c r="AT97" s="218" t="s">
        <v>127</v>
      </c>
      <c r="AU97" s="218" t="s">
        <v>85</v>
      </c>
      <c r="AY97" s="18" t="s">
        <v>124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8" t="s">
        <v>83</v>
      </c>
      <c r="BK97" s="219">
        <f>ROUND(I97*H97,2)</f>
        <v>0</v>
      </c>
      <c r="BL97" s="18" t="s">
        <v>584</v>
      </c>
      <c r="BM97" s="218" t="s">
        <v>799</v>
      </c>
    </row>
    <row r="98" s="13" customFormat="1">
      <c r="A98" s="13"/>
      <c r="B98" s="236"/>
      <c r="C98" s="237"/>
      <c r="D98" s="238" t="s">
        <v>222</v>
      </c>
      <c r="E98" s="239" t="s">
        <v>19</v>
      </c>
      <c r="F98" s="240" t="s">
        <v>800</v>
      </c>
      <c r="G98" s="237"/>
      <c r="H98" s="241">
        <v>1</v>
      </c>
      <c r="I98" s="242"/>
      <c r="J98" s="237"/>
      <c r="K98" s="237"/>
      <c r="L98" s="243"/>
      <c r="M98" s="269"/>
      <c r="N98" s="270"/>
      <c r="O98" s="270"/>
      <c r="P98" s="270"/>
      <c r="Q98" s="270"/>
      <c r="R98" s="270"/>
      <c r="S98" s="270"/>
      <c r="T98" s="27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7" t="s">
        <v>222</v>
      </c>
      <c r="AU98" s="247" t="s">
        <v>85</v>
      </c>
      <c r="AV98" s="13" t="s">
        <v>85</v>
      </c>
      <c r="AW98" s="13" t="s">
        <v>36</v>
      </c>
      <c r="AX98" s="13" t="s">
        <v>83</v>
      </c>
      <c r="AY98" s="247" t="s">
        <v>124</v>
      </c>
    </row>
    <row r="99" s="2" customFormat="1" ht="6.96" customHeight="1">
      <c r="A99" s="39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45"/>
      <c r="M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</sheetData>
  <sheetProtection sheet="1" autoFilter="0" formatColumns="0" formatRows="0" objects="1" scenarios="1" spinCount="100000" saltValue="NvwVbP7A7bFuy0+RnxnyKVEHUPDUcAjLVV8ZtpGnZdzk9XumLa5BYgQPHXGDCdsfQEF+S1Lak5v1U8uJ+Kq1wg==" hashValue="8ZW30mSzwNqu2CZYAtsakfWcbmzSFJM6GBaMmf2T2TQ14Jyae/JF7KuS+U50aS2tm68JVUZPSEwikkzrB8p6xg==" algorithmName="SHA-512" password="CC35"/>
  <autoFilter ref="C83:K9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2" customWidth="1"/>
    <col min="2" max="2" width="1.667969" style="272" customWidth="1"/>
    <col min="3" max="4" width="5" style="272" customWidth="1"/>
    <col min="5" max="5" width="11.66016" style="272" customWidth="1"/>
    <col min="6" max="6" width="9.160156" style="272" customWidth="1"/>
    <col min="7" max="7" width="5" style="272" customWidth="1"/>
    <col min="8" max="8" width="77.83203" style="272" customWidth="1"/>
    <col min="9" max="10" width="20" style="272" customWidth="1"/>
    <col min="11" max="11" width="1.667969" style="272" customWidth="1"/>
  </cols>
  <sheetData>
    <row r="1" s="1" customFormat="1" ht="37.5" customHeight="1"/>
    <row r="2" s="1" customFormat="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="16" customFormat="1" ht="45" customHeight="1">
      <c r="B3" s="276"/>
      <c r="C3" s="277" t="s">
        <v>801</v>
      </c>
      <c r="D3" s="277"/>
      <c r="E3" s="277"/>
      <c r="F3" s="277"/>
      <c r="G3" s="277"/>
      <c r="H3" s="277"/>
      <c r="I3" s="277"/>
      <c r="J3" s="277"/>
      <c r="K3" s="278"/>
    </row>
    <row r="4" s="1" customFormat="1" ht="25.5" customHeight="1">
      <c r="B4" s="279"/>
      <c r="C4" s="280" t="s">
        <v>802</v>
      </c>
      <c r="D4" s="280"/>
      <c r="E4" s="280"/>
      <c r="F4" s="280"/>
      <c r="G4" s="280"/>
      <c r="H4" s="280"/>
      <c r="I4" s="280"/>
      <c r="J4" s="280"/>
      <c r="K4" s="281"/>
    </row>
    <row r="5" s="1" customFormat="1" ht="5.25" customHeight="1">
      <c r="B5" s="279"/>
      <c r="C5" s="282"/>
      <c r="D5" s="282"/>
      <c r="E5" s="282"/>
      <c r="F5" s="282"/>
      <c r="G5" s="282"/>
      <c r="H5" s="282"/>
      <c r="I5" s="282"/>
      <c r="J5" s="282"/>
      <c r="K5" s="281"/>
    </row>
    <row r="6" s="1" customFormat="1" ht="15" customHeight="1">
      <c r="B6" s="279"/>
      <c r="C6" s="283" t="s">
        <v>803</v>
      </c>
      <c r="D6" s="283"/>
      <c r="E6" s="283"/>
      <c r="F6" s="283"/>
      <c r="G6" s="283"/>
      <c r="H6" s="283"/>
      <c r="I6" s="283"/>
      <c r="J6" s="283"/>
      <c r="K6" s="281"/>
    </row>
    <row r="7" s="1" customFormat="1" ht="15" customHeight="1">
      <c r="B7" s="284"/>
      <c r="C7" s="283" t="s">
        <v>804</v>
      </c>
      <c r="D7" s="283"/>
      <c r="E7" s="283"/>
      <c r="F7" s="283"/>
      <c r="G7" s="283"/>
      <c r="H7" s="283"/>
      <c r="I7" s="283"/>
      <c r="J7" s="283"/>
      <c r="K7" s="281"/>
    </row>
    <row r="8" s="1" customFormat="1" ht="12.75" customHeight="1">
      <c r="B8" s="284"/>
      <c r="C8" s="283"/>
      <c r="D8" s="283"/>
      <c r="E8" s="283"/>
      <c r="F8" s="283"/>
      <c r="G8" s="283"/>
      <c r="H8" s="283"/>
      <c r="I8" s="283"/>
      <c r="J8" s="283"/>
      <c r="K8" s="281"/>
    </row>
    <row r="9" s="1" customFormat="1" ht="15" customHeight="1">
      <c r="B9" s="284"/>
      <c r="C9" s="283" t="s">
        <v>805</v>
      </c>
      <c r="D9" s="283"/>
      <c r="E9" s="283"/>
      <c r="F9" s="283"/>
      <c r="G9" s="283"/>
      <c r="H9" s="283"/>
      <c r="I9" s="283"/>
      <c r="J9" s="283"/>
      <c r="K9" s="281"/>
    </row>
    <row r="10" s="1" customFormat="1" ht="15" customHeight="1">
      <c r="B10" s="284"/>
      <c r="C10" s="283"/>
      <c r="D10" s="283" t="s">
        <v>806</v>
      </c>
      <c r="E10" s="283"/>
      <c r="F10" s="283"/>
      <c r="G10" s="283"/>
      <c r="H10" s="283"/>
      <c r="I10" s="283"/>
      <c r="J10" s="283"/>
      <c r="K10" s="281"/>
    </row>
    <row r="11" s="1" customFormat="1" ht="15" customHeight="1">
      <c r="B11" s="284"/>
      <c r="C11" s="285"/>
      <c r="D11" s="283" t="s">
        <v>807</v>
      </c>
      <c r="E11" s="283"/>
      <c r="F11" s="283"/>
      <c r="G11" s="283"/>
      <c r="H11" s="283"/>
      <c r="I11" s="283"/>
      <c r="J11" s="283"/>
      <c r="K11" s="281"/>
    </row>
    <row r="12" s="1" customFormat="1" ht="15" customHeight="1">
      <c r="B12" s="284"/>
      <c r="C12" s="285"/>
      <c r="D12" s="283"/>
      <c r="E12" s="283"/>
      <c r="F12" s="283"/>
      <c r="G12" s="283"/>
      <c r="H12" s="283"/>
      <c r="I12" s="283"/>
      <c r="J12" s="283"/>
      <c r="K12" s="281"/>
    </row>
    <row r="13" s="1" customFormat="1" ht="15" customHeight="1">
      <c r="B13" s="284"/>
      <c r="C13" s="285"/>
      <c r="D13" s="286" t="s">
        <v>808</v>
      </c>
      <c r="E13" s="283"/>
      <c r="F13" s="283"/>
      <c r="G13" s="283"/>
      <c r="H13" s="283"/>
      <c r="I13" s="283"/>
      <c r="J13" s="283"/>
      <c r="K13" s="281"/>
    </row>
    <row r="14" s="1" customFormat="1" ht="12.75" customHeight="1">
      <c r="B14" s="284"/>
      <c r="C14" s="285"/>
      <c r="D14" s="285"/>
      <c r="E14" s="285"/>
      <c r="F14" s="285"/>
      <c r="G14" s="285"/>
      <c r="H14" s="285"/>
      <c r="I14" s="285"/>
      <c r="J14" s="285"/>
      <c r="K14" s="281"/>
    </row>
    <row r="15" s="1" customFormat="1" ht="15" customHeight="1">
      <c r="B15" s="284"/>
      <c r="C15" s="285"/>
      <c r="D15" s="283" t="s">
        <v>809</v>
      </c>
      <c r="E15" s="283"/>
      <c r="F15" s="283"/>
      <c r="G15" s="283"/>
      <c r="H15" s="283"/>
      <c r="I15" s="283"/>
      <c r="J15" s="283"/>
      <c r="K15" s="281"/>
    </row>
    <row r="16" s="1" customFormat="1" ht="15" customHeight="1">
      <c r="B16" s="284"/>
      <c r="C16" s="285"/>
      <c r="D16" s="283" t="s">
        <v>810</v>
      </c>
      <c r="E16" s="283"/>
      <c r="F16" s="283"/>
      <c r="G16" s="283"/>
      <c r="H16" s="283"/>
      <c r="I16" s="283"/>
      <c r="J16" s="283"/>
      <c r="K16" s="281"/>
    </row>
    <row r="17" s="1" customFormat="1" ht="15" customHeight="1">
      <c r="B17" s="284"/>
      <c r="C17" s="285"/>
      <c r="D17" s="283" t="s">
        <v>811</v>
      </c>
      <c r="E17" s="283"/>
      <c r="F17" s="283"/>
      <c r="G17" s="283"/>
      <c r="H17" s="283"/>
      <c r="I17" s="283"/>
      <c r="J17" s="283"/>
      <c r="K17" s="281"/>
    </row>
    <row r="18" s="1" customFormat="1" ht="15" customHeight="1">
      <c r="B18" s="284"/>
      <c r="C18" s="285"/>
      <c r="D18" s="285"/>
      <c r="E18" s="287" t="s">
        <v>82</v>
      </c>
      <c r="F18" s="283" t="s">
        <v>812</v>
      </c>
      <c r="G18" s="283"/>
      <c r="H18" s="283"/>
      <c r="I18" s="283"/>
      <c r="J18" s="283"/>
      <c r="K18" s="281"/>
    </row>
    <row r="19" s="1" customFormat="1" ht="15" customHeight="1">
      <c r="B19" s="284"/>
      <c r="C19" s="285"/>
      <c r="D19" s="285"/>
      <c r="E19" s="287" t="s">
        <v>813</v>
      </c>
      <c r="F19" s="283" t="s">
        <v>814</v>
      </c>
      <c r="G19" s="283"/>
      <c r="H19" s="283"/>
      <c r="I19" s="283"/>
      <c r="J19" s="283"/>
      <c r="K19" s="281"/>
    </row>
    <row r="20" s="1" customFormat="1" ht="15" customHeight="1">
      <c r="B20" s="284"/>
      <c r="C20" s="285"/>
      <c r="D20" s="285"/>
      <c r="E20" s="287" t="s">
        <v>815</v>
      </c>
      <c r="F20" s="283" t="s">
        <v>816</v>
      </c>
      <c r="G20" s="283"/>
      <c r="H20" s="283"/>
      <c r="I20" s="283"/>
      <c r="J20" s="283"/>
      <c r="K20" s="281"/>
    </row>
    <row r="21" s="1" customFormat="1" ht="15" customHeight="1">
      <c r="B21" s="284"/>
      <c r="C21" s="285"/>
      <c r="D21" s="285"/>
      <c r="E21" s="287" t="s">
        <v>817</v>
      </c>
      <c r="F21" s="283" t="s">
        <v>818</v>
      </c>
      <c r="G21" s="283"/>
      <c r="H21" s="283"/>
      <c r="I21" s="283"/>
      <c r="J21" s="283"/>
      <c r="K21" s="281"/>
    </row>
    <row r="22" s="1" customFormat="1" ht="15" customHeight="1">
      <c r="B22" s="284"/>
      <c r="C22" s="285"/>
      <c r="D22" s="285"/>
      <c r="E22" s="287" t="s">
        <v>819</v>
      </c>
      <c r="F22" s="283" t="s">
        <v>820</v>
      </c>
      <c r="G22" s="283"/>
      <c r="H22" s="283"/>
      <c r="I22" s="283"/>
      <c r="J22" s="283"/>
      <c r="K22" s="281"/>
    </row>
    <row r="23" s="1" customFormat="1" ht="15" customHeight="1">
      <c r="B23" s="284"/>
      <c r="C23" s="285"/>
      <c r="D23" s="285"/>
      <c r="E23" s="287" t="s">
        <v>821</v>
      </c>
      <c r="F23" s="283" t="s">
        <v>822</v>
      </c>
      <c r="G23" s="283"/>
      <c r="H23" s="283"/>
      <c r="I23" s="283"/>
      <c r="J23" s="283"/>
      <c r="K23" s="281"/>
    </row>
    <row r="24" s="1" customFormat="1" ht="12.75" customHeight="1">
      <c r="B24" s="284"/>
      <c r="C24" s="285"/>
      <c r="D24" s="285"/>
      <c r="E24" s="285"/>
      <c r="F24" s="285"/>
      <c r="G24" s="285"/>
      <c r="H24" s="285"/>
      <c r="I24" s="285"/>
      <c r="J24" s="285"/>
      <c r="K24" s="281"/>
    </row>
    <row r="25" s="1" customFormat="1" ht="15" customHeight="1">
      <c r="B25" s="284"/>
      <c r="C25" s="283" t="s">
        <v>823</v>
      </c>
      <c r="D25" s="283"/>
      <c r="E25" s="283"/>
      <c r="F25" s="283"/>
      <c r="G25" s="283"/>
      <c r="H25" s="283"/>
      <c r="I25" s="283"/>
      <c r="J25" s="283"/>
      <c r="K25" s="281"/>
    </row>
    <row r="26" s="1" customFormat="1" ht="15" customHeight="1">
      <c r="B26" s="284"/>
      <c r="C26" s="283" t="s">
        <v>824</v>
      </c>
      <c r="D26" s="283"/>
      <c r="E26" s="283"/>
      <c r="F26" s="283"/>
      <c r="G26" s="283"/>
      <c r="H26" s="283"/>
      <c r="I26" s="283"/>
      <c r="J26" s="283"/>
      <c r="K26" s="281"/>
    </row>
    <row r="27" s="1" customFormat="1" ht="15" customHeight="1">
      <c r="B27" s="284"/>
      <c r="C27" s="283"/>
      <c r="D27" s="283" t="s">
        <v>825</v>
      </c>
      <c r="E27" s="283"/>
      <c r="F27" s="283"/>
      <c r="G27" s="283"/>
      <c r="H27" s="283"/>
      <c r="I27" s="283"/>
      <c r="J27" s="283"/>
      <c r="K27" s="281"/>
    </row>
    <row r="28" s="1" customFormat="1" ht="15" customHeight="1">
      <c r="B28" s="284"/>
      <c r="C28" s="285"/>
      <c r="D28" s="283" t="s">
        <v>826</v>
      </c>
      <c r="E28" s="283"/>
      <c r="F28" s="283"/>
      <c r="G28" s="283"/>
      <c r="H28" s="283"/>
      <c r="I28" s="283"/>
      <c r="J28" s="283"/>
      <c r="K28" s="281"/>
    </row>
    <row r="29" s="1" customFormat="1" ht="12.75" customHeight="1">
      <c r="B29" s="284"/>
      <c r="C29" s="285"/>
      <c r="D29" s="285"/>
      <c r="E29" s="285"/>
      <c r="F29" s="285"/>
      <c r="G29" s="285"/>
      <c r="H29" s="285"/>
      <c r="I29" s="285"/>
      <c r="J29" s="285"/>
      <c r="K29" s="281"/>
    </row>
    <row r="30" s="1" customFormat="1" ht="15" customHeight="1">
      <c r="B30" s="284"/>
      <c r="C30" s="285"/>
      <c r="D30" s="283" t="s">
        <v>827</v>
      </c>
      <c r="E30" s="283"/>
      <c r="F30" s="283"/>
      <c r="G30" s="283"/>
      <c r="H30" s="283"/>
      <c r="I30" s="283"/>
      <c r="J30" s="283"/>
      <c r="K30" s="281"/>
    </row>
    <row r="31" s="1" customFormat="1" ht="15" customHeight="1">
      <c r="B31" s="284"/>
      <c r="C31" s="285"/>
      <c r="D31" s="283" t="s">
        <v>828</v>
      </c>
      <c r="E31" s="283"/>
      <c r="F31" s="283"/>
      <c r="G31" s="283"/>
      <c r="H31" s="283"/>
      <c r="I31" s="283"/>
      <c r="J31" s="283"/>
      <c r="K31" s="281"/>
    </row>
    <row r="32" s="1" customFormat="1" ht="12.75" customHeight="1">
      <c r="B32" s="284"/>
      <c r="C32" s="285"/>
      <c r="D32" s="285"/>
      <c r="E32" s="285"/>
      <c r="F32" s="285"/>
      <c r="G32" s="285"/>
      <c r="H32" s="285"/>
      <c r="I32" s="285"/>
      <c r="J32" s="285"/>
      <c r="K32" s="281"/>
    </row>
    <row r="33" s="1" customFormat="1" ht="15" customHeight="1">
      <c r="B33" s="284"/>
      <c r="C33" s="285"/>
      <c r="D33" s="283" t="s">
        <v>829</v>
      </c>
      <c r="E33" s="283"/>
      <c r="F33" s="283"/>
      <c r="G33" s="283"/>
      <c r="H33" s="283"/>
      <c r="I33" s="283"/>
      <c r="J33" s="283"/>
      <c r="K33" s="281"/>
    </row>
    <row r="34" s="1" customFormat="1" ht="15" customHeight="1">
      <c r="B34" s="284"/>
      <c r="C34" s="285"/>
      <c r="D34" s="283" t="s">
        <v>830</v>
      </c>
      <c r="E34" s="283"/>
      <c r="F34" s="283"/>
      <c r="G34" s="283"/>
      <c r="H34" s="283"/>
      <c r="I34" s="283"/>
      <c r="J34" s="283"/>
      <c r="K34" s="281"/>
    </row>
    <row r="35" s="1" customFormat="1" ht="15" customHeight="1">
      <c r="B35" s="284"/>
      <c r="C35" s="285"/>
      <c r="D35" s="283" t="s">
        <v>831</v>
      </c>
      <c r="E35" s="283"/>
      <c r="F35" s="283"/>
      <c r="G35" s="283"/>
      <c r="H35" s="283"/>
      <c r="I35" s="283"/>
      <c r="J35" s="283"/>
      <c r="K35" s="281"/>
    </row>
    <row r="36" s="1" customFormat="1" ht="15" customHeight="1">
      <c r="B36" s="284"/>
      <c r="C36" s="285"/>
      <c r="D36" s="283"/>
      <c r="E36" s="286" t="s">
        <v>110</v>
      </c>
      <c r="F36" s="283"/>
      <c r="G36" s="283" t="s">
        <v>832</v>
      </c>
      <c r="H36" s="283"/>
      <c r="I36" s="283"/>
      <c r="J36" s="283"/>
      <c r="K36" s="281"/>
    </row>
    <row r="37" s="1" customFormat="1" ht="30.75" customHeight="1">
      <c r="B37" s="284"/>
      <c r="C37" s="285"/>
      <c r="D37" s="283"/>
      <c r="E37" s="286" t="s">
        <v>833</v>
      </c>
      <c r="F37" s="283"/>
      <c r="G37" s="283" t="s">
        <v>834</v>
      </c>
      <c r="H37" s="283"/>
      <c r="I37" s="283"/>
      <c r="J37" s="283"/>
      <c r="K37" s="281"/>
    </row>
    <row r="38" s="1" customFormat="1" ht="15" customHeight="1">
      <c r="B38" s="284"/>
      <c r="C38" s="285"/>
      <c r="D38" s="283"/>
      <c r="E38" s="286" t="s">
        <v>56</v>
      </c>
      <c r="F38" s="283"/>
      <c r="G38" s="283" t="s">
        <v>835</v>
      </c>
      <c r="H38" s="283"/>
      <c r="I38" s="283"/>
      <c r="J38" s="283"/>
      <c r="K38" s="281"/>
    </row>
    <row r="39" s="1" customFormat="1" ht="15" customHeight="1">
      <c r="B39" s="284"/>
      <c r="C39" s="285"/>
      <c r="D39" s="283"/>
      <c r="E39" s="286" t="s">
        <v>57</v>
      </c>
      <c r="F39" s="283"/>
      <c r="G39" s="283" t="s">
        <v>836</v>
      </c>
      <c r="H39" s="283"/>
      <c r="I39" s="283"/>
      <c r="J39" s="283"/>
      <c r="K39" s="281"/>
    </row>
    <row r="40" s="1" customFormat="1" ht="15" customHeight="1">
      <c r="B40" s="284"/>
      <c r="C40" s="285"/>
      <c r="D40" s="283"/>
      <c r="E40" s="286" t="s">
        <v>111</v>
      </c>
      <c r="F40" s="283"/>
      <c r="G40" s="283" t="s">
        <v>837</v>
      </c>
      <c r="H40" s="283"/>
      <c r="I40" s="283"/>
      <c r="J40" s="283"/>
      <c r="K40" s="281"/>
    </row>
    <row r="41" s="1" customFormat="1" ht="15" customHeight="1">
      <c r="B41" s="284"/>
      <c r="C41" s="285"/>
      <c r="D41" s="283"/>
      <c r="E41" s="286" t="s">
        <v>112</v>
      </c>
      <c r="F41" s="283"/>
      <c r="G41" s="283" t="s">
        <v>838</v>
      </c>
      <c r="H41" s="283"/>
      <c r="I41" s="283"/>
      <c r="J41" s="283"/>
      <c r="K41" s="281"/>
    </row>
    <row r="42" s="1" customFormat="1" ht="15" customHeight="1">
      <c r="B42" s="284"/>
      <c r="C42" s="285"/>
      <c r="D42" s="283"/>
      <c r="E42" s="286" t="s">
        <v>839</v>
      </c>
      <c r="F42" s="283"/>
      <c r="G42" s="283" t="s">
        <v>840</v>
      </c>
      <c r="H42" s="283"/>
      <c r="I42" s="283"/>
      <c r="J42" s="283"/>
      <c r="K42" s="281"/>
    </row>
    <row r="43" s="1" customFormat="1" ht="15" customHeight="1">
      <c r="B43" s="284"/>
      <c r="C43" s="285"/>
      <c r="D43" s="283"/>
      <c r="E43" s="286"/>
      <c r="F43" s="283"/>
      <c r="G43" s="283" t="s">
        <v>841</v>
      </c>
      <c r="H43" s="283"/>
      <c r="I43" s="283"/>
      <c r="J43" s="283"/>
      <c r="K43" s="281"/>
    </row>
    <row r="44" s="1" customFormat="1" ht="15" customHeight="1">
      <c r="B44" s="284"/>
      <c r="C44" s="285"/>
      <c r="D44" s="283"/>
      <c r="E44" s="286" t="s">
        <v>842</v>
      </c>
      <c r="F44" s="283"/>
      <c r="G44" s="283" t="s">
        <v>843</v>
      </c>
      <c r="H44" s="283"/>
      <c r="I44" s="283"/>
      <c r="J44" s="283"/>
      <c r="K44" s="281"/>
    </row>
    <row r="45" s="1" customFormat="1" ht="15" customHeight="1">
      <c r="B45" s="284"/>
      <c r="C45" s="285"/>
      <c r="D45" s="283"/>
      <c r="E45" s="286" t="s">
        <v>114</v>
      </c>
      <c r="F45" s="283"/>
      <c r="G45" s="283" t="s">
        <v>844</v>
      </c>
      <c r="H45" s="283"/>
      <c r="I45" s="283"/>
      <c r="J45" s="283"/>
      <c r="K45" s="281"/>
    </row>
    <row r="46" s="1" customFormat="1" ht="12.75" customHeight="1">
      <c r="B46" s="284"/>
      <c r="C46" s="285"/>
      <c r="D46" s="283"/>
      <c r="E46" s="283"/>
      <c r="F46" s="283"/>
      <c r="G46" s="283"/>
      <c r="H46" s="283"/>
      <c r="I46" s="283"/>
      <c r="J46" s="283"/>
      <c r="K46" s="281"/>
    </row>
    <row r="47" s="1" customFormat="1" ht="15" customHeight="1">
      <c r="B47" s="284"/>
      <c r="C47" s="285"/>
      <c r="D47" s="283" t="s">
        <v>845</v>
      </c>
      <c r="E47" s="283"/>
      <c r="F47" s="283"/>
      <c r="G47" s="283"/>
      <c r="H47" s="283"/>
      <c r="I47" s="283"/>
      <c r="J47" s="283"/>
      <c r="K47" s="281"/>
    </row>
    <row r="48" s="1" customFormat="1" ht="15" customHeight="1">
      <c r="B48" s="284"/>
      <c r="C48" s="285"/>
      <c r="D48" s="285"/>
      <c r="E48" s="283" t="s">
        <v>846</v>
      </c>
      <c r="F48" s="283"/>
      <c r="G48" s="283"/>
      <c r="H48" s="283"/>
      <c r="I48" s="283"/>
      <c r="J48" s="283"/>
      <c r="K48" s="281"/>
    </row>
    <row r="49" s="1" customFormat="1" ht="15" customHeight="1">
      <c r="B49" s="284"/>
      <c r="C49" s="285"/>
      <c r="D49" s="285"/>
      <c r="E49" s="283" t="s">
        <v>847</v>
      </c>
      <c r="F49" s="283"/>
      <c r="G49" s="283"/>
      <c r="H49" s="283"/>
      <c r="I49" s="283"/>
      <c r="J49" s="283"/>
      <c r="K49" s="281"/>
    </row>
    <row r="50" s="1" customFormat="1" ht="15" customHeight="1">
      <c r="B50" s="284"/>
      <c r="C50" s="285"/>
      <c r="D50" s="285"/>
      <c r="E50" s="283" t="s">
        <v>848</v>
      </c>
      <c r="F50" s="283"/>
      <c r="G50" s="283"/>
      <c r="H50" s="283"/>
      <c r="I50" s="283"/>
      <c r="J50" s="283"/>
      <c r="K50" s="281"/>
    </row>
    <row r="51" s="1" customFormat="1" ht="15" customHeight="1">
      <c r="B51" s="284"/>
      <c r="C51" s="285"/>
      <c r="D51" s="283" t="s">
        <v>849</v>
      </c>
      <c r="E51" s="283"/>
      <c r="F51" s="283"/>
      <c r="G51" s="283"/>
      <c r="H51" s="283"/>
      <c r="I51" s="283"/>
      <c r="J51" s="283"/>
      <c r="K51" s="281"/>
    </row>
    <row r="52" s="1" customFormat="1" ht="25.5" customHeight="1">
      <c r="B52" s="279"/>
      <c r="C52" s="280" t="s">
        <v>850</v>
      </c>
      <c r="D52" s="280"/>
      <c r="E52" s="280"/>
      <c r="F52" s="280"/>
      <c r="G52" s="280"/>
      <c r="H52" s="280"/>
      <c r="I52" s="280"/>
      <c r="J52" s="280"/>
      <c r="K52" s="281"/>
    </row>
    <row r="53" s="1" customFormat="1" ht="5.25" customHeight="1">
      <c r="B53" s="279"/>
      <c r="C53" s="282"/>
      <c r="D53" s="282"/>
      <c r="E53" s="282"/>
      <c r="F53" s="282"/>
      <c r="G53" s="282"/>
      <c r="H53" s="282"/>
      <c r="I53" s="282"/>
      <c r="J53" s="282"/>
      <c r="K53" s="281"/>
    </row>
    <row r="54" s="1" customFormat="1" ht="15" customHeight="1">
      <c r="B54" s="279"/>
      <c r="C54" s="283" t="s">
        <v>851</v>
      </c>
      <c r="D54" s="283"/>
      <c r="E54" s="283"/>
      <c r="F54" s="283"/>
      <c r="G54" s="283"/>
      <c r="H54" s="283"/>
      <c r="I54" s="283"/>
      <c r="J54" s="283"/>
      <c r="K54" s="281"/>
    </row>
    <row r="55" s="1" customFormat="1" ht="15" customHeight="1">
      <c r="B55" s="279"/>
      <c r="C55" s="283" t="s">
        <v>852</v>
      </c>
      <c r="D55" s="283"/>
      <c r="E55" s="283"/>
      <c r="F55" s="283"/>
      <c r="G55" s="283"/>
      <c r="H55" s="283"/>
      <c r="I55" s="283"/>
      <c r="J55" s="283"/>
      <c r="K55" s="281"/>
    </row>
    <row r="56" s="1" customFormat="1" ht="12.75" customHeight="1">
      <c r="B56" s="279"/>
      <c r="C56" s="283"/>
      <c r="D56" s="283"/>
      <c r="E56" s="283"/>
      <c r="F56" s="283"/>
      <c r="G56" s="283"/>
      <c r="H56" s="283"/>
      <c r="I56" s="283"/>
      <c r="J56" s="283"/>
      <c r="K56" s="281"/>
    </row>
    <row r="57" s="1" customFormat="1" ht="15" customHeight="1">
      <c r="B57" s="279"/>
      <c r="C57" s="283" t="s">
        <v>853</v>
      </c>
      <c r="D57" s="283"/>
      <c r="E57" s="283"/>
      <c r="F57" s="283"/>
      <c r="G57" s="283"/>
      <c r="H57" s="283"/>
      <c r="I57" s="283"/>
      <c r="J57" s="283"/>
      <c r="K57" s="281"/>
    </row>
    <row r="58" s="1" customFormat="1" ht="15" customHeight="1">
      <c r="B58" s="279"/>
      <c r="C58" s="285"/>
      <c r="D58" s="283" t="s">
        <v>854</v>
      </c>
      <c r="E58" s="283"/>
      <c r="F58" s="283"/>
      <c r="G58" s="283"/>
      <c r="H58" s="283"/>
      <c r="I58" s="283"/>
      <c r="J58" s="283"/>
      <c r="K58" s="281"/>
    </row>
    <row r="59" s="1" customFormat="1" ht="15" customHeight="1">
      <c r="B59" s="279"/>
      <c r="C59" s="285"/>
      <c r="D59" s="283" t="s">
        <v>855</v>
      </c>
      <c r="E59" s="283"/>
      <c r="F59" s="283"/>
      <c r="G59" s="283"/>
      <c r="H59" s="283"/>
      <c r="I59" s="283"/>
      <c r="J59" s="283"/>
      <c r="K59" s="281"/>
    </row>
    <row r="60" s="1" customFormat="1" ht="15" customHeight="1">
      <c r="B60" s="279"/>
      <c r="C60" s="285"/>
      <c r="D60" s="283" t="s">
        <v>856</v>
      </c>
      <c r="E60" s="283"/>
      <c r="F60" s="283"/>
      <c r="G60" s="283"/>
      <c r="H60" s="283"/>
      <c r="I60" s="283"/>
      <c r="J60" s="283"/>
      <c r="K60" s="281"/>
    </row>
    <row r="61" s="1" customFormat="1" ht="15" customHeight="1">
      <c r="B61" s="279"/>
      <c r="C61" s="285"/>
      <c r="D61" s="283" t="s">
        <v>857</v>
      </c>
      <c r="E61" s="283"/>
      <c r="F61" s="283"/>
      <c r="G61" s="283"/>
      <c r="H61" s="283"/>
      <c r="I61" s="283"/>
      <c r="J61" s="283"/>
      <c r="K61" s="281"/>
    </row>
    <row r="62" s="1" customFormat="1" ht="15" customHeight="1">
      <c r="B62" s="279"/>
      <c r="C62" s="285"/>
      <c r="D62" s="288" t="s">
        <v>858</v>
      </c>
      <c r="E62" s="288"/>
      <c r="F62" s="288"/>
      <c r="G62" s="288"/>
      <c r="H62" s="288"/>
      <c r="I62" s="288"/>
      <c r="J62" s="288"/>
      <c r="K62" s="281"/>
    </row>
    <row r="63" s="1" customFormat="1" ht="15" customHeight="1">
      <c r="B63" s="279"/>
      <c r="C63" s="285"/>
      <c r="D63" s="283" t="s">
        <v>859</v>
      </c>
      <c r="E63" s="283"/>
      <c r="F63" s="283"/>
      <c r="G63" s="283"/>
      <c r="H63" s="283"/>
      <c r="I63" s="283"/>
      <c r="J63" s="283"/>
      <c r="K63" s="281"/>
    </row>
    <row r="64" s="1" customFormat="1" ht="12.75" customHeight="1">
      <c r="B64" s="279"/>
      <c r="C64" s="285"/>
      <c r="D64" s="285"/>
      <c r="E64" s="289"/>
      <c r="F64" s="285"/>
      <c r="G64" s="285"/>
      <c r="H64" s="285"/>
      <c r="I64" s="285"/>
      <c r="J64" s="285"/>
      <c r="K64" s="281"/>
    </row>
    <row r="65" s="1" customFormat="1" ht="15" customHeight="1">
      <c r="B65" s="279"/>
      <c r="C65" s="285"/>
      <c r="D65" s="283" t="s">
        <v>860</v>
      </c>
      <c r="E65" s="283"/>
      <c r="F65" s="283"/>
      <c r="G65" s="283"/>
      <c r="H65" s="283"/>
      <c r="I65" s="283"/>
      <c r="J65" s="283"/>
      <c r="K65" s="281"/>
    </row>
    <row r="66" s="1" customFormat="1" ht="15" customHeight="1">
      <c r="B66" s="279"/>
      <c r="C66" s="285"/>
      <c r="D66" s="288" t="s">
        <v>861</v>
      </c>
      <c r="E66" s="288"/>
      <c r="F66" s="288"/>
      <c r="G66" s="288"/>
      <c r="H66" s="288"/>
      <c r="I66" s="288"/>
      <c r="J66" s="288"/>
      <c r="K66" s="281"/>
    </row>
    <row r="67" s="1" customFormat="1" ht="15" customHeight="1">
      <c r="B67" s="279"/>
      <c r="C67" s="285"/>
      <c r="D67" s="283" t="s">
        <v>862</v>
      </c>
      <c r="E67" s="283"/>
      <c r="F67" s="283"/>
      <c r="G67" s="283"/>
      <c r="H67" s="283"/>
      <c r="I67" s="283"/>
      <c r="J67" s="283"/>
      <c r="K67" s="281"/>
    </row>
    <row r="68" s="1" customFormat="1" ht="15" customHeight="1">
      <c r="B68" s="279"/>
      <c r="C68" s="285"/>
      <c r="D68" s="283" t="s">
        <v>863</v>
      </c>
      <c r="E68" s="283"/>
      <c r="F68" s="283"/>
      <c r="G68" s="283"/>
      <c r="H68" s="283"/>
      <c r="I68" s="283"/>
      <c r="J68" s="283"/>
      <c r="K68" s="281"/>
    </row>
    <row r="69" s="1" customFormat="1" ht="15" customHeight="1">
      <c r="B69" s="279"/>
      <c r="C69" s="285"/>
      <c r="D69" s="283" t="s">
        <v>864</v>
      </c>
      <c r="E69" s="283"/>
      <c r="F69" s="283"/>
      <c r="G69" s="283"/>
      <c r="H69" s="283"/>
      <c r="I69" s="283"/>
      <c r="J69" s="283"/>
      <c r="K69" s="281"/>
    </row>
    <row r="70" s="1" customFormat="1" ht="15" customHeight="1">
      <c r="B70" s="279"/>
      <c r="C70" s="285"/>
      <c r="D70" s="283" t="s">
        <v>865</v>
      </c>
      <c r="E70" s="283"/>
      <c r="F70" s="283"/>
      <c r="G70" s="283"/>
      <c r="H70" s="283"/>
      <c r="I70" s="283"/>
      <c r="J70" s="283"/>
      <c r="K70" s="281"/>
    </row>
    <row r="71" s="1" customFormat="1" ht="12.75" customHeight="1">
      <c r="B71" s="290"/>
      <c r="C71" s="291"/>
      <c r="D71" s="291"/>
      <c r="E71" s="291"/>
      <c r="F71" s="291"/>
      <c r="G71" s="291"/>
      <c r="H71" s="291"/>
      <c r="I71" s="291"/>
      <c r="J71" s="291"/>
      <c r="K71" s="292"/>
    </row>
    <row r="72" s="1" customFormat="1" ht="18.75" customHeight="1">
      <c r="B72" s="293"/>
      <c r="C72" s="293"/>
      <c r="D72" s="293"/>
      <c r="E72" s="293"/>
      <c r="F72" s="293"/>
      <c r="G72" s="293"/>
      <c r="H72" s="293"/>
      <c r="I72" s="293"/>
      <c r="J72" s="293"/>
      <c r="K72" s="294"/>
    </row>
    <row r="73" s="1" customFormat="1" ht="18.75" customHeight="1">
      <c r="B73" s="294"/>
      <c r="C73" s="294"/>
      <c r="D73" s="294"/>
      <c r="E73" s="294"/>
      <c r="F73" s="294"/>
      <c r="G73" s="294"/>
      <c r="H73" s="294"/>
      <c r="I73" s="294"/>
      <c r="J73" s="294"/>
      <c r="K73" s="294"/>
    </row>
    <row r="74" s="1" customFormat="1" ht="7.5" customHeight="1">
      <c r="B74" s="295"/>
      <c r="C74" s="296"/>
      <c r="D74" s="296"/>
      <c r="E74" s="296"/>
      <c r="F74" s="296"/>
      <c r="G74" s="296"/>
      <c r="H74" s="296"/>
      <c r="I74" s="296"/>
      <c r="J74" s="296"/>
      <c r="K74" s="297"/>
    </row>
    <row r="75" s="1" customFormat="1" ht="45" customHeight="1">
      <c r="B75" s="298"/>
      <c r="C75" s="299" t="s">
        <v>866</v>
      </c>
      <c r="D75" s="299"/>
      <c r="E75" s="299"/>
      <c r="F75" s="299"/>
      <c r="G75" s="299"/>
      <c r="H75" s="299"/>
      <c r="I75" s="299"/>
      <c r="J75" s="299"/>
      <c r="K75" s="300"/>
    </row>
    <row r="76" s="1" customFormat="1" ht="17.25" customHeight="1">
      <c r="B76" s="298"/>
      <c r="C76" s="301" t="s">
        <v>867</v>
      </c>
      <c r="D76" s="301"/>
      <c r="E76" s="301"/>
      <c r="F76" s="301" t="s">
        <v>868</v>
      </c>
      <c r="G76" s="302"/>
      <c r="H76" s="301" t="s">
        <v>57</v>
      </c>
      <c r="I76" s="301" t="s">
        <v>60</v>
      </c>
      <c r="J76" s="301" t="s">
        <v>869</v>
      </c>
      <c r="K76" s="300"/>
    </row>
    <row r="77" s="1" customFormat="1" ht="17.25" customHeight="1">
      <c r="B77" s="298"/>
      <c r="C77" s="303" t="s">
        <v>870</v>
      </c>
      <c r="D77" s="303"/>
      <c r="E77" s="303"/>
      <c r="F77" s="304" t="s">
        <v>871</v>
      </c>
      <c r="G77" s="305"/>
      <c r="H77" s="303"/>
      <c r="I77" s="303"/>
      <c r="J77" s="303" t="s">
        <v>872</v>
      </c>
      <c r="K77" s="300"/>
    </row>
    <row r="78" s="1" customFormat="1" ht="5.25" customHeight="1">
      <c r="B78" s="298"/>
      <c r="C78" s="306"/>
      <c r="D78" s="306"/>
      <c r="E78" s="306"/>
      <c r="F78" s="306"/>
      <c r="G78" s="307"/>
      <c r="H78" s="306"/>
      <c r="I78" s="306"/>
      <c r="J78" s="306"/>
      <c r="K78" s="300"/>
    </row>
    <row r="79" s="1" customFormat="1" ht="15" customHeight="1">
      <c r="B79" s="298"/>
      <c r="C79" s="286" t="s">
        <v>56</v>
      </c>
      <c r="D79" s="308"/>
      <c r="E79" s="308"/>
      <c r="F79" s="309" t="s">
        <v>873</v>
      </c>
      <c r="G79" s="310"/>
      <c r="H79" s="286" t="s">
        <v>874</v>
      </c>
      <c r="I79" s="286" t="s">
        <v>875</v>
      </c>
      <c r="J79" s="286">
        <v>20</v>
      </c>
      <c r="K79" s="300"/>
    </row>
    <row r="80" s="1" customFormat="1" ht="15" customHeight="1">
      <c r="B80" s="298"/>
      <c r="C80" s="286" t="s">
        <v>876</v>
      </c>
      <c r="D80" s="286"/>
      <c r="E80" s="286"/>
      <c r="F80" s="309" t="s">
        <v>873</v>
      </c>
      <c r="G80" s="310"/>
      <c r="H80" s="286" t="s">
        <v>877</v>
      </c>
      <c r="I80" s="286" t="s">
        <v>875</v>
      </c>
      <c r="J80" s="286">
        <v>120</v>
      </c>
      <c r="K80" s="300"/>
    </row>
    <row r="81" s="1" customFormat="1" ht="15" customHeight="1">
      <c r="B81" s="311"/>
      <c r="C81" s="286" t="s">
        <v>878</v>
      </c>
      <c r="D81" s="286"/>
      <c r="E81" s="286"/>
      <c r="F81" s="309" t="s">
        <v>879</v>
      </c>
      <c r="G81" s="310"/>
      <c r="H81" s="286" t="s">
        <v>880</v>
      </c>
      <c r="I81" s="286" t="s">
        <v>875</v>
      </c>
      <c r="J81" s="286">
        <v>50</v>
      </c>
      <c r="K81" s="300"/>
    </row>
    <row r="82" s="1" customFormat="1" ht="15" customHeight="1">
      <c r="B82" s="311"/>
      <c r="C82" s="286" t="s">
        <v>881</v>
      </c>
      <c r="D82" s="286"/>
      <c r="E82" s="286"/>
      <c r="F82" s="309" t="s">
        <v>873</v>
      </c>
      <c r="G82" s="310"/>
      <c r="H82" s="286" t="s">
        <v>882</v>
      </c>
      <c r="I82" s="286" t="s">
        <v>883</v>
      </c>
      <c r="J82" s="286"/>
      <c r="K82" s="300"/>
    </row>
    <row r="83" s="1" customFormat="1" ht="15" customHeight="1">
      <c r="B83" s="311"/>
      <c r="C83" s="312" t="s">
        <v>884</v>
      </c>
      <c r="D83" s="312"/>
      <c r="E83" s="312"/>
      <c r="F83" s="313" t="s">
        <v>879</v>
      </c>
      <c r="G83" s="312"/>
      <c r="H83" s="312" t="s">
        <v>885</v>
      </c>
      <c r="I83" s="312" t="s">
        <v>875</v>
      </c>
      <c r="J83" s="312">
        <v>15</v>
      </c>
      <c r="K83" s="300"/>
    </row>
    <row r="84" s="1" customFormat="1" ht="15" customHeight="1">
      <c r="B84" s="311"/>
      <c r="C84" s="312" t="s">
        <v>886</v>
      </c>
      <c r="D84" s="312"/>
      <c r="E84" s="312"/>
      <c r="F84" s="313" t="s">
        <v>879</v>
      </c>
      <c r="G84" s="312"/>
      <c r="H84" s="312" t="s">
        <v>887</v>
      </c>
      <c r="I84" s="312" t="s">
        <v>875</v>
      </c>
      <c r="J84" s="312">
        <v>15</v>
      </c>
      <c r="K84" s="300"/>
    </row>
    <row r="85" s="1" customFormat="1" ht="15" customHeight="1">
      <c r="B85" s="311"/>
      <c r="C85" s="312" t="s">
        <v>888</v>
      </c>
      <c r="D85" s="312"/>
      <c r="E85" s="312"/>
      <c r="F85" s="313" t="s">
        <v>879</v>
      </c>
      <c r="G85" s="312"/>
      <c r="H85" s="312" t="s">
        <v>889</v>
      </c>
      <c r="I85" s="312" t="s">
        <v>875</v>
      </c>
      <c r="J85" s="312">
        <v>20</v>
      </c>
      <c r="K85" s="300"/>
    </row>
    <row r="86" s="1" customFormat="1" ht="15" customHeight="1">
      <c r="B86" s="311"/>
      <c r="C86" s="312" t="s">
        <v>890</v>
      </c>
      <c r="D86" s="312"/>
      <c r="E86" s="312"/>
      <c r="F86" s="313" t="s">
        <v>879</v>
      </c>
      <c r="G86" s="312"/>
      <c r="H86" s="312" t="s">
        <v>891</v>
      </c>
      <c r="I86" s="312" t="s">
        <v>875</v>
      </c>
      <c r="J86" s="312">
        <v>20</v>
      </c>
      <c r="K86" s="300"/>
    </row>
    <row r="87" s="1" customFormat="1" ht="15" customHeight="1">
      <c r="B87" s="311"/>
      <c r="C87" s="286" t="s">
        <v>892</v>
      </c>
      <c r="D87" s="286"/>
      <c r="E87" s="286"/>
      <c r="F87" s="309" t="s">
        <v>879</v>
      </c>
      <c r="G87" s="310"/>
      <c r="H87" s="286" t="s">
        <v>893</v>
      </c>
      <c r="I87" s="286" t="s">
        <v>875</v>
      </c>
      <c r="J87" s="286">
        <v>50</v>
      </c>
      <c r="K87" s="300"/>
    </row>
    <row r="88" s="1" customFormat="1" ht="15" customHeight="1">
      <c r="B88" s="311"/>
      <c r="C88" s="286" t="s">
        <v>894</v>
      </c>
      <c r="D88" s="286"/>
      <c r="E88" s="286"/>
      <c r="F88" s="309" t="s">
        <v>879</v>
      </c>
      <c r="G88" s="310"/>
      <c r="H88" s="286" t="s">
        <v>895</v>
      </c>
      <c r="I88" s="286" t="s">
        <v>875</v>
      </c>
      <c r="J88" s="286">
        <v>20</v>
      </c>
      <c r="K88" s="300"/>
    </row>
    <row r="89" s="1" customFormat="1" ht="15" customHeight="1">
      <c r="B89" s="311"/>
      <c r="C89" s="286" t="s">
        <v>896</v>
      </c>
      <c r="D89" s="286"/>
      <c r="E89" s="286"/>
      <c r="F89" s="309" t="s">
        <v>879</v>
      </c>
      <c r="G89" s="310"/>
      <c r="H89" s="286" t="s">
        <v>897</v>
      </c>
      <c r="I89" s="286" t="s">
        <v>875</v>
      </c>
      <c r="J89" s="286">
        <v>20</v>
      </c>
      <c r="K89" s="300"/>
    </row>
    <row r="90" s="1" customFormat="1" ht="15" customHeight="1">
      <c r="B90" s="311"/>
      <c r="C90" s="286" t="s">
        <v>898</v>
      </c>
      <c r="D90" s="286"/>
      <c r="E90" s="286"/>
      <c r="F90" s="309" t="s">
        <v>879</v>
      </c>
      <c r="G90" s="310"/>
      <c r="H90" s="286" t="s">
        <v>899</v>
      </c>
      <c r="I90" s="286" t="s">
        <v>875</v>
      </c>
      <c r="J90" s="286">
        <v>50</v>
      </c>
      <c r="K90" s="300"/>
    </row>
    <row r="91" s="1" customFormat="1" ht="15" customHeight="1">
      <c r="B91" s="311"/>
      <c r="C91" s="286" t="s">
        <v>900</v>
      </c>
      <c r="D91" s="286"/>
      <c r="E91" s="286"/>
      <c r="F91" s="309" t="s">
        <v>879</v>
      </c>
      <c r="G91" s="310"/>
      <c r="H91" s="286" t="s">
        <v>900</v>
      </c>
      <c r="I91" s="286" t="s">
        <v>875</v>
      </c>
      <c r="J91" s="286">
        <v>50</v>
      </c>
      <c r="K91" s="300"/>
    </row>
    <row r="92" s="1" customFormat="1" ht="15" customHeight="1">
      <c r="B92" s="311"/>
      <c r="C92" s="286" t="s">
        <v>901</v>
      </c>
      <c r="D92" s="286"/>
      <c r="E92" s="286"/>
      <c r="F92" s="309" t="s">
        <v>879</v>
      </c>
      <c r="G92" s="310"/>
      <c r="H92" s="286" t="s">
        <v>902</v>
      </c>
      <c r="I92" s="286" t="s">
        <v>875</v>
      </c>
      <c r="J92" s="286">
        <v>255</v>
      </c>
      <c r="K92" s="300"/>
    </row>
    <row r="93" s="1" customFormat="1" ht="15" customHeight="1">
      <c r="B93" s="311"/>
      <c r="C93" s="286" t="s">
        <v>903</v>
      </c>
      <c r="D93" s="286"/>
      <c r="E93" s="286"/>
      <c r="F93" s="309" t="s">
        <v>873</v>
      </c>
      <c r="G93" s="310"/>
      <c r="H93" s="286" t="s">
        <v>904</v>
      </c>
      <c r="I93" s="286" t="s">
        <v>905</v>
      </c>
      <c r="J93" s="286"/>
      <c r="K93" s="300"/>
    </row>
    <row r="94" s="1" customFormat="1" ht="15" customHeight="1">
      <c r="B94" s="311"/>
      <c r="C94" s="286" t="s">
        <v>906</v>
      </c>
      <c r="D94" s="286"/>
      <c r="E94" s="286"/>
      <c r="F94" s="309" t="s">
        <v>873</v>
      </c>
      <c r="G94" s="310"/>
      <c r="H94" s="286" t="s">
        <v>907</v>
      </c>
      <c r="I94" s="286" t="s">
        <v>908</v>
      </c>
      <c r="J94" s="286"/>
      <c r="K94" s="300"/>
    </row>
    <row r="95" s="1" customFormat="1" ht="15" customHeight="1">
      <c r="B95" s="311"/>
      <c r="C95" s="286" t="s">
        <v>909</v>
      </c>
      <c r="D95" s="286"/>
      <c r="E95" s="286"/>
      <c r="F95" s="309" t="s">
        <v>873</v>
      </c>
      <c r="G95" s="310"/>
      <c r="H95" s="286" t="s">
        <v>909</v>
      </c>
      <c r="I95" s="286" t="s">
        <v>908</v>
      </c>
      <c r="J95" s="286"/>
      <c r="K95" s="300"/>
    </row>
    <row r="96" s="1" customFormat="1" ht="15" customHeight="1">
      <c r="B96" s="311"/>
      <c r="C96" s="286" t="s">
        <v>41</v>
      </c>
      <c r="D96" s="286"/>
      <c r="E96" s="286"/>
      <c r="F96" s="309" t="s">
        <v>873</v>
      </c>
      <c r="G96" s="310"/>
      <c r="H96" s="286" t="s">
        <v>910</v>
      </c>
      <c r="I96" s="286" t="s">
        <v>908</v>
      </c>
      <c r="J96" s="286"/>
      <c r="K96" s="300"/>
    </row>
    <row r="97" s="1" customFormat="1" ht="15" customHeight="1">
      <c r="B97" s="311"/>
      <c r="C97" s="286" t="s">
        <v>51</v>
      </c>
      <c r="D97" s="286"/>
      <c r="E97" s="286"/>
      <c r="F97" s="309" t="s">
        <v>873</v>
      </c>
      <c r="G97" s="310"/>
      <c r="H97" s="286" t="s">
        <v>911</v>
      </c>
      <c r="I97" s="286" t="s">
        <v>908</v>
      </c>
      <c r="J97" s="286"/>
      <c r="K97" s="300"/>
    </row>
    <row r="98" s="1" customFormat="1" ht="15" customHeight="1">
      <c r="B98" s="314"/>
      <c r="C98" s="315"/>
      <c r="D98" s="315"/>
      <c r="E98" s="315"/>
      <c r="F98" s="315"/>
      <c r="G98" s="315"/>
      <c r="H98" s="315"/>
      <c r="I98" s="315"/>
      <c r="J98" s="315"/>
      <c r="K98" s="316"/>
    </row>
    <row r="99" s="1" customFormat="1" ht="18.75" customHeight="1">
      <c r="B99" s="317"/>
      <c r="C99" s="318"/>
      <c r="D99" s="318"/>
      <c r="E99" s="318"/>
      <c r="F99" s="318"/>
      <c r="G99" s="318"/>
      <c r="H99" s="318"/>
      <c r="I99" s="318"/>
      <c r="J99" s="318"/>
      <c r="K99" s="317"/>
    </row>
    <row r="100" s="1" customFormat="1" ht="18.75" customHeight="1"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</row>
    <row r="101" s="1" customFormat="1" ht="7.5" customHeight="1">
      <c r="B101" s="295"/>
      <c r="C101" s="296"/>
      <c r="D101" s="296"/>
      <c r="E101" s="296"/>
      <c r="F101" s="296"/>
      <c r="G101" s="296"/>
      <c r="H101" s="296"/>
      <c r="I101" s="296"/>
      <c r="J101" s="296"/>
      <c r="K101" s="297"/>
    </row>
    <row r="102" s="1" customFormat="1" ht="45" customHeight="1">
      <c r="B102" s="298"/>
      <c r="C102" s="299" t="s">
        <v>912</v>
      </c>
      <c r="D102" s="299"/>
      <c r="E102" s="299"/>
      <c r="F102" s="299"/>
      <c r="G102" s="299"/>
      <c r="H102" s="299"/>
      <c r="I102" s="299"/>
      <c r="J102" s="299"/>
      <c r="K102" s="300"/>
    </row>
    <row r="103" s="1" customFormat="1" ht="17.25" customHeight="1">
      <c r="B103" s="298"/>
      <c r="C103" s="301" t="s">
        <v>867</v>
      </c>
      <c r="D103" s="301"/>
      <c r="E103" s="301"/>
      <c r="F103" s="301" t="s">
        <v>868</v>
      </c>
      <c r="G103" s="302"/>
      <c r="H103" s="301" t="s">
        <v>57</v>
      </c>
      <c r="I103" s="301" t="s">
        <v>60</v>
      </c>
      <c r="J103" s="301" t="s">
        <v>869</v>
      </c>
      <c r="K103" s="300"/>
    </row>
    <row r="104" s="1" customFormat="1" ht="17.25" customHeight="1">
      <c r="B104" s="298"/>
      <c r="C104" s="303" t="s">
        <v>870</v>
      </c>
      <c r="D104" s="303"/>
      <c r="E104" s="303"/>
      <c r="F104" s="304" t="s">
        <v>871</v>
      </c>
      <c r="G104" s="305"/>
      <c r="H104" s="303"/>
      <c r="I104" s="303"/>
      <c r="J104" s="303" t="s">
        <v>872</v>
      </c>
      <c r="K104" s="300"/>
    </row>
    <row r="105" s="1" customFormat="1" ht="5.25" customHeight="1">
      <c r="B105" s="298"/>
      <c r="C105" s="301"/>
      <c r="D105" s="301"/>
      <c r="E105" s="301"/>
      <c r="F105" s="301"/>
      <c r="G105" s="319"/>
      <c r="H105" s="301"/>
      <c r="I105" s="301"/>
      <c r="J105" s="301"/>
      <c r="K105" s="300"/>
    </row>
    <row r="106" s="1" customFormat="1" ht="15" customHeight="1">
      <c r="B106" s="298"/>
      <c r="C106" s="286" t="s">
        <v>56</v>
      </c>
      <c r="D106" s="308"/>
      <c r="E106" s="308"/>
      <c r="F106" s="309" t="s">
        <v>873</v>
      </c>
      <c r="G106" s="286"/>
      <c r="H106" s="286" t="s">
        <v>913</v>
      </c>
      <c r="I106" s="286" t="s">
        <v>875</v>
      </c>
      <c r="J106" s="286">
        <v>20</v>
      </c>
      <c r="K106" s="300"/>
    </row>
    <row r="107" s="1" customFormat="1" ht="15" customHeight="1">
      <c r="B107" s="298"/>
      <c r="C107" s="286" t="s">
        <v>876</v>
      </c>
      <c r="D107" s="286"/>
      <c r="E107" s="286"/>
      <c r="F107" s="309" t="s">
        <v>873</v>
      </c>
      <c r="G107" s="286"/>
      <c r="H107" s="286" t="s">
        <v>913</v>
      </c>
      <c r="I107" s="286" t="s">
        <v>875</v>
      </c>
      <c r="J107" s="286">
        <v>120</v>
      </c>
      <c r="K107" s="300"/>
    </row>
    <row r="108" s="1" customFormat="1" ht="15" customHeight="1">
      <c r="B108" s="311"/>
      <c r="C108" s="286" t="s">
        <v>878</v>
      </c>
      <c r="D108" s="286"/>
      <c r="E108" s="286"/>
      <c r="F108" s="309" t="s">
        <v>879</v>
      </c>
      <c r="G108" s="286"/>
      <c r="H108" s="286" t="s">
        <v>913</v>
      </c>
      <c r="I108" s="286" t="s">
        <v>875</v>
      </c>
      <c r="J108" s="286">
        <v>50</v>
      </c>
      <c r="K108" s="300"/>
    </row>
    <row r="109" s="1" customFormat="1" ht="15" customHeight="1">
      <c r="B109" s="311"/>
      <c r="C109" s="286" t="s">
        <v>881</v>
      </c>
      <c r="D109" s="286"/>
      <c r="E109" s="286"/>
      <c r="F109" s="309" t="s">
        <v>873</v>
      </c>
      <c r="G109" s="286"/>
      <c r="H109" s="286" t="s">
        <v>913</v>
      </c>
      <c r="I109" s="286" t="s">
        <v>883</v>
      </c>
      <c r="J109" s="286"/>
      <c r="K109" s="300"/>
    </row>
    <row r="110" s="1" customFormat="1" ht="15" customHeight="1">
      <c r="B110" s="311"/>
      <c r="C110" s="286" t="s">
        <v>892</v>
      </c>
      <c r="D110" s="286"/>
      <c r="E110" s="286"/>
      <c r="F110" s="309" t="s">
        <v>879</v>
      </c>
      <c r="G110" s="286"/>
      <c r="H110" s="286" t="s">
        <v>913</v>
      </c>
      <c r="I110" s="286" t="s">
        <v>875</v>
      </c>
      <c r="J110" s="286">
        <v>50</v>
      </c>
      <c r="K110" s="300"/>
    </row>
    <row r="111" s="1" customFormat="1" ht="15" customHeight="1">
      <c r="B111" s="311"/>
      <c r="C111" s="286" t="s">
        <v>900</v>
      </c>
      <c r="D111" s="286"/>
      <c r="E111" s="286"/>
      <c r="F111" s="309" t="s">
        <v>879</v>
      </c>
      <c r="G111" s="286"/>
      <c r="H111" s="286" t="s">
        <v>913</v>
      </c>
      <c r="I111" s="286" t="s">
        <v>875</v>
      </c>
      <c r="J111" s="286">
        <v>50</v>
      </c>
      <c r="K111" s="300"/>
    </row>
    <row r="112" s="1" customFormat="1" ht="15" customHeight="1">
      <c r="B112" s="311"/>
      <c r="C112" s="286" t="s">
        <v>898</v>
      </c>
      <c r="D112" s="286"/>
      <c r="E112" s="286"/>
      <c r="F112" s="309" t="s">
        <v>879</v>
      </c>
      <c r="G112" s="286"/>
      <c r="H112" s="286" t="s">
        <v>913</v>
      </c>
      <c r="I112" s="286" t="s">
        <v>875</v>
      </c>
      <c r="J112" s="286">
        <v>50</v>
      </c>
      <c r="K112" s="300"/>
    </row>
    <row r="113" s="1" customFormat="1" ht="15" customHeight="1">
      <c r="B113" s="311"/>
      <c r="C113" s="286" t="s">
        <v>56</v>
      </c>
      <c r="D113" s="286"/>
      <c r="E113" s="286"/>
      <c r="F113" s="309" t="s">
        <v>873</v>
      </c>
      <c r="G113" s="286"/>
      <c r="H113" s="286" t="s">
        <v>914</v>
      </c>
      <c r="I113" s="286" t="s">
        <v>875</v>
      </c>
      <c r="J113" s="286">
        <v>20</v>
      </c>
      <c r="K113" s="300"/>
    </row>
    <row r="114" s="1" customFormat="1" ht="15" customHeight="1">
      <c r="B114" s="311"/>
      <c r="C114" s="286" t="s">
        <v>915</v>
      </c>
      <c r="D114" s="286"/>
      <c r="E114" s="286"/>
      <c r="F114" s="309" t="s">
        <v>873</v>
      </c>
      <c r="G114" s="286"/>
      <c r="H114" s="286" t="s">
        <v>916</v>
      </c>
      <c r="I114" s="286" t="s">
        <v>875</v>
      </c>
      <c r="J114" s="286">
        <v>120</v>
      </c>
      <c r="K114" s="300"/>
    </row>
    <row r="115" s="1" customFormat="1" ht="15" customHeight="1">
      <c r="B115" s="311"/>
      <c r="C115" s="286" t="s">
        <v>41</v>
      </c>
      <c r="D115" s="286"/>
      <c r="E115" s="286"/>
      <c r="F115" s="309" t="s">
        <v>873</v>
      </c>
      <c r="G115" s="286"/>
      <c r="H115" s="286" t="s">
        <v>917</v>
      </c>
      <c r="I115" s="286" t="s">
        <v>908</v>
      </c>
      <c r="J115" s="286"/>
      <c r="K115" s="300"/>
    </row>
    <row r="116" s="1" customFormat="1" ht="15" customHeight="1">
      <c r="B116" s="311"/>
      <c r="C116" s="286" t="s">
        <v>51</v>
      </c>
      <c r="D116" s="286"/>
      <c r="E116" s="286"/>
      <c r="F116" s="309" t="s">
        <v>873</v>
      </c>
      <c r="G116" s="286"/>
      <c r="H116" s="286" t="s">
        <v>918</v>
      </c>
      <c r="I116" s="286" t="s">
        <v>908</v>
      </c>
      <c r="J116" s="286"/>
      <c r="K116" s="300"/>
    </row>
    <row r="117" s="1" customFormat="1" ht="15" customHeight="1">
      <c r="B117" s="311"/>
      <c r="C117" s="286" t="s">
        <v>60</v>
      </c>
      <c r="D117" s="286"/>
      <c r="E117" s="286"/>
      <c r="F117" s="309" t="s">
        <v>873</v>
      </c>
      <c r="G117" s="286"/>
      <c r="H117" s="286" t="s">
        <v>919</v>
      </c>
      <c r="I117" s="286" t="s">
        <v>920</v>
      </c>
      <c r="J117" s="286"/>
      <c r="K117" s="300"/>
    </row>
    <row r="118" s="1" customFormat="1" ht="15" customHeight="1">
      <c r="B118" s="314"/>
      <c r="C118" s="320"/>
      <c r="D118" s="320"/>
      <c r="E118" s="320"/>
      <c r="F118" s="320"/>
      <c r="G118" s="320"/>
      <c r="H118" s="320"/>
      <c r="I118" s="320"/>
      <c r="J118" s="320"/>
      <c r="K118" s="316"/>
    </row>
    <row r="119" s="1" customFormat="1" ht="18.75" customHeight="1">
      <c r="B119" s="321"/>
      <c r="C119" s="322"/>
      <c r="D119" s="322"/>
      <c r="E119" s="322"/>
      <c r="F119" s="323"/>
      <c r="G119" s="322"/>
      <c r="H119" s="322"/>
      <c r="I119" s="322"/>
      <c r="J119" s="322"/>
      <c r="K119" s="321"/>
    </row>
    <row r="120" s="1" customFormat="1" ht="18.75" customHeight="1"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</row>
    <row r="121" s="1" customFormat="1" ht="7.5" customHeight="1">
      <c r="B121" s="324"/>
      <c r="C121" s="325"/>
      <c r="D121" s="325"/>
      <c r="E121" s="325"/>
      <c r="F121" s="325"/>
      <c r="G121" s="325"/>
      <c r="H121" s="325"/>
      <c r="I121" s="325"/>
      <c r="J121" s="325"/>
      <c r="K121" s="326"/>
    </row>
    <row r="122" s="1" customFormat="1" ht="45" customHeight="1">
      <c r="B122" s="327"/>
      <c r="C122" s="277" t="s">
        <v>921</v>
      </c>
      <c r="D122" s="277"/>
      <c r="E122" s="277"/>
      <c r="F122" s="277"/>
      <c r="G122" s="277"/>
      <c r="H122" s="277"/>
      <c r="I122" s="277"/>
      <c r="J122" s="277"/>
      <c r="K122" s="328"/>
    </row>
    <row r="123" s="1" customFormat="1" ht="17.25" customHeight="1">
      <c r="B123" s="329"/>
      <c r="C123" s="301" t="s">
        <v>867</v>
      </c>
      <c r="D123" s="301"/>
      <c r="E123" s="301"/>
      <c r="F123" s="301" t="s">
        <v>868</v>
      </c>
      <c r="G123" s="302"/>
      <c r="H123" s="301" t="s">
        <v>57</v>
      </c>
      <c r="I123" s="301" t="s">
        <v>60</v>
      </c>
      <c r="J123" s="301" t="s">
        <v>869</v>
      </c>
      <c r="K123" s="330"/>
    </row>
    <row r="124" s="1" customFormat="1" ht="17.25" customHeight="1">
      <c r="B124" s="329"/>
      <c r="C124" s="303" t="s">
        <v>870</v>
      </c>
      <c r="D124" s="303"/>
      <c r="E124" s="303"/>
      <c r="F124" s="304" t="s">
        <v>871</v>
      </c>
      <c r="G124" s="305"/>
      <c r="H124" s="303"/>
      <c r="I124" s="303"/>
      <c r="J124" s="303" t="s">
        <v>872</v>
      </c>
      <c r="K124" s="330"/>
    </row>
    <row r="125" s="1" customFormat="1" ht="5.25" customHeight="1">
      <c r="B125" s="331"/>
      <c r="C125" s="306"/>
      <c r="D125" s="306"/>
      <c r="E125" s="306"/>
      <c r="F125" s="306"/>
      <c r="G125" s="332"/>
      <c r="H125" s="306"/>
      <c r="I125" s="306"/>
      <c r="J125" s="306"/>
      <c r="K125" s="333"/>
    </row>
    <row r="126" s="1" customFormat="1" ht="15" customHeight="1">
      <c r="B126" s="331"/>
      <c r="C126" s="286" t="s">
        <v>876</v>
      </c>
      <c r="D126" s="308"/>
      <c r="E126" s="308"/>
      <c r="F126" s="309" t="s">
        <v>873</v>
      </c>
      <c r="G126" s="286"/>
      <c r="H126" s="286" t="s">
        <v>913</v>
      </c>
      <c r="I126" s="286" t="s">
        <v>875</v>
      </c>
      <c r="J126" s="286">
        <v>120</v>
      </c>
      <c r="K126" s="334"/>
    </row>
    <row r="127" s="1" customFormat="1" ht="15" customHeight="1">
      <c r="B127" s="331"/>
      <c r="C127" s="286" t="s">
        <v>922</v>
      </c>
      <c r="D127" s="286"/>
      <c r="E127" s="286"/>
      <c r="F127" s="309" t="s">
        <v>873</v>
      </c>
      <c r="G127" s="286"/>
      <c r="H127" s="286" t="s">
        <v>923</v>
      </c>
      <c r="I127" s="286" t="s">
        <v>875</v>
      </c>
      <c r="J127" s="286" t="s">
        <v>924</v>
      </c>
      <c r="K127" s="334"/>
    </row>
    <row r="128" s="1" customFormat="1" ht="15" customHeight="1">
      <c r="B128" s="331"/>
      <c r="C128" s="286" t="s">
        <v>821</v>
      </c>
      <c r="D128" s="286"/>
      <c r="E128" s="286"/>
      <c r="F128" s="309" t="s">
        <v>873</v>
      </c>
      <c r="G128" s="286"/>
      <c r="H128" s="286" t="s">
        <v>925</v>
      </c>
      <c r="I128" s="286" t="s">
        <v>875</v>
      </c>
      <c r="J128" s="286" t="s">
        <v>924</v>
      </c>
      <c r="K128" s="334"/>
    </row>
    <row r="129" s="1" customFormat="1" ht="15" customHeight="1">
      <c r="B129" s="331"/>
      <c r="C129" s="286" t="s">
        <v>884</v>
      </c>
      <c r="D129" s="286"/>
      <c r="E129" s="286"/>
      <c r="F129" s="309" t="s">
        <v>879</v>
      </c>
      <c r="G129" s="286"/>
      <c r="H129" s="286" t="s">
        <v>885</v>
      </c>
      <c r="I129" s="286" t="s">
        <v>875</v>
      </c>
      <c r="J129" s="286">
        <v>15</v>
      </c>
      <c r="K129" s="334"/>
    </row>
    <row r="130" s="1" customFormat="1" ht="15" customHeight="1">
      <c r="B130" s="331"/>
      <c r="C130" s="312" t="s">
        <v>886</v>
      </c>
      <c r="D130" s="312"/>
      <c r="E130" s="312"/>
      <c r="F130" s="313" t="s">
        <v>879</v>
      </c>
      <c r="G130" s="312"/>
      <c r="H130" s="312" t="s">
        <v>887</v>
      </c>
      <c r="I130" s="312" t="s">
        <v>875</v>
      </c>
      <c r="J130" s="312">
        <v>15</v>
      </c>
      <c r="K130" s="334"/>
    </row>
    <row r="131" s="1" customFormat="1" ht="15" customHeight="1">
      <c r="B131" s="331"/>
      <c r="C131" s="312" t="s">
        <v>888</v>
      </c>
      <c r="D131" s="312"/>
      <c r="E131" s="312"/>
      <c r="F131" s="313" t="s">
        <v>879</v>
      </c>
      <c r="G131" s="312"/>
      <c r="H131" s="312" t="s">
        <v>889</v>
      </c>
      <c r="I131" s="312" t="s">
        <v>875</v>
      </c>
      <c r="J131" s="312">
        <v>20</v>
      </c>
      <c r="K131" s="334"/>
    </row>
    <row r="132" s="1" customFormat="1" ht="15" customHeight="1">
      <c r="B132" s="331"/>
      <c r="C132" s="312" t="s">
        <v>890</v>
      </c>
      <c r="D132" s="312"/>
      <c r="E132" s="312"/>
      <c r="F132" s="313" t="s">
        <v>879</v>
      </c>
      <c r="G132" s="312"/>
      <c r="H132" s="312" t="s">
        <v>891</v>
      </c>
      <c r="I132" s="312" t="s">
        <v>875</v>
      </c>
      <c r="J132" s="312">
        <v>20</v>
      </c>
      <c r="K132" s="334"/>
    </row>
    <row r="133" s="1" customFormat="1" ht="15" customHeight="1">
      <c r="B133" s="331"/>
      <c r="C133" s="286" t="s">
        <v>878</v>
      </c>
      <c r="D133" s="286"/>
      <c r="E133" s="286"/>
      <c r="F133" s="309" t="s">
        <v>879</v>
      </c>
      <c r="G133" s="286"/>
      <c r="H133" s="286" t="s">
        <v>913</v>
      </c>
      <c r="I133" s="286" t="s">
        <v>875</v>
      </c>
      <c r="J133" s="286">
        <v>50</v>
      </c>
      <c r="K133" s="334"/>
    </row>
    <row r="134" s="1" customFormat="1" ht="15" customHeight="1">
      <c r="B134" s="331"/>
      <c r="C134" s="286" t="s">
        <v>892</v>
      </c>
      <c r="D134" s="286"/>
      <c r="E134" s="286"/>
      <c r="F134" s="309" t="s">
        <v>879</v>
      </c>
      <c r="G134" s="286"/>
      <c r="H134" s="286" t="s">
        <v>913</v>
      </c>
      <c r="I134" s="286" t="s">
        <v>875</v>
      </c>
      <c r="J134" s="286">
        <v>50</v>
      </c>
      <c r="K134" s="334"/>
    </row>
    <row r="135" s="1" customFormat="1" ht="15" customHeight="1">
      <c r="B135" s="331"/>
      <c r="C135" s="286" t="s">
        <v>898</v>
      </c>
      <c r="D135" s="286"/>
      <c r="E135" s="286"/>
      <c r="F135" s="309" t="s">
        <v>879</v>
      </c>
      <c r="G135" s="286"/>
      <c r="H135" s="286" t="s">
        <v>913</v>
      </c>
      <c r="I135" s="286" t="s">
        <v>875</v>
      </c>
      <c r="J135" s="286">
        <v>50</v>
      </c>
      <c r="K135" s="334"/>
    </row>
    <row r="136" s="1" customFormat="1" ht="15" customHeight="1">
      <c r="B136" s="331"/>
      <c r="C136" s="286" t="s">
        <v>900</v>
      </c>
      <c r="D136" s="286"/>
      <c r="E136" s="286"/>
      <c r="F136" s="309" t="s">
        <v>879</v>
      </c>
      <c r="G136" s="286"/>
      <c r="H136" s="286" t="s">
        <v>913</v>
      </c>
      <c r="I136" s="286" t="s">
        <v>875</v>
      </c>
      <c r="J136" s="286">
        <v>50</v>
      </c>
      <c r="K136" s="334"/>
    </row>
    <row r="137" s="1" customFormat="1" ht="15" customHeight="1">
      <c r="B137" s="331"/>
      <c r="C137" s="286" t="s">
        <v>901</v>
      </c>
      <c r="D137" s="286"/>
      <c r="E137" s="286"/>
      <c r="F137" s="309" t="s">
        <v>879</v>
      </c>
      <c r="G137" s="286"/>
      <c r="H137" s="286" t="s">
        <v>926</v>
      </c>
      <c r="I137" s="286" t="s">
        <v>875</v>
      </c>
      <c r="J137" s="286">
        <v>255</v>
      </c>
      <c r="K137" s="334"/>
    </row>
    <row r="138" s="1" customFormat="1" ht="15" customHeight="1">
      <c r="B138" s="331"/>
      <c r="C138" s="286" t="s">
        <v>903</v>
      </c>
      <c r="D138" s="286"/>
      <c r="E138" s="286"/>
      <c r="F138" s="309" t="s">
        <v>873</v>
      </c>
      <c r="G138" s="286"/>
      <c r="H138" s="286" t="s">
        <v>927</v>
      </c>
      <c r="I138" s="286" t="s">
        <v>905</v>
      </c>
      <c r="J138" s="286"/>
      <c r="K138" s="334"/>
    </row>
    <row r="139" s="1" customFormat="1" ht="15" customHeight="1">
      <c r="B139" s="331"/>
      <c r="C139" s="286" t="s">
        <v>906</v>
      </c>
      <c r="D139" s="286"/>
      <c r="E139" s="286"/>
      <c r="F139" s="309" t="s">
        <v>873</v>
      </c>
      <c r="G139" s="286"/>
      <c r="H139" s="286" t="s">
        <v>928</v>
      </c>
      <c r="I139" s="286" t="s">
        <v>908</v>
      </c>
      <c r="J139" s="286"/>
      <c r="K139" s="334"/>
    </row>
    <row r="140" s="1" customFormat="1" ht="15" customHeight="1">
      <c r="B140" s="331"/>
      <c r="C140" s="286" t="s">
        <v>909</v>
      </c>
      <c r="D140" s="286"/>
      <c r="E140" s="286"/>
      <c r="F140" s="309" t="s">
        <v>873</v>
      </c>
      <c r="G140" s="286"/>
      <c r="H140" s="286" t="s">
        <v>909</v>
      </c>
      <c r="I140" s="286" t="s">
        <v>908</v>
      </c>
      <c r="J140" s="286"/>
      <c r="K140" s="334"/>
    </row>
    <row r="141" s="1" customFormat="1" ht="15" customHeight="1">
      <c r="B141" s="331"/>
      <c r="C141" s="286" t="s">
        <v>41</v>
      </c>
      <c r="D141" s="286"/>
      <c r="E141" s="286"/>
      <c r="F141" s="309" t="s">
        <v>873</v>
      </c>
      <c r="G141" s="286"/>
      <c r="H141" s="286" t="s">
        <v>929</v>
      </c>
      <c r="I141" s="286" t="s">
        <v>908</v>
      </c>
      <c r="J141" s="286"/>
      <c r="K141" s="334"/>
    </row>
    <row r="142" s="1" customFormat="1" ht="15" customHeight="1">
      <c r="B142" s="331"/>
      <c r="C142" s="286" t="s">
        <v>930</v>
      </c>
      <c r="D142" s="286"/>
      <c r="E142" s="286"/>
      <c r="F142" s="309" t="s">
        <v>873</v>
      </c>
      <c r="G142" s="286"/>
      <c r="H142" s="286" t="s">
        <v>931</v>
      </c>
      <c r="I142" s="286" t="s">
        <v>908</v>
      </c>
      <c r="J142" s="286"/>
      <c r="K142" s="334"/>
    </row>
    <row r="143" s="1" customFormat="1" ht="15" customHeight="1">
      <c r="B143" s="335"/>
      <c r="C143" s="336"/>
      <c r="D143" s="336"/>
      <c r="E143" s="336"/>
      <c r="F143" s="336"/>
      <c r="G143" s="336"/>
      <c r="H143" s="336"/>
      <c r="I143" s="336"/>
      <c r="J143" s="336"/>
      <c r="K143" s="337"/>
    </row>
    <row r="144" s="1" customFormat="1" ht="18.75" customHeight="1">
      <c r="B144" s="322"/>
      <c r="C144" s="322"/>
      <c r="D144" s="322"/>
      <c r="E144" s="322"/>
      <c r="F144" s="323"/>
      <c r="G144" s="322"/>
      <c r="H144" s="322"/>
      <c r="I144" s="322"/>
      <c r="J144" s="322"/>
      <c r="K144" s="322"/>
    </row>
    <row r="145" s="1" customFormat="1" ht="18.75" customHeight="1">
      <c r="B145" s="294"/>
      <c r="C145" s="294"/>
      <c r="D145" s="294"/>
      <c r="E145" s="294"/>
      <c r="F145" s="294"/>
      <c r="G145" s="294"/>
      <c r="H145" s="294"/>
      <c r="I145" s="294"/>
      <c r="J145" s="294"/>
      <c r="K145" s="294"/>
    </row>
    <row r="146" s="1" customFormat="1" ht="7.5" customHeight="1">
      <c r="B146" s="295"/>
      <c r="C146" s="296"/>
      <c r="D146" s="296"/>
      <c r="E146" s="296"/>
      <c r="F146" s="296"/>
      <c r="G146" s="296"/>
      <c r="H146" s="296"/>
      <c r="I146" s="296"/>
      <c r="J146" s="296"/>
      <c r="K146" s="297"/>
    </row>
    <row r="147" s="1" customFormat="1" ht="45" customHeight="1">
      <c r="B147" s="298"/>
      <c r="C147" s="299" t="s">
        <v>932</v>
      </c>
      <c r="D147" s="299"/>
      <c r="E147" s="299"/>
      <c r="F147" s="299"/>
      <c r="G147" s="299"/>
      <c r="H147" s="299"/>
      <c r="I147" s="299"/>
      <c r="J147" s="299"/>
      <c r="K147" s="300"/>
    </row>
    <row r="148" s="1" customFormat="1" ht="17.25" customHeight="1">
      <c r="B148" s="298"/>
      <c r="C148" s="301" t="s">
        <v>867</v>
      </c>
      <c r="D148" s="301"/>
      <c r="E148" s="301"/>
      <c r="F148" s="301" t="s">
        <v>868</v>
      </c>
      <c r="G148" s="302"/>
      <c r="H148" s="301" t="s">
        <v>57</v>
      </c>
      <c r="I148" s="301" t="s">
        <v>60</v>
      </c>
      <c r="J148" s="301" t="s">
        <v>869</v>
      </c>
      <c r="K148" s="300"/>
    </row>
    <row r="149" s="1" customFormat="1" ht="17.25" customHeight="1">
      <c r="B149" s="298"/>
      <c r="C149" s="303" t="s">
        <v>870</v>
      </c>
      <c r="D149" s="303"/>
      <c r="E149" s="303"/>
      <c r="F149" s="304" t="s">
        <v>871</v>
      </c>
      <c r="G149" s="305"/>
      <c r="H149" s="303"/>
      <c r="I149" s="303"/>
      <c r="J149" s="303" t="s">
        <v>872</v>
      </c>
      <c r="K149" s="300"/>
    </row>
    <row r="150" s="1" customFormat="1" ht="5.25" customHeight="1">
      <c r="B150" s="311"/>
      <c r="C150" s="306"/>
      <c r="D150" s="306"/>
      <c r="E150" s="306"/>
      <c r="F150" s="306"/>
      <c r="G150" s="307"/>
      <c r="H150" s="306"/>
      <c r="I150" s="306"/>
      <c r="J150" s="306"/>
      <c r="K150" s="334"/>
    </row>
    <row r="151" s="1" customFormat="1" ht="15" customHeight="1">
      <c r="B151" s="311"/>
      <c r="C151" s="338" t="s">
        <v>876</v>
      </c>
      <c r="D151" s="286"/>
      <c r="E151" s="286"/>
      <c r="F151" s="339" t="s">
        <v>873</v>
      </c>
      <c r="G151" s="286"/>
      <c r="H151" s="338" t="s">
        <v>913</v>
      </c>
      <c r="I151" s="338" t="s">
        <v>875</v>
      </c>
      <c r="J151" s="338">
        <v>120</v>
      </c>
      <c r="K151" s="334"/>
    </row>
    <row r="152" s="1" customFormat="1" ht="15" customHeight="1">
      <c r="B152" s="311"/>
      <c r="C152" s="338" t="s">
        <v>922</v>
      </c>
      <c r="D152" s="286"/>
      <c r="E152" s="286"/>
      <c r="F152" s="339" t="s">
        <v>873</v>
      </c>
      <c r="G152" s="286"/>
      <c r="H152" s="338" t="s">
        <v>933</v>
      </c>
      <c r="I152" s="338" t="s">
        <v>875</v>
      </c>
      <c r="J152" s="338" t="s">
        <v>924</v>
      </c>
      <c r="K152" s="334"/>
    </row>
    <row r="153" s="1" customFormat="1" ht="15" customHeight="1">
      <c r="B153" s="311"/>
      <c r="C153" s="338" t="s">
        <v>821</v>
      </c>
      <c r="D153" s="286"/>
      <c r="E153" s="286"/>
      <c r="F153" s="339" t="s">
        <v>873</v>
      </c>
      <c r="G153" s="286"/>
      <c r="H153" s="338" t="s">
        <v>934</v>
      </c>
      <c r="I153" s="338" t="s">
        <v>875</v>
      </c>
      <c r="J153" s="338" t="s">
        <v>924</v>
      </c>
      <c r="K153" s="334"/>
    </row>
    <row r="154" s="1" customFormat="1" ht="15" customHeight="1">
      <c r="B154" s="311"/>
      <c r="C154" s="338" t="s">
        <v>878</v>
      </c>
      <c r="D154" s="286"/>
      <c r="E154" s="286"/>
      <c r="F154" s="339" t="s">
        <v>879</v>
      </c>
      <c r="G154" s="286"/>
      <c r="H154" s="338" t="s">
        <v>913</v>
      </c>
      <c r="I154" s="338" t="s">
        <v>875</v>
      </c>
      <c r="J154" s="338">
        <v>50</v>
      </c>
      <c r="K154" s="334"/>
    </row>
    <row r="155" s="1" customFormat="1" ht="15" customHeight="1">
      <c r="B155" s="311"/>
      <c r="C155" s="338" t="s">
        <v>881</v>
      </c>
      <c r="D155" s="286"/>
      <c r="E155" s="286"/>
      <c r="F155" s="339" t="s">
        <v>873</v>
      </c>
      <c r="G155" s="286"/>
      <c r="H155" s="338" t="s">
        <v>913</v>
      </c>
      <c r="I155" s="338" t="s">
        <v>883</v>
      </c>
      <c r="J155" s="338"/>
      <c r="K155" s="334"/>
    </row>
    <row r="156" s="1" customFormat="1" ht="15" customHeight="1">
      <c r="B156" s="311"/>
      <c r="C156" s="338" t="s">
        <v>892</v>
      </c>
      <c r="D156" s="286"/>
      <c r="E156" s="286"/>
      <c r="F156" s="339" t="s">
        <v>879</v>
      </c>
      <c r="G156" s="286"/>
      <c r="H156" s="338" t="s">
        <v>913</v>
      </c>
      <c r="I156" s="338" t="s">
        <v>875</v>
      </c>
      <c r="J156" s="338">
        <v>50</v>
      </c>
      <c r="K156" s="334"/>
    </row>
    <row r="157" s="1" customFormat="1" ht="15" customHeight="1">
      <c r="B157" s="311"/>
      <c r="C157" s="338" t="s">
        <v>900</v>
      </c>
      <c r="D157" s="286"/>
      <c r="E157" s="286"/>
      <c r="F157" s="339" t="s">
        <v>879</v>
      </c>
      <c r="G157" s="286"/>
      <c r="H157" s="338" t="s">
        <v>913</v>
      </c>
      <c r="I157" s="338" t="s">
        <v>875</v>
      </c>
      <c r="J157" s="338">
        <v>50</v>
      </c>
      <c r="K157" s="334"/>
    </row>
    <row r="158" s="1" customFormat="1" ht="15" customHeight="1">
      <c r="B158" s="311"/>
      <c r="C158" s="338" t="s">
        <v>898</v>
      </c>
      <c r="D158" s="286"/>
      <c r="E158" s="286"/>
      <c r="F158" s="339" t="s">
        <v>879</v>
      </c>
      <c r="G158" s="286"/>
      <c r="H158" s="338" t="s">
        <v>913</v>
      </c>
      <c r="I158" s="338" t="s">
        <v>875</v>
      </c>
      <c r="J158" s="338">
        <v>50</v>
      </c>
      <c r="K158" s="334"/>
    </row>
    <row r="159" s="1" customFormat="1" ht="15" customHeight="1">
      <c r="B159" s="311"/>
      <c r="C159" s="338" t="s">
        <v>102</v>
      </c>
      <c r="D159" s="286"/>
      <c r="E159" s="286"/>
      <c r="F159" s="339" t="s">
        <v>873</v>
      </c>
      <c r="G159" s="286"/>
      <c r="H159" s="338" t="s">
        <v>935</v>
      </c>
      <c r="I159" s="338" t="s">
        <v>875</v>
      </c>
      <c r="J159" s="338" t="s">
        <v>936</v>
      </c>
      <c r="K159" s="334"/>
    </row>
    <row r="160" s="1" customFormat="1" ht="15" customHeight="1">
      <c r="B160" s="311"/>
      <c r="C160" s="338" t="s">
        <v>937</v>
      </c>
      <c r="D160" s="286"/>
      <c r="E160" s="286"/>
      <c r="F160" s="339" t="s">
        <v>873</v>
      </c>
      <c r="G160" s="286"/>
      <c r="H160" s="338" t="s">
        <v>938</v>
      </c>
      <c r="I160" s="338" t="s">
        <v>908</v>
      </c>
      <c r="J160" s="338"/>
      <c r="K160" s="334"/>
    </row>
    <row r="161" s="1" customFormat="1" ht="15" customHeight="1">
      <c r="B161" s="340"/>
      <c r="C161" s="320"/>
      <c r="D161" s="320"/>
      <c r="E161" s="320"/>
      <c r="F161" s="320"/>
      <c r="G161" s="320"/>
      <c r="H161" s="320"/>
      <c r="I161" s="320"/>
      <c r="J161" s="320"/>
      <c r="K161" s="341"/>
    </row>
    <row r="162" s="1" customFormat="1" ht="18.75" customHeight="1">
      <c r="B162" s="322"/>
      <c r="C162" s="332"/>
      <c r="D162" s="332"/>
      <c r="E162" s="332"/>
      <c r="F162" s="342"/>
      <c r="G162" s="332"/>
      <c r="H162" s="332"/>
      <c r="I162" s="332"/>
      <c r="J162" s="332"/>
      <c r="K162" s="322"/>
    </row>
    <row r="163" s="1" customFormat="1" ht="18.75" customHeight="1">
      <c r="B163" s="294"/>
      <c r="C163" s="294"/>
      <c r="D163" s="294"/>
      <c r="E163" s="294"/>
      <c r="F163" s="294"/>
      <c r="G163" s="294"/>
      <c r="H163" s="294"/>
      <c r="I163" s="294"/>
      <c r="J163" s="294"/>
      <c r="K163" s="294"/>
    </row>
    <row r="164" s="1" customFormat="1" ht="7.5" customHeight="1">
      <c r="B164" s="273"/>
      <c r="C164" s="274"/>
      <c r="D164" s="274"/>
      <c r="E164" s="274"/>
      <c r="F164" s="274"/>
      <c r="G164" s="274"/>
      <c r="H164" s="274"/>
      <c r="I164" s="274"/>
      <c r="J164" s="274"/>
      <c r="K164" s="275"/>
    </row>
    <row r="165" s="1" customFormat="1" ht="45" customHeight="1">
      <c r="B165" s="276"/>
      <c r="C165" s="277" t="s">
        <v>939</v>
      </c>
      <c r="D165" s="277"/>
      <c r="E165" s="277"/>
      <c r="F165" s="277"/>
      <c r="G165" s="277"/>
      <c r="H165" s="277"/>
      <c r="I165" s="277"/>
      <c r="J165" s="277"/>
      <c r="K165" s="278"/>
    </row>
    <row r="166" s="1" customFormat="1" ht="17.25" customHeight="1">
      <c r="B166" s="276"/>
      <c r="C166" s="301" t="s">
        <v>867</v>
      </c>
      <c r="D166" s="301"/>
      <c r="E166" s="301"/>
      <c r="F166" s="301" t="s">
        <v>868</v>
      </c>
      <c r="G166" s="343"/>
      <c r="H166" s="344" t="s">
        <v>57</v>
      </c>
      <c r="I166" s="344" t="s">
        <v>60</v>
      </c>
      <c r="J166" s="301" t="s">
        <v>869</v>
      </c>
      <c r="K166" s="278"/>
    </row>
    <row r="167" s="1" customFormat="1" ht="17.25" customHeight="1">
      <c r="B167" s="279"/>
      <c r="C167" s="303" t="s">
        <v>870</v>
      </c>
      <c r="D167" s="303"/>
      <c r="E167" s="303"/>
      <c r="F167" s="304" t="s">
        <v>871</v>
      </c>
      <c r="G167" s="345"/>
      <c r="H167" s="346"/>
      <c r="I167" s="346"/>
      <c r="J167" s="303" t="s">
        <v>872</v>
      </c>
      <c r="K167" s="281"/>
    </row>
    <row r="168" s="1" customFormat="1" ht="5.25" customHeight="1">
      <c r="B168" s="311"/>
      <c r="C168" s="306"/>
      <c r="D168" s="306"/>
      <c r="E168" s="306"/>
      <c r="F168" s="306"/>
      <c r="G168" s="307"/>
      <c r="H168" s="306"/>
      <c r="I168" s="306"/>
      <c r="J168" s="306"/>
      <c r="K168" s="334"/>
    </row>
    <row r="169" s="1" customFormat="1" ht="15" customHeight="1">
      <c r="B169" s="311"/>
      <c r="C169" s="286" t="s">
        <v>876</v>
      </c>
      <c r="D169" s="286"/>
      <c r="E169" s="286"/>
      <c r="F169" s="309" t="s">
        <v>873</v>
      </c>
      <c r="G169" s="286"/>
      <c r="H169" s="286" t="s">
        <v>913</v>
      </c>
      <c r="I169" s="286" t="s">
        <v>875</v>
      </c>
      <c r="J169" s="286">
        <v>120</v>
      </c>
      <c r="K169" s="334"/>
    </row>
    <row r="170" s="1" customFormat="1" ht="15" customHeight="1">
      <c r="B170" s="311"/>
      <c r="C170" s="286" t="s">
        <v>922</v>
      </c>
      <c r="D170" s="286"/>
      <c r="E170" s="286"/>
      <c r="F170" s="309" t="s">
        <v>873</v>
      </c>
      <c r="G170" s="286"/>
      <c r="H170" s="286" t="s">
        <v>923</v>
      </c>
      <c r="I170" s="286" t="s">
        <v>875</v>
      </c>
      <c r="J170" s="286" t="s">
        <v>924</v>
      </c>
      <c r="K170" s="334"/>
    </row>
    <row r="171" s="1" customFormat="1" ht="15" customHeight="1">
      <c r="B171" s="311"/>
      <c r="C171" s="286" t="s">
        <v>821</v>
      </c>
      <c r="D171" s="286"/>
      <c r="E171" s="286"/>
      <c r="F171" s="309" t="s">
        <v>873</v>
      </c>
      <c r="G171" s="286"/>
      <c r="H171" s="286" t="s">
        <v>940</v>
      </c>
      <c r="I171" s="286" t="s">
        <v>875</v>
      </c>
      <c r="J171" s="286" t="s">
        <v>924</v>
      </c>
      <c r="K171" s="334"/>
    </row>
    <row r="172" s="1" customFormat="1" ht="15" customHeight="1">
      <c r="B172" s="311"/>
      <c r="C172" s="286" t="s">
        <v>878</v>
      </c>
      <c r="D172" s="286"/>
      <c r="E172" s="286"/>
      <c r="F172" s="309" t="s">
        <v>879</v>
      </c>
      <c r="G172" s="286"/>
      <c r="H172" s="286" t="s">
        <v>940</v>
      </c>
      <c r="I172" s="286" t="s">
        <v>875</v>
      </c>
      <c r="J172" s="286">
        <v>50</v>
      </c>
      <c r="K172" s="334"/>
    </row>
    <row r="173" s="1" customFormat="1" ht="15" customHeight="1">
      <c r="B173" s="311"/>
      <c r="C173" s="286" t="s">
        <v>881</v>
      </c>
      <c r="D173" s="286"/>
      <c r="E173" s="286"/>
      <c r="F173" s="309" t="s">
        <v>873</v>
      </c>
      <c r="G173" s="286"/>
      <c r="H173" s="286" t="s">
        <v>940</v>
      </c>
      <c r="I173" s="286" t="s">
        <v>883</v>
      </c>
      <c r="J173" s="286"/>
      <c r="K173" s="334"/>
    </row>
    <row r="174" s="1" customFormat="1" ht="15" customHeight="1">
      <c r="B174" s="311"/>
      <c r="C174" s="286" t="s">
        <v>892</v>
      </c>
      <c r="D174" s="286"/>
      <c r="E174" s="286"/>
      <c r="F174" s="309" t="s">
        <v>879</v>
      </c>
      <c r="G174" s="286"/>
      <c r="H174" s="286" t="s">
        <v>940</v>
      </c>
      <c r="I174" s="286" t="s">
        <v>875</v>
      </c>
      <c r="J174" s="286">
        <v>50</v>
      </c>
      <c r="K174" s="334"/>
    </row>
    <row r="175" s="1" customFormat="1" ht="15" customHeight="1">
      <c r="B175" s="311"/>
      <c r="C175" s="286" t="s">
        <v>900</v>
      </c>
      <c r="D175" s="286"/>
      <c r="E175" s="286"/>
      <c r="F175" s="309" t="s">
        <v>879</v>
      </c>
      <c r="G175" s="286"/>
      <c r="H175" s="286" t="s">
        <v>940</v>
      </c>
      <c r="I175" s="286" t="s">
        <v>875</v>
      </c>
      <c r="J175" s="286">
        <v>50</v>
      </c>
      <c r="K175" s="334"/>
    </row>
    <row r="176" s="1" customFormat="1" ht="15" customHeight="1">
      <c r="B176" s="311"/>
      <c r="C176" s="286" t="s">
        <v>898</v>
      </c>
      <c r="D176" s="286"/>
      <c r="E176" s="286"/>
      <c r="F176" s="309" t="s">
        <v>879</v>
      </c>
      <c r="G176" s="286"/>
      <c r="H176" s="286" t="s">
        <v>940</v>
      </c>
      <c r="I176" s="286" t="s">
        <v>875</v>
      </c>
      <c r="J176" s="286">
        <v>50</v>
      </c>
      <c r="K176" s="334"/>
    </row>
    <row r="177" s="1" customFormat="1" ht="15" customHeight="1">
      <c r="B177" s="311"/>
      <c r="C177" s="286" t="s">
        <v>110</v>
      </c>
      <c r="D177" s="286"/>
      <c r="E177" s="286"/>
      <c r="F177" s="309" t="s">
        <v>873</v>
      </c>
      <c r="G177" s="286"/>
      <c r="H177" s="286" t="s">
        <v>941</v>
      </c>
      <c r="I177" s="286" t="s">
        <v>942</v>
      </c>
      <c r="J177" s="286"/>
      <c r="K177" s="334"/>
    </row>
    <row r="178" s="1" customFormat="1" ht="15" customHeight="1">
      <c r="B178" s="311"/>
      <c r="C178" s="286" t="s">
        <v>60</v>
      </c>
      <c r="D178" s="286"/>
      <c r="E178" s="286"/>
      <c r="F178" s="309" t="s">
        <v>873</v>
      </c>
      <c r="G178" s="286"/>
      <c r="H178" s="286" t="s">
        <v>943</v>
      </c>
      <c r="I178" s="286" t="s">
        <v>944</v>
      </c>
      <c r="J178" s="286">
        <v>1</v>
      </c>
      <c r="K178" s="334"/>
    </row>
    <row r="179" s="1" customFormat="1" ht="15" customHeight="1">
      <c r="B179" s="311"/>
      <c r="C179" s="286" t="s">
        <v>56</v>
      </c>
      <c r="D179" s="286"/>
      <c r="E179" s="286"/>
      <c r="F179" s="309" t="s">
        <v>873</v>
      </c>
      <c r="G179" s="286"/>
      <c r="H179" s="286" t="s">
        <v>945</v>
      </c>
      <c r="I179" s="286" t="s">
        <v>875</v>
      </c>
      <c r="J179" s="286">
        <v>20</v>
      </c>
      <c r="K179" s="334"/>
    </row>
    <row r="180" s="1" customFormat="1" ht="15" customHeight="1">
      <c r="B180" s="311"/>
      <c r="C180" s="286" t="s">
        <v>57</v>
      </c>
      <c r="D180" s="286"/>
      <c r="E180" s="286"/>
      <c r="F180" s="309" t="s">
        <v>873</v>
      </c>
      <c r="G180" s="286"/>
      <c r="H180" s="286" t="s">
        <v>946</v>
      </c>
      <c r="I180" s="286" t="s">
        <v>875</v>
      </c>
      <c r="J180" s="286">
        <v>255</v>
      </c>
      <c r="K180" s="334"/>
    </row>
    <row r="181" s="1" customFormat="1" ht="15" customHeight="1">
      <c r="B181" s="311"/>
      <c r="C181" s="286" t="s">
        <v>111</v>
      </c>
      <c r="D181" s="286"/>
      <c r="E181" s="286"/>
      <c r="F181" s="309" t="s">
        <v>873</v>
      </c>
      <c r="G181" s="286"/>
      <c r="H181" s="286" t="s">
        <v>837</v>
      </c>
      <c r="I181" s="286" t="s">
        <v>875</v>
      </c>
      <c r="J181" s="286">
        <v>10</v>
      </c>
      <c r="K181" s="334"/>
    </row>
    <row r="182" s="1" customFormat="1" ht="15" customHeight="1">
      <c r="B182" s="311"/>
      <c r="C182" s="286" t="s">
        <v>112</v>
      </c>
      <c r="D182" s="286"/>
      <c r="E182" s="286"/>
      <c r="F182" s="309" t="s">
        <v>873</v>
      </c>
      <c r="G182" s="286"/>
      <c r="H182" s="286" t="s">
        <v>947</v>
      </c>
      <c r="I182" s="286" t="s">
        <v>908</v>
      </c>
      <c r="J182" s="286"/>
      <c r="K182" s="334"/>
    </row>
    <row r="183" s="1" customFormat="1" ht="15" customHeight="1">
      <c r="B183" s="311"/>
      <c r="C183" s="286" t="s">
        <v>948</v>
      </c>
      <c r="D183" s="286"/>
      <c r="E183" s="286"/>
      <c r="F183" s="309" t="s">
        <v>873</v>
      </c>
      <c r="G183" s="286"/>
      <c r="H183" s="286" t="s">
        <v>949</v>
      </c>
      <c r="I183" s="286" t="s">
        <v>908</v>
      </c>
      <c r="J183" s="286"/>
      <c r="K183" s="334"/>
    </row>
    <row r="184" s="1" customFormat="1" ht="15" customHeight="1">
      <c r="B184" s="311"/>
      <c r="C184" s="286" t="s">
        <v>937</v>
      </c>
      <c r="D184" s="286"/>
      <c r="E184" s="286"/>
      <c r="F184" s="309" t="s">
        <v>873</v>
      </c>
      <c r="G184" s="286"/>
      <c r="H184" s="286" t="s">
        <v>950</v>
      </c>
      <c r="I184" s="286" t="s">
        <v>908</v>
      </c>
      <c r="J184" s="286"/>
      <c r="K184" s="334"/>
    </row>
    <row r="185" s="1" customFormat="1" ht="15" customHeight="1">
      <c r="B185" s="311"/>
      <c r="C185" s="286" t="s">
        <v>114</v>
      </c>
      <c r="D185" s="286"/>
      <c r="E185" s="286"/>
      <c r="F185" s="309" t="s">
        <v>879</v>
      </c>
      <c r="G185" s="286"/>
      <c r="H185" s="286" t="s">
        <v>951</v>
      </c>
      <c r="I185" s="286" t="s">
        <v>875</v>
      </c>
      <c r="J185" s="286">
        <v>50</v>
      </c>
      <c r="K185" s="334"/>
    </row>
    <row r="186" s="1" customFormat="1" ht="15" customHeight="1">
      <c r="B186" s="311"/>
      <c r="C186" s="286" t="s">
        <v>952</v>
      </c>
      <c r="D186" s="286"/>
      <c r="E186" s="286"/>
      <c r="F186" s="309" t="s">
        <v>879</v>
      </c>
      <c r="G186" s="286"/>
      <c r="H186" s="286" t="s">
        <v>953</v>
      </c>
      <c r="I186" s="286" t="s">
        <v>954</v>
      </c>
      <c r="J186" s="286"/>
      <c r="K186" s="334"/>
    </row>
    <row r="187" s="1" customFormat="1" ht="15" customHeight="1">
      <c r="B187" s="311"/>
      <c r="C187" s="286" t="s">
        <v>955</v>
      </c>
      <c r="D187" s="286"/>
      <c r="E187" s="286"/>
      <c r="F187" s="309" t="s">
        <v>879</v>
      </c>
      <c r="G187" s="286"/>
      <c r="H187" s="286" t="s">
        <v>956</v>
      </c>
      <c r="I187" s="286" t="s">
        <v>954</v>
      </c>
      <c r="J187" s="286"/>
      <c r="K187" s="334"/>
    </row>
    <row r="188" s="1" customFormat="1" ht="15" customHeight="1">
      <c r="B188" s="311"/>
      <c r="C188" s="286" t="s">
        <v>957</v>
      </c>
      <c r="D188" s="286"/>
      <c r="E188" s="286"/>
      <c r="F188" s="309" t="s">
        <v>879</v>
      </c>
      <c r="G188" s="286"/>
      <c r="H188" s="286" t="s">
        <v>958</v>
      </c>
      <c r="I188" s="286" t="s">
        <v>954</v>
      </c>
      <c r="J188" s="286"/>
      <c r="K188" s="334"/>
    </row>
    <row r="189" s="1" customFormat="1" ht="15" customHeight="1">
      <c r="B189" s="311"/>
      <c r="C189" s="347" t="s">
        <v>959</v>
      </c>
      <c r="D189" s="286"/>
      <c r="E189" s="286"/>
      <c r="F189" s="309" t="s">
        <v>879</v>
      </c>
      <c r="G189" s="286"/>
      <c r="H189" s="286" t="s">
        <v>960</v>
      </c>
      <c r="I189" s="286" t="s">
        <v>961</v>
      </c>
      <c r="J189" s="348" t="s">
        <v>962</v>
      </c>
      <c r="K189" s="334"/>
    </row>
    <row r="190" s="1" customFormat="1" ht="15" customHeight="1">
      <c r="B190" s="311"/>
      <c r="C190" s="347" t="s">
        <v>45</v>
      </c>
      <c r="D190" s="286"/>
      <c r="E190" s="286"/>
      <c r="F190" s="309" t="s">
        <v>873</v>
      </c>
      <c r="G190" s="286"/>
      <c r="H190" s="283" t="s">
        <v>963</v>
      </c>
      <c r="I190" s="286" t="s">
        <v>964</v>
      </c>
      <c r="J190" s="286"/>
      <c r="K190" s="334"/>
    </row>
    <row r="191" s="1" customFormat="1" ht="15" customHeight="1">
      <c r="B191" s="311"/>
      <c r="C191" s="347" t="s">
        <v>965</v>
      </c>
      <c r="D191" s="286"/>
      <c r="E191" s="286"/>
      <c r="F191" s="309" t="s">
        <v>873</v>
      </c>
      <c r="G191" s="286"/>
      <c r="H191" s="286" t="s">
        <v>966</v>
      </c>
      <c r="I191" s="286" t="s">
        <v>908</v>
      </c>
      <c r="J191" s="286"/>
      <c r="K191" s="334"/>
    </row>
    <row r="192" s="1" customFormat="1" ht="15" customHeight="1">
      <c r="B192" s="311"/>
      <c r="C192" s="347" t="s">
        <v>967</v>
      </c>
      <c r="D192" s="286"/>
      <c r="E192" s="286"/>
      <c r="F192" s="309" t="s">
        <v>873</v>
      </c>
      <c r="G192" s="286"/>
      <c r="H192" s="286" t="s">
        <v>968</v>
      </c>
      <c r="I192" s="286" t="s">
        <v>908</v>
      </c>
      <c r="J192" s="286"/>
      <c r="K192" s="334"/>
    </row>
    <row r="193" s="1" customFormat="1" ht="15" customHeight="1">
      <c r="B193" s="311"/>
      <c r="C193" s="347" t="s">
        <v>969</v>
      </c>
      <c r="D193" s="286"/>
      <c r="E193" s="286"/>
      <c r="F193" s="309" t="s">
        <v>879</v>
      </c>
      <c r="G193" s="286"/>
      <c r="H193" s="286" t="s">
        <v>970</v>
      </c>
      <c r="I193" s="286" t="s">
        <v>908</v>
      </c>
      <c r="J193" s="286"/>
      <c r="K193" s="334"/>
    </row>
    <row r="194" s="1" customFormat="1" ht="15" customHeight="1">
      <c r="B194" s="340"/>
      <c r="C194" s="349"/>
      <c r="D194" s="320"/>
      <c r="E194" s="320"/>
      <c r="F194" s="320"/>
      <c r="G194" s="320"/>
      <c r="H194" s="320"/>
      <c r="I194" s="320"/>
      <c r="J194" s="320"/>
      <c r="K194" s="341"/>
    </row>
    <row r="195" s="1" customFormat="1" ht="18.75" customHeight="1">
      <c r="B195" s="322"/>
      <c r="C195" s="332"/>
      <c r="D195" s="332"/>
      <c r="E195" s="332"/>
      <c r="F195" s="342"/>
      <c r="G195" s="332"/>
      <c r="H195" s="332"/>
      <c r="I195" s="332"/>
      <c r="J195" s="332"/>
      <c r="K195" s="322"/>
    </row>
    <row r="196" s="1" customFormat="1" ht="18.75" customHeight="1">
      <c r="B196" s="322"/>
      <c r="C196" s="332"/>
      <c r="D196" s="332"/>
      <c r="E196" s="332"/>
      <c r="F196" s="342"/>
      <c r="G196" s="332"/>
      <c r="H196" s="332"/>
      <c r="I196" s="332"/>
      <c r="J196" s="332"/>
      <c r="K196" s="322"/>
    </row>
    <row r="197" s="1" customFormat="1" ht="18.75" customHeight="1">
      <c r="B197" s="294"/>
      <c r="C197" s="294"/>
      <c r="D197" s="294"/>
      <c r="E197" s="294"/>
      <c r="F197" s="294"/>
      <c r="G197" s="294"/>
      <c r="H197" s="294"/>
      <c r="I197" s="294"/>
      <c r="J197" s="294"/>
      <c r="K197" s="294"/>
    </row>
    <row r="198" s="1" customFormat="1" ht="13.5">
      <c r="B198" s="273"/>
      <c r="C198" s="274"/>
      <c r="D198" s="274"/>
      <c r="E198" s="274"/>
      <c r="F198" s="274"/>
      <c r="G198" s="274"/>
      <c r="H198" s="274"/>
      <c r="I198" s="274"/>
      <c r="J198" s="274"/>
      <c r="K198" s="275"/>
    </row>
    <row r="199" s="1" customFormat="1" ht="21">
      <c r="B199" s="276"/>
      <c r="C199" s="277" t="s">
        <v>971</v>
      </c>
      <c r="D199" s="277"/>
      <c r="E199" s="277"/>
      <c r="F199" s="277"/>
      <c r="G199" s="277"/>
      <c r="H199" s="277"/>
      <c r="I199" s="277"/>
      <c r="J199" s="277"/>
      <c r="K199" s="278"/>
    </row>
    <row r="200" s="1" customFormat="1" ht="25.5" customHeight="1">
      <c r="B200" s="276"/>
      <c r="C200" s="350" t="s">
        <v>972</v>
      </c>
      <c r="D200" s="350"/>
      <c r="E200" s="350"/>
      <c r="F200" s="350" t="s">
        <v>973</v>
      </c>
      <c r="G200" s="351"/>
      <c r="H200" s="350" t="s">
        <v>974</v>
      </c>
      <c r="I200" s="350"/>
      <c r="J200" s="350"/>
      <c r="K200" s="278"/>
    </row>
    <row r="201" s="1" customFormat="1" ht="5.25" customHeight="1">
      <c r="B201" s="311"/>
      <c r="C201" s="306"/>
      <c r="D201" s="306"/>
      <c r="E201" s="306"/>
      <c r="F201" s="306"/>
      <c r="G201" s="332"/>
      <c r="H201" s="306"/>
      <c r="I201" s="306"/>
      <c r="J201" s="306"/>
      <c r="K201" s="334"/>
    </row>
    <row r="202" s="1" customFormat="1" ht="15" customHeight="1">
      <c r="B202" s="311"/>
      <c r="C202" s="286" t="s">
        <v>964</v>
      </c>
      <c r="D202" s="286"/>
      <c r="E202" s="286"/>
      <c r="F202" s="309" t="s">
        <v>46</v>
      </c>
      <c r="G202" s="286"/>
      <c r="H202" s="286" t="s">
        <v>975</v>
      </c>
      <c r="I202" s="286"/>
      <c r="J202" s="286"/>
      <c r="K202" s="334"/>
    </row>
    <row r="203" s="1" customFormat="1" ht="15" customHeight="1">
      <c r="B203" s="311"/>
      <c r="C203" s="286"/>
      <c r="D203" s="286"/>
      <c r="E203" s="286"/>
      <c r="F203" s="309" t="s">
        <v>47</v>
      </c>
      <c r="G203" s="286"/>
      <c r="H203" s="286" t="s">
        <v>976</v>
      </c>
      <c r="I203" s="286"/>
      <c r="J203" s="286"/>
      <c r="K203" s="334"/>
    </row>
    <row r="204" s="1" customFormat="1" ht="15" customHeight="1">
      <c r="B204" s="311"/>
      <c r="C204" s="286"/>
      <c r="D204" s="286"/>
      <c r="E204" s="286"/>
      <c r="F204" s="309" t="s">
        <v>50</v>
      </c>
      <c r="G204" s="286"/>
      <c r="H204" s="286" t="s">
        <v>977</v>
      </c>
      <c r="I204" s="286"/>
      <c r="J204" s="286"/>
      <c r="K204" s="334"/>
    </row>
    <row r="205" s="1" customFormat="1" ht="15" customHeight="1">
      <c r="B205" s="311"/>
      <c r="C205" s="286"/>
      <c r="D205" s="286"/>
      <c r="E205" s="286"/>
      <c r="F205" s="309" t="s">
        <v>48</v>
      </c>
      <c r="G205" s="286"/>
      <c r="H205" s="286" t="s">
        <v>978</v>
      </c>
      <c r="I205" s="286"/>
      <c r="J205" s="286"/>
      <c r="K205" s="334"/>
    </row>
    <row r="206" s="1" customFormat="1" ht="15" customHeight="1">
      <c r="B206" s="311"/>
      <c r="C206" s="286"/>
      <c r="D206" s="286"/>
      <c r="E206" s="286"/>
      <c r="F206" s="309" t="s">
        <v>49</v>
      </c>
      <c r="G206" s="286"/>
      <c r="H206" s="286" t="s">
        <v>979</v>
      </c>
      <c r="I206" s="286"/>
      <c r="J206" s="286"/>
      <c r="K206" s="334"/>
    </row>
    <row r="207" s="1" customFormat="1" ht="15" customHeight="1">
      <c r="B207" s="311"/>
      <c r="C207" s="286"/>
      <c r="D207" s="286"/>
      <c r="E207" s="286"/>
      <c r="F207" s="309"/>
      <c r="G207" s="286"/>
      <c r="H207" s="286"/>
      <c r="I207" s="286"/>
      <c r="J207" s="286"/>
      <c r="K207" s="334"/>
    </row>
    <row r="208" s="1" customFormat="1" ht="15" customHeight="1">
      <c r="B208" s="311"/>
      <c r="C208" s="286" t="s">
        <v>920</v>
      </c>
      <c r="D208" s="286"/>
      <c r="E208" s="286"/>
      <c r="F208" s="309" t="s">
        <v>82</v>
      </c>
      <c r="G208" s="286"/>
      <c r="H208" s="286" t="s">
        <v>980</v>
      </c>
      <c r="I208" s="286"/>
      <c r="J208" s="286"/>
      <c r="K208" s="334"/>
    </row>
    <row r="209" s="1" customFormat="1" ht="15" customHeight="1">
      <c r="B209" s="311"/>
      <c r="C209" s="286"/>
      <c r="D209" s="286"/>
      <c r="E209" s="286"/>
      <c r="F209" s="309" t="s">
        <v>815</v>
      </c>
      <c r="G209" s="286"/>
      <c r="H209" s="286" t="s">
        <v>816</v>
      </c>
      <c r="I209" s="286"/>
      <c r="J209" s="286"/>
      <c r="K209" s="334"/>
    </row>
    <row r="210" s="1" customFormat="1" ht="15" customHeight="1">
      <c r="B210" s="311"/>
      <c r="C210" s="286"/>
      <c r="D210" s="286"/>
      <c r="E210" s="286"/>
      <c r="F210" s="309" t="s">
        <v>813</v>
      </c>
      <c r="G210" s="286"/>
      <c r="H210" s="286" t="s">
        <v>981</v>
      </c>
      <c r="I210" s="286"/>
      <c r="J210" s="286"/>
      <c r="K210" s="334"/>
    </row>
    <row r="211" s="1" customFormat="1" ht="15" customHeight="1">
      <c r="B211" s="352"/>
      <c r="C211" s="286"/>
      <c r="D211" s="286"/>
      <c r="E211" s="286"/>
      <c r="F211" s="309" t="s">
        <v>817</v>
      </c>
      <c r="G211" s="347"/>
      <c r="H211" s="338" t="s">
        <v>818</v>
      </c>
      <c r="I211" s="338"/>
      <c r="J211" s="338"/>
      <c r="K211" s="353"/>
    </row>
    <row r="212" s="1" customFormat="1" ht="15" customHeight="1">
      <c r="B212" s="352"/>
      <c r="C212" s="286"/>
      <c r="D212" s="286"/>
      <c r="E212" s="286"/>
      <c r="F212" s="309" t="s">
        <v>819</v>
      </c>
      <c r="G212" s="347"/>
      <c r="H212" s="338" t="s">
        <v>982</v>
      </c>
      <c r="I212" s="338"/>
      <c r="J212" s="338"/>
      <c r="K212" s="353"/>
    </row>
    <row r="213" s="1" customFormat="1" ht="15" customHeight="1">
      <c r="B213" s="352"/>
      <c r="C213" s="286"/>
      <c r="D213" s="286"/>
      <c r="E213" s="286"/>
      <c r="F213" s="309"/>
      <c r="G213" s="347"/>
      <c r="H213" s="338"/>
      <c r="I213" s="338"/>
      <c r="J213" s="338"/>
      <c r="K213" s="353"/>
    </row>
    <row r="214" s="1" customFormat="1" ht="15" customHeight="1">
      <c r="B214" s="352"/>
      <c r="C214" s="286" t="s">
        <v>944</v>
      </c>
      <c r="D214" s="286"/>
      <c r="E214" s="286"/>
      <c r="F214" s="309">
        <v>1</v>
      </c>
      <c r="G214" s="347"/>
      <c r="H214" s="338" t="s">
        <v>983</v>
      </c>
      <c r="I214" s="338"/>
      <c r="J214" s="338"/>
      <c r="K214" s="353"/>
    </row>
    <row r="215" s="1" customFormat="1" ht="15" customHeight="1">
      <c r="B215" s="352"/>
      <c r="C215" s="286"/>
      <c r="D215" s="286"/>
      <c r="E215" s="286"/>
      <c r="F215" s="309">
        <v>2</v>
      </c>
      <c r="G215" s="347"/>
      <c r="H215" s="338" t="s">
        <v>984</v>
      </c>
      <c r="I215" s="338"/>
      <c r="J215" s="338"/>
      <c r="K215" s="353"/>
    </row>
    <row r="216" s="1" customFormat="1" ht="15" customHeight="1">
      <c r="B216" s="352"/>
      <c r="C216" s="286"/>
      <c r="D216" s="286"/>
      <c r="E216" s="286"/>
      <c r="F216" s="309">
        <v>3</v>
      </c>
      <c r="G216" s="347"/>
      <c r="H216" s="338" t="s">
        <v>985</v>
      </c>
      <c r="I216" s="338"/>
      <c r="J216" s="338"/>
      <c r="K216" s="353"/>
    </row>
    <row r="217" s="1" customFormat="1" ht="15" customHeight="1">
      <c r="B217" s="352"/>
      <c r="C217" s="286"/>
      <c r="D217" s="286"/>
      <c r="E217" s="286"/>
      <c r="F217" s="309">
        <v>4</v>
      </c>
      <c r="G217" s="347"/>
      <c r="H217" s="338" t="s">
        <v>986</v>
      </c>
      <c r="I217" s="338"/>
      <c r="J217" s="338"/>
      <c r="K217" s="353"/>
    </row>
    <row r="218" s="1" customFormat="1" ht="12.75" customHeight="1">
      <c r="B218" s="354"/>
      <c r="C218" s="355"/>
      <c r="D218" s="355"/>
      <c r="E218" s="355"/>
      <c r="F218" s="355"/>
      <c r="G218" s="355"/>
      <c r="H218" s="355"/>
      <c r="I218" s="355"/>
      <c r="J218" s="355"/>
      <c r="K218" s="356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DAVIDAKRMAN\Uživatel</dc:creator>
  <cp:lastModifiedBy>DAVIDAKRMAN\Uživatel</cp:lastModifiedBy>
  <dcterms:created xsi:type="dcterms:W3CDTF">2020-07-30T07:19:47Z</dcterms:created>
  <dcterms:modified xsi:type="dcterms:W3CDTF">2020-07-30T07:19:53Z</dcterms:modified>
</cp:coreProperties>
</file>