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etek\Documents\1.VEŘEJNÉ ZAKÁZKY 2\HANA\M214_Kotelna Rozmarýnová 3\"/>
    </mc:Choice>
  </mc:AlternateContent>
  <xr:revisionPtr revIDLastSave="0" documentId="8_{545FD763-297D-4EC1-99F1-01D60C664D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06b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'01 006b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'01 006b Pol'!$A$1:$Y$185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24" i="12" l="1"/>
  <c r="BA14" i="12"/>
  <c r="G9" i="12"/>
  <c r="M9" i="12" s="1"/>
  <c r="I9" i="12"/>
  <c r="K9" i="12"/>
  <c r="O9" i="12"/>
  <c r="Q9" i="12"/>
  <c r="V9" i="12"/>
  <c r="G13" i="12"/>
  <c r="M13" i="12" s="1"/>
  <c r="I13" i="12"/>
  <c r="K13" i="12"/>
  <c r="K8" i="12" s="1"/>
  <c r="O13" i="12"/>
  <c r="Q13" i="12"/>
  <c r="V13" i="12"/>
  <c r="V8" i="12" s="1"/>
  <c r="G15" i="12"/>
  <c r="I15" i="12"/>
  <c r="K15" i="12"/>
  <c r="M15" i="12"/>
  <c r="O15" i="12"/>
  <c r="Q15" i="12"/>
  <c r="V15" i="12"/>
  <c r="G23" i="12"/>
  <c r="M23" i="12" s="1"/>
  <c r="I23" i="12"/>
  <c r="K23" i="12"/>
  <c r="O23" i="12"/>
  <c r="Q23" i="12"/>
  <c r="V23" i="12"/>
  <c r="O25" i="12"/>
  <c r="G26" i="12"/>
  <c r="M26" i="12" s="1"/>
  <c r="M25" i="12" s="1"/>
  <c r="I26" i="12"/>
  <c r="I25" i="12" s="1"/>
  <c r="K26" i="12"/>
  <c r="K25" i="12" s="1"/>
  <c r="O26" i="12"/>
  <c r="Q26" i="12"/>
  <c r="Q25" i="12" s="1"/>
  <c r="V26" i="12"/>
  <c r="V25" i="12" s="1"/>
  <c r="V27" i="12"/>
  <c r="G28" i="12"/>
  <c r="M28" i="12" s="1"/>
  <c r="M27" i="12" s="1"/>
  <c r="I28" i="12"/>
  <c r="I27" i="12" s="1"/>
  <c r="K28" i="12"/>
  <c r="K27" i="12" s="1"/>
  <c r="O28" i="12"/>
  <c r="O27" i="12" s="1"/>
  <c r="Q28" i="12"/>
  <c r="Q27" i="12" s="1"/>
  <c r="V28" i="12"/>
  <c r="O29" i="12"/>
  <c r="G30" i="12"/>
  <c r="M30" i="12" s="1"/>
  <c r="M29" i="12" s="1"/>
  <c r="I30" i="12"/>
  <c r="I29" i="12" s="1"/>
  <c r="K30" i="12"/>
  <c r="K29" i="12" s="1"/>
  <c r="O30" i="12"/>
  <c r="Q30" i="12"/>
  <c r="Q29" i="12" s="1"/>
  <c r="V30" i="12"/>
  <c r="V29" i="12" s="1"/>
  <c r="G36" i="12"/>
  <c r="M36" i="12" s="1"/>
  <c r="I36" i="12"/>
  <c r="K36" i="12"/>
  <c r="O36" i="12"/>
  <c r="Q36" i="12"/>
  <c r="V36" i="12"/>
  <c r="G40" i="12"/>
  <c r="M40" i="12" s="1"/>
  <c r="I40" i="12"/>
  <c r="K40" i="12"/>
  <c r="O40" i="12"/>
  <c r="Q40" i="12"/>
  <c r="V40" i="12"/>
  <c r="G43" i="12"/>
  <c r="I43" i="12"/>
  <c r="K43" i="12"/>
  <c r="M43" i="12"/>
  <c r="O43" i="12"/>
  <c r="Q43" i="12"/>
  <c r="V43" i="12"/>
  <c r="G47" i="12"/>
  <c r="M47" i="12" s="1"/>
  <c r="I47" i="12"/>
  <c r="K47" i="12"/>
  <c r="O47" i="12"/>
  <c r="Q47" i="12"/>
  <c r="V47" i="12"/>
  <c r="G51" i="12"/>
  <c r="M51" i="12" s="1"/>
  <c r="I51" i="12"/>
  <c r="K51" i="12"/>
  <c r="O51" i="12"/>
  <c r="Q51" i="12"/>
  <c r="V51" i="12"/>
  <c r="G62" i="12"/>
  <c r="M62" i="12" s="1"/>
  <c r="I62" i="12"/>
  <c r="K62" i="12"/>
  <c r="O62" i="12"/>
  <c r="Q62" i="12"/>
  <c r="V62" i="12"/>
  <c r="G65" i="12"/>
  <c r="I65" i="12"/>
  <c r="K65" i="12"/>
  <c r="M65" i="12"/>
  <c r="O65" i="12"/>
  <c r="Q65" i="12"/>
  <c r="V65" i="12"/>
  <c r="G72" i="12"/>
  <c r="M72" i="12" s="1"/>
  <c r="I72" i="12"/>
  <c r="K72" i="12"/>
  <c r="O72" i="12"/>
  <c r="Q72" i="12"/>
  <c r="V72" i="12"/>
  <c r="G75" i="12"/>
  <c r="I58" i="1" s="1"/>
  <c r="G76" i="12"/>
  <c r="M76" i="12" s="1"/>
  <c r="M75" i="12" s="1"/>
  <c r="I76" i="12"/>
  <c r="I75" i="12" s="1"/>
  <c r="K76" i="12"/>
  <c r="K75" i="12" s="1"/>
  <c r="O76" i="12"/>
  <c r="O75" i="12" s="1"/>
  <c r="Q76" i="12"/>
  <c r="Q75" i="12" s="1"/>
  <c r="V76" i="12"/>
  <c r="V75" i="12" s="1"/>
  <c r="G79" i="12"/>
  <c r="I79" i="12"/>
  <c r="K79" i="12"/>
  <c r="M79" i="12"/>
  <c r="O79" i="12"/>
  <c r="Q79" i="12"/>
  <c r="V79" i="12"/>
  <c r="G83" i="12"/>
  <c r="M83" i="12" s="1"/>
  <c r="I83" i="12"/>
  <c r="K83" i="12"/>
  <c r="O83" i="12"/>
  <c r="Q83" i="12"/>
  <c r="Q78" i="12" s="1"/>
  <c r="V83" i="12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Q86" i="12"/>
  <c r="V86" i="12"/>
  <c r="V88" i="12"/>
  <c r="G89" i="12"/>
  <c r="M89" i="12" s="1"/>
  <c r="M88" i="12" s="1"/>
  <c r="I89" i="12"/>
  <c r="I88" i="12" s="1"/>
  <c r="K89" i="12"/>
  <c r="K88" i="12" s="1"/>
  <c r="O89" i="12"/>
  <c r="O88" i="12" s="1"/>
  <c r="Q89" i="12"/>
  <c r="Q88" i="12" s="1"/>
  <c r="V89" i="12"/>
  <c r="G91" i="12"/>
  <c r="I91" i="12"/>
  <c r="K91" i="12"/>
  <c r="M91" i="12"/>
  <c r="O91" i="12"/>
  <c r="Q91" i="12"/>
  <c r="V91" i="12"/>
  <c r="G96" i="12"/>
  <c r="I96" i="12"/>
  <c r="K96" i="12"/>
  <c r="M96" i="12"/>
  <c r="O96" i="12"/>
  <c r="Q96" i="12"/>
  <c r="V96" i="12"/>
  <c r="G101" i="12"/>
  <c r="G90" i="12" s="1"/>
  <c r="I61" i="1" s="1"/>
  <c r="I101" i="12"/>
  <c r="K101" i="12"/>
  <c r="O101" i="12"/>
  <c r="O90" i="12" s="1"/>
  <c r="Q101" i="12"/>
  <c r="V101" i="12"/>
  <c r="G104" i="12"/>
  <c r="M104" i="12" s="1"/>
  <c r="I104" i="12"/>
  <c r="I90" i="12" s="1"/>
  <c r="K104" i="12"/>
  <c r="O104" i="12"/>
  <c r="Q104" i="12"/>
  <c r="V104" i="12"/>
  <c r="V106" i="12"/>
  <c r="G107" i="12"/>
  <c r="I107" i="12"/>
  <c r="K107" i="12"/>
  <c r="M107" i="12"/>
  <c r="O107" i="12"/>
  <c r="Q107" i="12"/>
  <c r="Q106" i="12" s="1"/>
  <c r="V107" i="12"/>
  <c r="G108" i="12"/>
  <c r="G106" i="12" s="1"/>
  <c r="I62" i="1" s="1"/>
  <c r="I108" i="12"/>
  <c r="I106" i="12" s="1"/>
  <c r="K108" i="12"/>
  <c r="K106" i="12" s="1"/>
  <c r="O108" i="12"/>
  <c r="Q108" i="12"/>
  <c r="V108" i="12"/>
  <c r="G112" i="12"/>
  <c r="M112" i="12" s="1"/>
  <c r="I112" i="12"/>
  <c r="I111" i="12" s="1"/>
  <c r="K112" i="12"/>
  <c r="K111" i="12" s="1"/>
  <c r="O112" i="12"/>
  <c r="Q112" i="12"/>
  <c r="V112" i="12"/>
  <c r="G118" i="12"/>
  <c r="M118" i="12" s="1"/>
  <c r="I118" i="12"/>
  <c r="K118" i="12"/>
  <c r="O118" i="12"/>
  <c r="O111" i="12" s="1"/>
  <c r="Q118" i="12"/>
  <c r="Q111" i="12" s="1"/>
  <c r="V118" i="12"/>
  <c r="G121" i="12"/>
  <c r="M121" i="12" s="1"/>
  <c r="I121" i="12"/>
  <c r="K121" i="12"/>
  <c r="O121" i="12"/>
  <c r="Q121" i="12"/>
  <c r="V121" i="12"/>
  <c r="G132" i="12"/>
  <c r="M132" i="12" s="1"/>
  <c r="I132" i="12"/>
  <c r="K132" i="12"/>
  <c r="O132" i="12"/>
  <c r="Q132" i="12"/>
  <c r="V132" i="12"/>
  <c r="G144" i="12"/>
  <c r="I144" i="12"/>
  <c r="K144" i="12"/>
  <c r="M144" i="12"/>
  <c r="O144" i="12"/>
  <c r="Q144" i="12"/>
  <c r="V144" i="12"/>
  <c r="G145" i="12"/>
  <c r="M145" i="12" s="1"/>
  <c r="I145" i="12"/>
  <c r="K145" i="12"/>
  <c r="O145" i="12"/>
  <c r="Q145" i="12"/>
  <c r="V145" i="12"/>
  <c r="G147" i="12"/>
  <c r="M147" i="12" s="1"/>
  <c r="I147" i="12"/>
  <c r="K147" i="12"/>
  <c r="O147" i="12"/>
  <c r="Q147" i="12"/>
  <c r="V147" i="12"/>
  <c r="G151" i="12"/>
  <c r="M151" i="12" s="1"/>
  <c r="I151" i="12"/>
  <c r="K151" i="12"/>
  <c r="K150" i="12" s="1"/>
  <c r="O151" i="12"/>
  <c r="Q151" i="12"/>
  <c r="V151" i="12"/>
  <c r="V150" i="12" s="1"/>
  <c r="G155" i="12"/>
  <c r="G150" i="12" s="1"/>
  <c r="I65" i="1" s="1"/>
  <c r="I155" i="12"/>
  <c r="K155" i="12"/>
  <c r="O155" i="12"/>
  <c r="Q155" i="12"/>
  <c r="V155" i="12"/>
  <c r="G159" i="12"/>
  <c r="M159" i="12" s="1"/>
  <c r="I159" i="12"/>
  <c r="K159" i="12"/>
  <c r="O159" i="12"/>
  <c r="Q159" i="12"/>
  <c r="V159" i="12"/>
  <c r="G173" i="12"/>
  <c r="M173" i="12" s="1"/>
  <c r="I173" i="12"/>
  <c r="K173" i="12"/>
  <c r="O173" i="12"/>
  <c r="Q173" i="12"/>
  <c r="V173" i="12"/>
  <c r="G174" i="12"/>
  <c r="I174" i="12"/>
  <c r="K174" i="12"/>
  <c r="O174" i="12"/>
  <c r="Q174" i="12"/>
  <c r="V174" i="12"/>
  <c r="G176" i="12"/>
  <c r="M176" i="12" s="1"/>
  <c r="I176" i="12"/>
  <c r="K176" i="12"/>
  <c r="O176" i="12"/>
  <c r="Q176" i="12"/>
  <c r="Q172" i="12" s="1"/>
  <c r="V176" i="12"/>
  <c r="G177" i="12"/>
  <c r="M177" i="12" s="1"/>
  <c r="I177" i="12"/>
  <c r="K177" i="12"/>
  <c r="K172" i="12" s="1"/>
  <c r="O177" i="12"/>
  <c r="Q177" i="12"/>
  <c r="V177" i="12"/>
  <c r="G178" i="12"/>
  <c r="M178" i="12" s="1"/>
  <c r="I178" i="12"/>
  <c r="K178" i="12"/>
  <c r="O178" i="12"/>
  <c r="Q178" i="12"/>
  <c r="V178" i="12"/>
  <c r="G179" i="12"/>
  <c r="I179" i="12"/>
  <c r="K179" i="12"/>
  <c r="O179" i="12"/>
  <c r="Q179" i="12"/>
  <c r="V179" i="12"/>
  <c r="G181" i="12"/>
  <c r="M181" i="12" s="1"/>
  <c r="I181" i="12"/>
  <c r="K181" i="12"/>
  <c r="O181" i="12"/>
  <c r="Q181" i="12"/>
  <c r="V181" i="12"/>
  <c r="AE184" i="12"/>
  <c r="F41" i="1" s="1"/>
  <c r="I20" i="1"/>
  <c r="I19" i="1"/>
  <c r="I18" i="1"/>
  <c r="H40" i="1"/>
  <c r="AF184" i="12" l="1"/>
  <c r="G172" i="12"/>
  <c r="I66" i="1" s="1"/>
  <c r="I150" i="12"/>
  <c r="O150" i="12"/>
  <c r="V120" i="12"/>
  <c r="M111" i="12"/>
  <c r="G111" i="12"/>
  <c r="I63" i="1" s="1"/>
  <c r="V78" i="12"/>
  <c r="K78" i="12"/>
  <c r="I35" i="12"/>
  <c r="G29" i="12"/>
  <c r="I56" i="1" s="1"/>
  <c r="F39" i="1"/>
  <c r="F42" i="1"/>
  <c r="V172" i="12"/>
  <c r="I172" i="12"/>
  <c r="O172" i="12"/>
  <c r="Q150" i="12"/>
  <c r="O120" i="12"/>
  <c r="V90" i="12"/>
  <c r="K90" i="12"/>
  <c r="I78" i="12"/>
  <c r="O78" i="12"/>
  <c r="G78" i="12"/>
  <c r="I59" i="1" s="1"/>
  <c r="Q35" i="12"/>
  <c r="O8" i="12"/>
  <c r="I120" i="12"/>
  <c r="O35" i="12"/>
  <c r="G25" i="12"/>
  <c r="I54" i="1" s="1"/>
  <c r="K120" i="12"/>
  <c r="Q120" i="12"/>
  <c r="M120" i="12"/>
  <c r="V111" i="12"/>
  <c r="O106" i="12"/>
  <c r="Q90" i="12"/>
  <c r="V35" i="12"/>
  <c r="K35" i="12"/>
  <c r="Q8" i="12"/>
  <c r="I8" i="12"/>
  <c r="M35" i="12"/>
  <c r="M8" i="12"/>
  <c r="M78" i="12"/>
  <c r="M179" i="12"/>
  <c r="G88" i="12"/>
  <c r="I60" i="1" s="1"/>
  <c r="G35" i="12"/>
  <c r="I57" i="1" s="1"/>
  <c r="G27" i="12"/>
  <c r="I55" i="1" s="1"/>
  <c r="G120" i="12"/>
  <c r="I64" i="1" s="1"/>
  <c r="G8" i="12"/>
  <c r="M174" i="12"/>
  <c r="M155" i="12"/>
  <c r="M150" i="12" s="1"/>
  <c r="M108" i="12"/>
  <c r="M106" i="12" s="1"/>
  <c r="M101" i="12"/>
  <c r="M90" i="12" s="1"/>
  <c r="J28" i="1"/>
  <c r="J26" i="1"/>
  <c r="G38" i="1"/>
  <c r="F38" i="1"/>
  <c r="J23" i="1"/>
  <c r="J24" i="1"/>
  <c r="J25" i="1"/>
  <c r="J27" i="1"/>
  <c r="E24" i="1"/>
  <c r="E26" i="1"/>
  <c r="I17" i="1" l="1"/>
  <c r="M172" i="12"/>
  <c r="G41" i="1"/>
  <c r="H41" i="1" s="1"/>
  <c r="I41" i="1" s="1"/>
  <c r="G42" i="1"/>
  <c r="H42" i="1" s="1"/>
  <c r="I42" i="1" s="1"/>
  <c r="G39" i="1"/>
  <c r="G43" i="1" s="1"/>
  <c r="G25" i="1" s="1"/>
  <c r="A25" i="1" s="1"/>
  <c r="A26" i="1" s="1"/>
  <c r="G26" i="1" s="1"/>
  <c r="G184" i="12"/>
  <c r="I53" i="1"/>
  <c r="I16" i="1" s="1"/>
  <c r="I21" i="1" s="1"/>
  <c r="F43" i="1"/>
  <c r="H39" i="1"/>
  <c r="I39" i="1" l="1"/>
  <c r="I43" i="1" s="1"/>
  <c r="H43" i="1"/>
  <c r="I67" i="1"/>
  <c r="G23" i="1"/>
  <c r="A23" i="1" s="1"/>
  <c r="A24" i="1" s="1"/>
  <c r="G24" i="1" s="1"/>
  <c r="A27" i="1" s="1"/>
  <c r="A29" i="1" s="1"/>
  <c r="G29" i="1" s="1"/>
  <c r="G27" i="1" s="1"/>
  <c r="G28" i="1"/>
  <c r="J61" i="1" l="1"/>
  <c r="J59" i="1"/>
  <c r="J54" i="1"/>
  <c r="J62" i="1"/>
  <c r="J63" i="1"/>
  <c r="J56" i="1"/>
  <c r="J64" i="1"/>
  <c r="J55" i="1"/>
  <c r="J58" i="1"/>
  <c r="J66" i="1"/>
  <c r="J65" i="1"/>
  <c r="J57" i="1"/>
  <c r="J53" i="1"/>
  <c r="J60" i="1"/>
  <c r="J41" i="1"/>
  <c r="J42" i="1"/>
  <c r="J39" i="1"/>
  <c r="J43" i="1" s="1"/>
  <c r="J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<sst xmlns="http://schemas.openxmlformats.org/spreadsheetml/2006/main" count="861" uniqueCount="309">
  <si>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</si>
  <si>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</si>
  <si>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</si>
  <si>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</si>
  <si>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</si>
  <si>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</si>
  <si>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</si>
  <si>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</si>
  <si>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</si>
  <si>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</si>
  <si>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</si>
  <si>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</si>
  <si>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</si>
  <si>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</si>
  <si>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</si>
  <si>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</si>
  <si>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</si>
  <si>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</si>
  <si>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</si>
  <si>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</si>
  <si>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</si>
  <si>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</si>
  <si>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</si>
  <si>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</si>
  <si>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</si>
  <si>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</si>
  <si>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</si>
  <si>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</si>
  <si>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</si>
  <si>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</si>
  <si>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</si>
  <si>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</si>
  <si>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</si>
  <si>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</si>
  <si>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</si>
  <si>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</si>
  <si>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</si>
  <si>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</si>
  <si>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</si>
  <si>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</si>
  <si>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</si>
  <si>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</si>
  <si>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</si>
  <si>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006b</t>
  </si>
  <si>
    <t>Rekonstrukce vytápění objektu Rozmarýnová 3-stavební řešení</t>
  </si>
  <si>
    <t>01</t>
  </si>
  <si>
    <t>Rekonstrukce vytápění objektu Rozmarýnová 3</t>
  </si>
  <si>
    <t>Objekt:</t>
  </si>
  <si>
    <t>Rozpočet:</t>
  </si>
  <si>
    <t>20/06</t>
  </si>
  <si>
    <t>Ing. Libor Schwarz</t>
  </si>
  <si>
    <t>Č.p. 39</t>
  </si>
  <si>
    <t>Uherčice</t>
  </si>
  <si>
    <t>69162</t>
  </si>
  <si>
    <t>10563229</t>
  </si>
  <si>
    <t>3.1.2023</t>
  </si>
  <si>
    <t>Stavba</t>
  </si>
  <si>
    <t>Stavební objekt</t>
  </si>
  <si>
    <t>Celkem za stavbu</t>
  </si>
  <si>
    <t>CZK</t>
  </si>
  <si>
    <t>#POPS</t>
  </si>
  <si>
    <t>Popis stavby: 20/06 - Rekonstrukce vytápění objektu Rozmarýnová 3</t>
  </si>
  <si>
    <t>#POPO</t>
  </si>
  <si>
    <t>Popis objektu: 01 - Rekonstrukce vytápění objektu Rozmarýnová 3</t>
  </si>
  <si>
    <t>#POPR</t>
  </si>
  <si>
    <t>Popis rozpočtu: 006b - Rekonstrukce vytápění objektu Rozmarýnová 3-stavební řešení</t>
  </si>
  <si>
    <t>Rekapitulace dílů</t>
  </si>
  <si>
    <t>Typ dílu</t>
  </si>
  <si>
    <t>61</t>
  </si>
  <si>
    <t>Úpravy povrchů vnitřní</t>
  </si>
  <si>
    <t>900</t>
  </si>
  <si>
    <t>HZS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</si>
  <si>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</si>
  <si>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</si>
  <si>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</si>
  <si>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</si>
  <si>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</si>
  <si>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</si>
  <si>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</si>
  <si>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</si>
  <si>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</si>
  <si>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</si>
  <si>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</si>
  <si>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</si>
  <si>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766</t>
  </si>
  <si>
    <t>Konstrukce truhlářské</t>
  </si>
  <si>
    <t>767</t>
  </si>
  <si>
    <t>Konstrukce zámečnické</t>
  </si>
  <si>
    <t>777</t>
  </si>
  <si>
    <t>Podlahy ze syntetických hmot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</si>
  <si>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</si>
  <si>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</si>
  <si>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</si>
  <si>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</si>
  <si>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</si>
  <si>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</si>
  <si>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</si>
  <si>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</si>
  <si>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</si>
  <si>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</si>
  <si>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</si>
  <si>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</si>
  <si>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</si>
  <si>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</si>
  <si>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</si>
  <si>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</si>
  <si>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</si>
  <si>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</si>
  <si>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</si>
  <si>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</si>
  <si>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</si>
  <si>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</si>
  <si>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</si>
  <si>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</si>
  <si>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</si>
  <si>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</si>
  <si>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</si>
  <si>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</si>
  <si>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</si>
  <si>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</si>
  <si>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</si>
  <si>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</si>
  <si>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</si>
  <si>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</si>
  <si>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</si>
  <si>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</si>
  <si>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</si>
  <si>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</si>
  <si>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611421431R00</t>
  </si>
  <si>
    <t>Oprava vnitřních vápenných omítek stropů železobetonových rovných tvárnicových a kleneb v množství opravované plochy  v množství opravované plochy přes 30 do 50 %, štukových</t>
  </si>
  <si>
    <t>m2</t>
  </si>
  <si>
    <t>801-4</t>
  </si>
  <si>
    <t>RTS 22/ II</t>
  </si>
  <si>
    <t>Práce</t>
  </si>
  <si>
    <t>Běžná</t>
  </si>
  <si>
    <t>POL1_</t>
  </si>
  <si>
    <t>Včetně pomocného pracovního lešení o výšce podlahy do 1900 mm a pro zatížení do 1,5 kPa.</t>
  </si>
  <si>
    <t>POP</t>
  </si>
  <si>
    <t xml:space="preserve">m.č.001-003 : </t>
  </si>
  <si>
    <t>VV</t>
  </si>
  <si>
    <t>4,29+8,37+48,36</t>
  </si>
  <si>
    <t>611471413R00</t>
  </si>
  <si>
    <t>Tenkovrstvá úprava stropů aktivovaným štukem tloušťky 2÷3 mm, maltou vápenocementovou s disperzní přísadou</t>
  </si>
  <si>
    <t>801-1</t>
  </si>
  <si>
    <t>vodorovných, šikmých, žebrových a klenutých a schodišťových konstrukcí, s nejnutnějším obroušením podkladu (pemzou apod.) a oprášením, s pomocným lešením o výšce podlahy do 1900 mm a pro zatížení do 1,5 kPa,</t>
  </si>
  <si>
    <t>SPI</t>
  </si>
  <si>
    <t>612421431R00</t>
  </si>
  <si>
    <t>Oprava vnitřních vápenných omítek stěn v množství opravované plochy přes 30 do 50 %,  štukových</t>
  </si>
  <si>
    <t xml:space="preserve">m.č.001 : </t>
  </si>
  <si>
    <t>(2,43+1,7)*2*3,0</t>
  </si>
  <si>
    <t xml:space="preserve">m.č.002 : </t>
  </si>
  <si>
    <t>(2,43+3,25)*2*3,0</t>
  </si>
  <si>
    <t xml:space="preserve">m.č.003 : </t>
  </si>
  <si>
    <t>(9,8+4,7)*2*3,0</t>
  </si>
  <si>
    <t>612471413R00</t>
  </si>
  <si>
    <t>Tenkovrstvá úprava stěn aktivovaným štukem malta vápenocementová s disperzní přísadou</t>
  </si>
  <si>
    <t>na rovném povrchu vnitřních stěn, pilířů, svislých panelových konstrukcí, s nejnutnějším obroušením podkladu (pemzou apod.) a oprášením,</t>
  </si>
  <si>
    <t>909      R00</t>
  </si>
  <si>
    <t>Hzs-nezmeritelne stavebni prace</t>
  </si>
  <si>
    <t>h</t>
  </si>
  <si>
    <t>Prav.M</t>
  </si>
  <si>
    <t>POL10_</t>
  </si>
  <si>
    <t>941955001R00</t>
  </si>
  <si>
    <t>Lešení lehké pracovní pomocné pomocné, o výšce lešeňové podlahy do 1,2 m</t>
  </si>
  <si>
    <t>800-3</t>
  </si>
  <si>
    <t>952901411R00</t>
  </si>
  <si>
    <t>Vyčištění budov a ostatních objektů ostatních objektů (např. kanálů, zásobníků, kůlen apod.) - vynesení zbytků stavebního rumu, kropení a 2 x zametení podlah, oprášení stěn a výplní otvorů jakékoliv výšky podlaží</t>
  </si>
  <si>
    <t xml:space="preserve">chodba : </t>
  </si>
  <si>
    <t>5,6</t>
  </si>
  <si>
    <t>961044111R00</t>
  </si>
  <si>
    <t>Bourání základů z betonu prostého</t>
  </si>
  <si>
    <t>m3</t>
  </si>
  <si>
    <t>801-3</t>
  </si>
  <si>
    <t>nebo vybourání otvorů průřezové plochy přes 4 m2 v základech,</t>
  </si>
  <si>
    <t>0,3*1,0*0,65*4</t>
  </si>
  <si>
    <t>965042141R00</t>
  </si>
  <si>
    <t>Bourání podkladů pod dlažby nebo litých celistvých dlažeb a mazanin  betonových nebo z litého asfaltu, tloušťky do 100 mm, plochy přes 4 m2</t>
  </si>
  <si>
    <t>3,9*1,5*0,08</t>
  </si>
  <si>
    <t>968061112R00</t>
  </si>
  <si>
    <t>Vyvěšení nebo zavěšení dřevěných křídel oken, plochy do 1,5 m2</t>
  </si>
  <si>
    <t>kus</t>
  </si>
  <si>
    <t>oken, dveří a vrat, s uložením a opětovným zavěšením po provedení stavebních změn,</t>
  </si>
  <si>
    <t xml:space="preserve">120/60 : </t>
  </si>
  <si>
    <t>2,0</t>
  </si>
  <si>
    <t>968071112R00</t>
  </si>
  <si>
    <t>Vyvěšení nebo zavěšení kovových křídel oken, plochy do 1,5 m2</t>
  </si>
  <si>
    <t>s případným uložením a opětovným zavěšením po provedení stavebních změn,</t>
  </si>
  <si>
    <t xml:space="preserve">90/55 : </t>
  </si>
  <si>
    <t>1,0</t>
  </si>
  <si>
    <t>968071125R00</t>
  </si>
  <si>
    <t>Vyvěšení nebo zavěšení kovových křídel dveří, plochy do 2 m2</t>
  </si>
  <si>
    <t xml:space="preserve">001 : </t>
  </si>
  <si>
    <t xml:space="preserve">70/197 : </t>
  </si>
  <si>
    <t xml:space="preserve">002 : </t>
  </si>
  <si>
    <t xml:space="preserve">140/197 : </t>
  </si>
  <si>
    <t xml:space="preserve">003 : </t>
  </si>
  <si>
    <t xml:space="preserve">60/80 : </t>
  </si>
  <si>
    <t>978011161R00</t>
  </si>
  <si>
    <t>Otlučení omítek vápenných nebo vápenocementových vnitřních s vyškrabáním spár, s očištěním zdiva stropů, v rozsahu do 50 %</t>
  </si>
  <si>
    <t>978013161R00</t>
  </si>
  <si>
    <t>Otlučení omítek vápenných nebo vápenocementových vnitřních s vyškrabáním spár, s očištěním zdiva stěn, v rozsahu do 50 %</t>
  </si>
  <si>
    <t xml:space="preserve">Dtz domovní rozvody (vodfa, vytápění, elektro) : </t>
  </si>
  <si>
    <t>25,0</t>
  </si>
  <si>
    <t>999281105R00</t>
  </si>
  <si>
    <t xml:space="preserve">Přesun hmot pro opravy a údržbu objektů pro opravy a údržbu dosavadních objektů včetně vnějších plášťů  výšky do 6 m,  </t>
  </si>
  <si>
    <t>t</t>
  </si>
  <si>
    <t>Přesun hmot</t>
  </si>
  <si>
    <t>POL7_</t>
  </si>
  <si>
    <t>oborů 801, 803, 811 a 812</t>
  </si>
  <si>
    <t>713141125R00</t>
  </si>
  <si>
    <t>Montáž tepelné izolace plochých střech desky, na lepidlo</t>
  </si>
  <si>
    <t>800-713</t>
  </si>
  <si>
    <t>Včetně očištění podkladu od nesoudržných vrstev.</t>
  </si>
  <si>
    <t>0,7</t>
  </si>
  <si>
    <t>23170105R</t>
  </si>
  <si>
    <t>pěna PU; trubičková; montážní, výplňová; tepelná odolnost -40 až 90 °C; 0,50 l</t>
  </si>
  <si>
    <t>SPCM</t>
  </si>
  <si>
    <t>Specifikace</t>
  </si>
  <si>
    <t>POL3_</t>
  </si>
  <si>
    <t>28375705R</t>
  </si>
  <si>
    <t>deska izolační stabilizovaná; pěnový polystyren; rovná hrana; součinitel tepelné vodivosti 0,035 W/mK; obj. hmotnost 25,00 kg/m3</t>
  </si>
  <si>
    <t>0,7*0,14*1,1</t>
  </si>
  <si>
    <t>998713101R00</t>
  </si>
  <si>
    <t>Přesun hmot pro izolace tepelné v objektech výšky do 6 m</t>
  </si>
  <si>
    <t>50 m vodorovně</t>
  </si>
  <si>
    <t>721210831R00</t>
  </si>
  <si>
    <t xml:space="preserve">Demontáž vpusti dvorní s obetonávkou,  </t>
  </si>
  <si>
    <t>800-721</t>
  </si>
  <si>
    <t>766621263R00</t>
  </si>
  <si>
    <t>Montáž oken kompletizovaných jednoduchých do zazděných okenních rámů, pevných,  , o ploše přes 0,81 do 1,50 m2</t>
  </si>
  <si>
    <t>800-766</t>
  </si>
  <si>
    <t xml:space="preserve">120/90 : </t>
  </si>
  <si>
    <t xml:space="preserve">90/50 : </t>
  </si>
  <si>
    <t>766661112R00</t>
  </si>
  <si>
    <t>Montáž dveřních křídel kompletizovaných otevíravých ,  , do ocelové nebo fošnové zárubně, jednokřídlových, šířky do 800 mm</t>
  </si>
  <si>
    <t xml:space="preserve">7,0/197 : </t>
  </si>
  <si>
    <t>766661132R00</t>
  </si>
  <si>
    <t>Montáž dveřních křídel kompletizovaných otevíravých ,  , do ocelové nebo fošnové zárubně, dvoukřídlových, šířky do 1450 mm</t>
  </si>
  <si>
    <t>998766101R00</t>
  </si>
  <si>
    <t>Přesun hmot pro konstrukce truhlářské v objektech výšky do 6 m</t>
  </si>
  <si>
    <t>767584811R00</t>
  </si>
  <si>
    <t>Demontáž podhledů doplňků - mřížek vzduchotechnických</t>
  </si>
  <si>
    <t>800-767</t>
  </si>
  <si>
    <t>767100</t>
  </si>
  <si>
    <t>M+D venkovní sítě</t>
  </si>
  <si>
    <t>Vlastní</t>
  </si>
  <si>
    <t>Indiv</t>
  </si>
  <si>
    <t>0,9*0,5*1</t>
  </si>
  <si>
    <t>1,2*0,6*2</t>
  </si>
  <si>
    <t>777511112R00</t>
  </si>
  <si>
    <t>Podlahy epoxidocementové dekorativní v interiéru, tloušťky 3 mm, včetně penetrace, a uzvíracího nátěru</t>
  </si>
  <si>
    <t>800-773</t>
  </si>
  <si>
    <t>včetně penetrace a uzavíracího nátěru</t>
  </si>
  <si>
    <t>998777101R00</t>
  </si>
  <si>
    <t>Přesun hmot pro podlahy syntetické v objektech výšky do 6 m</t>
  </si>
  <si>
    <t>783201811R00</t>
  </si>
  <si>
    <t>Odstranění nátěrů z kovových doplňk.konstrukcí oškrabáním</t>
  </si>
  <si>
    <t>800-783</t>
  </si>
  <si>
    <t xml:space="preserve">dveře : </t>
  </si>
  <si>
    <t>0,7*2,0*2</t>
  </si>
  <si>
    <t>1,4*2,0*2*2</t>
  </si>
  <si>
    <t>0,6*0,8*2</t>
  </si>
  <si>
    <t xml:space="preserve">zárubenň : </t>
  </si>
  <si>
    <t>4,7*0,25</t>
  </si>
  <si>
    <t>5,4*0,25*1</t>
  </si>
  <si>
    <t>2,2*0,25</t>
  </si>
  <si>
    <t xml:space="preserve">okno : </t>
  </si>
  <si>
    <t>0,9*0,55*2</t>
  </si>
  <si>
    <t>783225600R00</t>
  </si>
  <si>
    <t xml:space="preserve">Nátěry kov.stavebních doplňk.konstrukcí syntetické 2x email,  </t>
  </si>
  <si>
    <t>včetně pomocného lešení.</t>
  </si>
  <si>
    <t>783226100R00</t>
  </si>
  <si>
    <t xml:space="preserve">Nátěry kov.stavebních doplňk.konstrukcí syntetické základní,  </t>
  </si>
  <si>
    <t>783601811R00</t>
  </si>
  <si>
    <t>Odstranění starých nátěrů z truhlářských výrobků oškrabáním s obroušením, oken, portálů a výkladců</t>
  </si>
  <si>
    <t>1,2*0,6*2*2</t>
  </si>
  <si>
    <t>783626200R00</t>
  </si>
  <si>
    <t>Nátěry truhlářských výrobků syntetické lazurovací, 2x lakování</t>
  </si>
  <si>
    <t>včetně montáže, dodávkya demontáže lešení.</t>
  </si>
  <si>
    <t>784221101RT1</t>
  </si>
  <si>
    <t>Příprava povrchu Penetrace (napouštění) podkladu  , jednonásobná</t>
  </si>
  <si>
    <t>800-784</t>
  </si>
  <si>
    <t xml:space="preserve">stěny : </t>
  </si>
  <si>
    <t>784225112RT1</t>
  </si>
  <si>
    <t>Malby z malířských směsí akrylátové,  , odstín I, jednonásobné</t>
  </si>
  <si>
    <t>784442001RT2</t>
  </si>
  <si>
    <t>Malby z malířských směsí disperzních, v místnostech do 3,8 m, jednobarevné, dvojnásobné + 1x penetrace</t>
  </si>
  <si>
    <t xml:space="preserve">odpočet omyvatelný nátěr : </t>
  </si>
  <si>
    <t>-87,0</t>
  </si>
  <si>
    <t xml:space="preserve">strop : </t>
  </si>
  <si>
    <t>979011111R00</t>
  </si>
  <si>
    <t>Svislá doprava suti a vybouraných hmot za prvé podlaží nad nebo pod základním podlažím</t>
  </si>
  <si>
    <t>Přesun suti</t>
  </si>
  <si>
    <t>POL8_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</si>
  <si>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</si>
  <si>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</si>
  <si>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</si>
  <si>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</si>
  <si>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</si>
  <si>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</si>
  <si>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</si>
  <si>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</si>
  <si>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</si>
  <si>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979093111R00</t>
  </si>
  <si>
    <t>Uložení suti na skládku bez zhutnění</t>
  </si>
  <si>
    <t>800-6</t>
  </si>
  <si>
    <t>s hrubým urovnáním,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</si>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</sst>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165" fontId="18" fillId="0" borderId="0" xfId="0" applyNumberFormat="1" applyFont="1" applyAlignment="1">
      <alignment horizontal="center" vertical="top" wrapText="1" shrinkToFit="1"/>
    </xf>
    <xf numFmtId="165" fontId="18" fillId="0" borderId="0" xfId="0" applyNumberFormat="1" applyFont="1" applyAlignment="1">
      <alignment vertical="top" wrapText="1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algorithmName="SHA-512" hashValue="HKVW2wohVb/aqHbDyklSDkjbUHbX8Wywdx33ZbQTKVJTUpcBUpUrPqcyscKFilM82JVQXe6mZ4JFBdOS6hMdpw==" saltValue="SNHIITg/l8kt/sB1X8NOd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0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8" t="s">
        <v>41</v>
      </c>
      <c r="C1" s="229"/>
      <c r="D1" s="229"/>
      <c r="E1" s="229"/>
      <c r="F1" s="229"/>
      <c r="G1" s="229"/>
      <c r="H1" s="229"/>
      <c r="I1" s="229"/>
      <c r="J1" s="230"/>
    </row>
    <row r="2" spans="1:15" ht="36" customHeight="1" x14ac:dyDescent="0.2">
      <c r="A2" s="2"/>
      <c r="B2" s="77" t="s">
        <v>22</v>
      </c>
      <c r="C2" s="78"/>
      <c r="D2" s="79" t="s">
        <v>49</v>
      </c>
      <c r="E2" s="234" t="s">
        <v>46</v>
      </c>
      <c r="F2" s="235"/>
      <c r="G2" s="235"/>
      <c r="H2" s="235"/>
      <c r="I2" s="235"/>
      <c r="J2" s="236"/>
      <c r="O2" s="1"/>
    </row>
    <row r="3" spans="1:15" ht="27" customHeight="1" x14ac:dyDescent="0.2">
      <c r="A3" s="2"/>
      <c r="B3" s="80" t="s">
        <v>47</v>
      </c>
      <c r="C3" s="78"/>
      <c r="D3" s="81" t="s">
        <v>45</v>
      </c>
      <c r="E3" s="237" t="s">
        <v>46</v>
      </c>
      <c r="F3" s="238"/>
      <c r="G3" s="238"/>
      <c r="H3" s="238"/>
      <c r="I3" s="238"/>
      <c r="J3" s="239"/>
    </row>
    <row r="4" spans="1:15" ht="23.25" customHeight="1" x14ac:dyDescent="0.2">
      <c r="A4" s="74">
        <v>1919</v>
      </c>
      <c r="B4" s="82" t="s">
        <v>48</v>
      </c>
      <c r="C4" s="83"/>
      <c r="D4" s="84" t="s">
        <v>43</v>
      </c>
      <c r="E4" s="217" t="s">
        <v>44</v>
      </c>
      <c r="F4" s="218"/>
      <c r="G4" s="218"/>
      <c r="H4" s="218"/>
      <c r="I4" s="218"/>
      <c r="J4" s="219"/>
    </row>
    <row r="5" spans="1:15" ht="24" customHeight="1" x14ac:dyDescent="0.2">
      <c r="A5" s="2"/>
      <c r="B5" s="31" t="s">
        <v>42</v>
      </c>
      <c r="D5" s="222"/>
      <c r="E5" s="223"/>
      <c r="F5" s="223"/>
      <c r="G5" s="223"/>
      <c r="H5" s="18" t="s">
        <v>40</v>
      </c>
      <c r="I5" s="22"/>
      <c r="J5" s="8"/>
    </row>
    <row r="6" spans="1:15" ht="15.75" customHeight="1" x14ac:dyDescent="0.2">
      <c r="A6" s="2"/>
      <c r="B6" s="28"/>
      <c r="C6" s="54"/>
      <c r="D6" s="224"/>
      <c r="E6" s="225"/>
      <c r="F6" s="225"/>
      <c r="G6" s="225"/>
      <c r="H6" s="18" t="s">
        <v>34</v>
      </c>
      <c r="I6" s="22"/>
      <c r="J6" s="8"/>
    </row>
    <row r="7" spans="1:15" ht="15.75" customHeight="1" x14ac:dyDescent="0.2">
      <c r="A7" s="2"/>
      <c r="B7" s="29"/>
      <c r="C7" s="55"/>
      <c r="D7" s="52"/>
      <c r="E7" s="226"/>
      <c r="F7" s="227"/>
      <c r="G7" s="227"/>
      <c r="H7" s="24"/>
      <c r="I7" s="23"/>
      <c r="J7" s="34"/>
    </row>
    <row r="8" spans="1:15" ht="24" hidden="1" customHeight="1" x14ac:dyDescent="0.2">
      <c r="A8" s="2"/>
      <c r="B8" s="31" t="s">
        <v>20</v>
      </c>
      <c r="D8" s="76" t="s">
        <v>50</v>
      </c>
      <c r="H8" s="18" t="s">
        <v>40</v>
      </c>
      <c r="I8" s="86" t="s">
        <v>54</v>
      </c>
      <c r="J8" s="8"/>
    </row>
    <row r="9" spans="1:15" ht="15.75" hidden="1" customHeight="1" x14ac:dyDescent="0.2">
      <c r="A9" s="2"/>
      <c r="B9" s="2"/>
      <c r="D9" s="76" t="s">
        <v>51</v>
      </c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5"/>
      <c r="D10" s="75" t="s">
        <v>53</v>
      </c>
      <c r="E10" s="85" t="s">
        <v>52</v>
      </c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1"/>
      <c r="E11" s="241"/>
      <c r="F11" s="241"/>
      <c r="G11" s="241"/>
      <c r="H11" s="18" t="s">
        <v>40</v>
      </c>
      <c r="I11" s="87"/>
      <c r="J11" s="8"/>
    </row>
    <row r="12" spans="1:15" ht="15.75" customHeight="1" x14ac:dyDescent="0.2">
      <c r="A12" s="2"/>
      <c r="B12" s="28"/>
      <c r="C12" s="54"/>
      <c r="D12" s="216"/>
      <c r="E12" s="216"/>
      <c r="F12" s="216"/>
      <c r="G12" s="216"/>
      <c r="H12" s="18" t="s">
        <v>34</v>
      </c>
      <c r="I12" s="87"/>
      <c r="J12" s="8"/>
    </row>
    <row r="13" spans="1:15" ht="15.75" customHeight="1" x14ac:dyDescent="0.2">
      <c r="A13" s="2"/>
      <c r="B13" s="29"/>
      <c r="C13" s="55"/>
      <c r="D13" s="88"/>
      <c r="E13" s="220"/>
      <c r="F13" s="221"/>
      <c r="G13" s="221"/>
      <c r="H13" s="19"/>
      <c r="I13" s="23"/>
      <c r="J13" s="34"/>
    </row>
    <row r="14" spans="1:15" ht="24" customHeight="1" x14ac:dyDescent="0.2">
      <c r="A14" s="2"/>
      <c r="B14" s="43" t="s">
        <v>21</v>
      </c>
      <c r="C14" s="56"/>
      <c r="D14" s="57"/>
      <c r="E14" s="58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59"/>
      <c r="D15" s="53"/>
      <c r="E15" s="240"/>
      <c r="F15" s="240"/>
      <c r="G15" s="242"/>
      <c r="H15" s="242"/>
      <c r="I15" s="242" t="s">
        <v>29</v>
      </c>
      <c r="J15" s="243"/>
    </row>
    <row r="16" spans="1:15" ht="23.25" customHeight="1" x14ac:dyDescent="0.2">
      <c r="A16" s="141" t="s">
        <v>24</v>
      </c>
      <c r="B16" s="38" t="s">
        <v>24</v>
      </c>
      <c r="C16" s="60"/>
      <c r="D16" s="61"/>
      <c r="E16" s="205"/>
      <c r="F16" s="206"/>
      <c r="G16" s="205"/>
      <c r="H16" s="206"/>
      <c r="I16" s="205">
        <f>SUMIF(F53:F66,A16,I53:I66)+SUMIF(F53:F66,"PSU",I53:I66)</f>
        <v>0</v>
      </c>
      <c r="J16" s="207"/>
    </row>
    <row r="17" spans="1:10" ht="23.25" customHeight="1" x14ac:dyDescent="0.2">
      <c r="A17" s="141" t="s">
        <v>25</v>
      </c>
      <c r="B17" s="38" t="s">
        <v>25</v>
      </c>
      <c r="C17" s="60"/>
      <c r="D17" s="61"/>
      <c r="E17" s="205"/>
      <c r="F17" s="206"/>
      <c r="G17" s="205"/>
      <c r="H17" s="206"/>
      <c r="I17" s="205">
        <f>SUMIF(F53:F66,A17,I53:I66)</f>
        <v>0</v>
      </c>
      <c r="J17" s="207"/>
    </row>
    <row r="18" spans="1:10" ht="23.25" customHeight="1" x14ac:dyDescent="0.2">
      <c r="A18" s="141" t="s">
        <v>26</v>
      </c>
      <c r="B18" s="38" t="s">
        <v>26</v>
      </c>
      <c r="C18" s="60"/>
      <c r="D18" s="61"/>
      <c r="E18" s="205"/>
      <c r="F18" s="206"/>
      <c r="G18" s="205"/>
      <c r="H18" s="206"/>
      <c r="I18" s="205">
        <f>SUMIF(F53:F66,A18,I53:I66)</f>
        <v>0</v>
      </c>
      <c r="J18" s="207"/>
    </row>
    <row r="19" spans="1:10" ht="23.25" customHeight="1" x14ac:dyDescent="0.2">
      <c r="A19" s="141" t="s">
        <v>97</v>
      </c>
      <c r="B19" s="38" t="s">
        <v>27</v>
      </c>
      <c r="C19" s="60"/>
      <c r="D19" s="61"/>
      <c r="E19" s="205"/>
      <c r="F19" s="206"/>
      <c r="G19" s="205"/>
      <c r="H19" s="206"/>
      <c r="I19" s="205">
        <f>SUMIF(F53:F66,A19,I53:I66)</f>
        <v>0</v>
      </c>
      <c r="J19" s="207"/>
    </row>
    <row r="20" spans="1:10" ht="23.25" customHeight="1" x14ac:dyDescent="0.2">
      <c r="A20" s="141" t="s">
        <v>98</v>
      </c>
      <c r="B20" s="38" t="s">
        <v>28</v>
      </c>
      <c r="C20" s="60"/>
      <c r="D20" s="61"/>
      <c r="E20" s="205"/>
      <c r="F20" s="206"/>
      <c r="G20" s="205"/>
      <c r="H20" s="206"/>
      <c r="I20" s="205">
        <f>SUMIF(F53:F66,A20,I53:I66)</f>
        <v>0</v>
      </c>
      <c r="J20" s="207"/>
    </row>
    <row r="21" spans="1:10" ht="23.25" customHeight="1" x14ac:dyDescent="0.2">
      <c r="A21" s="2"/>
      <c r="B21" s="48" t="s">
        <v>29</v>
      </c>
      <c r="C21" s="62"/>
      <c r="D21" s="63"/>
      <c r="E21" s="208"/>
      <c r="F21" s="244"/>
      <c r="G21" s="208"/>
      <c r="H21" s="244"/>
      <c r="I21" s="208">
        <f>SUM(I16:J20)</f>
        <v>0</v>
      </c>
      <c r="J21" s="209"/>
    </row>
    <row r="22" spans="1:10" ht="33" customHeight="1" x14ac:dyDescent="0.2">
      <c r="A22" s="2"/>
      <c r="B22" s="42" t="s">
        <v>33</v>
      </c>
      <c r="C22" s="60"/>
      <c r="D22" s="61"/>
      <c r="E22" s="64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0"/>
      <c r="D23" s="61"/>
      <c r="E23" s="65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0"/>
      <c r="D24" s="61"/>
      <c r="E24" s="65">
        <f>SazbaDPH1</f>
        <v>15</v>
      </c>
      <c r="F24" s="39" t="s">
        <v>0</v>
      </c>
      <c r="G24" s="201">
        <f>IF(A24&gt;50, ROUNDUP(A23, 0), ROUNDDOWN(A23, 0))</f>
        <v>0</v>
      </c>
      <c r="H24" s="202"/>
      <c r="I24" s="20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0"/>
      <c r="D25" s="61"/>
      <c r="E25" s="65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6"/>
      <c r="D26" s="53"/>
      <c r="E26" s="67">
        <f>SazbaDPH2</f>
        <v>21</v>
      </c>
      <c r="F26" s="30" t="s">
        <v>0</v>
      </c>
      <c r="G26" s="231">
        <f>IF(A26&gt;50, ROUNDUP(A25, 0), ROUNDDOWN(A25, 0))</f>
        <v>0</v>
      </c>
      <c r="H26" s="232"/>
      <c r="I26" s="232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68"/>
      <c r="D27" s="69"/>
      <c r="E27" s="68"/>
      <c r="F27" s="16"/>
      <c r="G27" s="233">
        <f>CenaCelkem-(ZakladDPHSni+DPHSni+ZakladDPHZakl+DPHZakl)</f>
        <v>0</v>
      </c>
      <c r="H27" s="233"/>
      <c r="I27" s="233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23</v>
      </c>
      <c r="C28" s="115"/>
      <c r="D28" s="115"/>
      <c r="E28" s="116"/>
      <c r="F28" s="117"/>
      <c r="G28" s="211">
        <f>ZakladDPHSniVypocet+ZakladDPHZaklVypocet</f>
        <v>0</v>
      </c>
      <c r="H28" s="211"/>
      <c r="I28" s="211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10">
        <f>IF(A29&gt;50, ROUNDUP(A27, 0), ROUNDDOWN(A27, 0))</f>
        <v>0</v>
      </c>
      <c r="H29" s="210"/>
      <c r="I29" s="210"/>
      <c r="J29" s="121" t="s">
        <v>59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0" t="s">
        <v>11</v>
      </c>
      <c r="D32" s="71"/>
      <c r="E32" s="71"/>
      <c r="F32" s="15" t="s">
        <v>10</v>
      </c>
      <c r="G32" s="26"/>
      <c r="H32" s="27" t="s">
        <v>55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2"/>
      <c r="D34" s="212"/>
      <c r="E34" s="213"/>
      <c r="G34" s="214"/>
      <c r="H34" s="215"/>
      <c r="I34" s="215"/>
      <c r="J34" s="25"/>
    </row>
    <row r="35" spans="1:10" ht="12.75" customHeight="1" x14ac:dyDescent="0.2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25">
      <c r="A36" s="11"/>
      <c r="B36" s="11"/>
      <c r="C36" s="73"/>
      <c r="D36" s="73"/>
      <c r="E36" s="73"/>
      <c r="F36" s="12"/>
      <c r="G36" s="12"/>
      <c r="H36" s="12"/>
      <c r="I36" s="12"/>
      <c r="J36" s="13"/>
    </row>
    <row r="37" spans="1:10" ht="27" hidden="1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56</v>
      </c>
      <c r="C39" s="195"/>
      <c r="D39" s="195"/>
      <c r="E39" s="195"/>
      <c r="F39" s="101">
        <f>'01 006b Pol'!AE184</f>
        <v>0</v>
      </c>
      <c r="G39" s="102">
        <f>'01 006b Pol'!AF184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0">
        <v>2</v>
      </c>
      <c r="B40" s="105"/>
      <c r="C40" s="196" t="s">
        <v>57</v>
      </c>
      <c r="D40" s="196"/>
      <c r="E40" s="196"/>
      <c r="F40" s="106"/>
      <c r="G40" s="107"/>
      <c r="H40" s="107">
        <f>(F40*SazbaDPH1/100)+(G40*SazbaDPH2/100)</f>
        <v>0</v>
      </c>
      <c r="I40" s="107"/>
      <c r="J40" s="108"/>
    </row>
    <row r="41" spans="1:10" ht="25.5" hidden="1" customHeight="1" x14ac:dyDescent="0.2">
      <c r="A41" s="90">
        <v>2</v>
      </c>
      <c r="B41" s="105" t="s">
        <v>45</v>
      </c>
      <c r="C41" s="196" t="s">
        <v>46</v>
      </c>
      <c r="D41" s="196"/>
      <c r="E41" s="196"/>
      <c r="F41" s="106">
        <f>'01 006b Pol'!AE184</f>
        <v>0</v>
      </c>
      <c r="G41" s="107">
        <f>'01 006b Pol'!AF184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0">
        <v>3</v>
      </c>
      <c r="B42" s="109" t="s">
        <v>43</v>
      </c>
      <c r="C42" s="195" t="s">
        <v>44</v>
      </c>
      <c r="D42" s="195"/>
      <c r="E42" s="195"/>
      <c r="F42" s="110">
        <f>'01 006b Pol'!AE184</f>
        <v>0</v>
      </c>
      <c r="G42" s="103">
        <f>'01 006b Pol'!AF184</f>
        <v>0</v>
      </c>
      <c r="H42" s="103">
        <f>(F42*SazbaDPH1/100)+(G42*SazbaDPH2/100)</f>
        <v>0</v>
      </c>
      <c r="I42" s="103">
        <f>F42+G42+H42</f>
        <v>0</v>
      </c>
      <c r="J42" s="104" t="str">
        <f>IF(CenaCelkemVypocet=0,"",I42/CenaCelkemVypocet*100)</f>
        <v/>
      </c>
    </row>
    <row r="43" spans="1:10" ht="25.5" hidden="1" customHeight="1" x14ac:dyDescent="0.2">
      <c r="A43" s="90"/>
      <c r="B43" s="197" t="s">
        <v>58</v>
      </c>
      <c r="C43" s="198"/>
      <c r="D43" s="198"/>
      <c r="E43" s="199"/>
      <c r="F43" s="111">
        <f>SUMIF(A39:A42,"=1",F39:F42)</f>
        <v>0</v>
      </c>
      <c r="G43" s="112">
        <f>SUMIF(A39:A42,"=1",G39:G42)</f>
        <v>0</v>
      </c>
      <c r="H43" s="112">
        <f>SUMIF(A39:A42,"=1",H39:H42)</f>
        <v>0</v>
      </c>
      <c r="I43" s="112">
        <f>SUMIF(A39:A42,"=1",I39:I42)</f>
        <v>0</v>
      </c>
      <c r="J43" s="113">
        <f>SUMIF(A39:A42,"=1",J39:J42)</f>
        <v>0</v>
      </c>
    </row>
    <row r="45" spans="1:10" x14ac:dyDescent="0.2">
      <c r="A45" t="s">
        <v>60</v>
      </c>
      <c r="B45" t="s">
        <v>61</v>
      </c>
    </row>
    <row r="46" spans="1:10" x14ac:dyDescent="0.2">
      <c r="A46" t="s">
        <v>62</v>
      </c>
      <c r="B46" t="s">
        <v>63</v>
      </c>
    </row>
    <row r="47" spans="1:10" x14ac:dyDescent="0.2">
      <c r="A47" t="s">
        <v>64</v>
      </c>
      <c r="B47" t="s">
        <v>65</v>
      </c>
    </row>
    <row r="50" spans="1:10" ht="15.75" x14ac:dyDescent="0.25">
      <c r="B50" s="122" t="s">
        <v>66</v>
      </c>
    </row>
    <row r="52" spans="1:10" ht="25.5" customHeight="1" x14ac:dyDescent="0.2">
      <c r="A52" s="124"/>
      <c r="B52" s="127" t="s">
        <v>17</v>
      </c>
      <c r="C52" s="127" t="s">
        <v>5</v>
      </c>
      <c r="D52" s="128"/>
      <c r="E52" s="128"/>
      <c r="F52" s="129" t="s">
        <v>67</v>
      </c>
      <c r="G52" s="129"/>
      <c r="H52" s="129"/>
      <c r="I52" s="129" t="s">
        <v>29</v>
      </c>
      <c r="J52" s="129" t="s">
        <v>0</v>
      </c>
    </row>
    <row r="53" spans="1:10" ht="36.75" customHeight="1" x14ac:dyDescent="0.2">
      <c r="A53" s="125"/>
      <c r="B53" s="130" t="s">
        <v>68</v>
      </c>
      <c r="C53" s="193" t="s">
        <v>69</v>
      </c>
      <c r="D53" s="194"/>
      <c r="E53" s="194"/>
      <c r="F53" s="137" t="s">
        <v>24</v>
      </c>
      <c r="G53" s="138"/>
      <c r="H53" s="138"/>
      <c r="I53" s="138">
        <f>'01 006b Pol'!G8</f>
        <v>0</v>
      </c>
      <c r="J53" s="134" t="str">
        <f>IF(I67=0,"",I53/I67*100)</f>
        <v/>
      </c>
    </row>
    <row r="54" spans="1:10" ht="36.75" customHeight="1" x14ac:dyDescent="0.2">
      <c r="A54" s="125"/>
      <c r="B54" s="130" t="s">
        <v>70</v>
      </c>
      <c r="C54" s="193" t="s">
        <v>71</v>
      </c>
      <c r="D54" s="194"/>
      <c r="E54" s="194"/>
      <c r="F54" s="137" t="s">
        <v>24</v>
      </c>
      <c r="G54" s="138"/>
      <c r="H54" s="138"/>
      <c r="I54" s="138">
        <f>'01 006b Pol'!G25</f>
        <v>0</v>
      </c>
      <c r="J54" s="134" t="str">
        <f>IF(I67=0,"",I54/I67*100)</f>
        <v/>
      </c>
    </row>
    <row r="55" spans="1:10" ht="36.75" customHeight="1" x14ac:dyDescent="0.2">
      <c r="A55" s="125"/>
      <c r="B55" s="130" t="s">
        <v>72</v>
      </c>
      <c r="C55" s="193" t="s">
        <v>73</v>
      </c>
      <c r="D55" s="194"/>
      <c r="E55" s="194"/>
      <c r="F55" s="137" t="s">
        <v>24</v>
      </c>
      <c r="G55" s="138"/>
      <c r="H55" s="138"/>
      <c r="I55" s="138">
        <f>'01 006b Pol'!G27</f>
        <v>0</v>
      </c>
      <c r="J55" s="134" t="str">
        <f>IF(I67=0,"",I55/I67*100)</f>
        <v/>
      </c>
    </row>
    <row r="56" spans="1:10" ht="36.75" customHeight="1" x14ac:dyDescent="0.2">
      <c r="A56" s="125"/>
      <c r="B56" s="130" t="s">
        <v>74</v>
      </c>
      <c r="C56" s="193" t="s">
        <v>75</v>
      </c>
      <c r="D56" s="194"/>
      <c r="E56" s="194"/>
      <c r="F56" s="137" t="s">
        <v>24</v>
      </c>
      <c r="G56" s="138"/>
      <c r="H56" s="138"/>
      <c r="I56" s="138">
        <f>'01 006b Pol'!G29</f>
        <v>0</v>
      </c>
      <c r="J56" s="134" t="str">
        <f>IF(I67=0,"",I56/I67*100)</f>
        <v/>
      </c>
    </row>
    <row r="57" spans="1:10" ht="36.75" customHeight="1" x14ac:dyDescent="0.2">
      <c r="A57" s="125"/>
      <c r="B57" s="130" t="s">
        <v>76</v>
      </c>
      <c r="C57" s="193" t="s">
        <v>77</v>
      </c>
      <c r="D57" s="194"/>
      <c r="E57" s="194"/>
      <c r="F57" s="137" t="s">
        <v>24</v>
      </c>
      <c r="G57" s="138"/>
      <c r="H57" s="138"/>
      <c r="I57" s="138">
        <f>'01 006b Pol'!G35</f>
        <v>0</v>
      </c>
      <c r="J57" s="134" t="str">
        <f>IF(I67=0,"",I57/I67*100)</f>
        <v/>
      </c>
    </row>
    <row r="58" spans="1:10" ht="36.75" customHeight="1" x14ac:dyDescent="0.2">
      <c r="A58" s="125"/>
      <c r="B58" s="130" t="s">
        <v>78</v>
      </c>
      <c r="C58" s="193" t="s">
        <v>79</v>
      </c>
      <c r="D58" s="194"/>
      <c r="E58" s="194"/>
      <c r="F58" s="137" t="s">
        <v>24</v>
      </c>
      <c r="G58" s="138"/>
      <c r="H58" s="138"/>
      <c r="I58" s="138">
        <f>'01 006b Pol'!G75</f>
        <v>0</v>
      </c>
      <c r="J58" s="134" t="str">
        <f>IF(I67=0,"",I58/I67*100)</f>
        <v/>
      </c>
    </row>
    <row r="59" spans="1:10" ht="36.75" customHeight="1" x14ac:dyDescent="0.2">
      <c r="A59" s="125"/>
      <c r="B59" s="130" t="s">
        <v>80</v>
      </c>
      <c r="C59" s="193" t="s">
        <v>81</v>
      </c>
      <c r="D59" s="194"/>
      <c r="E59" s="194"/>
      <c r="F59" s="137" t="s">
        <v>25</v>
      </c>
      <c r="G59" s="138"/>
      <c r="H59" s="138"/>
      <c r="I59" s="138">
        <f>'01 006b Pol'!G78</f>
        <v>0</v>
      </c>
      <c r="J59" s="134" t="str">
        <f>IF(I67=0,"",I59/I67*100)</f>
        <v/>
      </c>
    </row>
    <row r="60" spans="1:10" ht="36.75" customHeight="1" x14ac:dyDescent="0.2">
      <c r="A60" s="125"/>
      <c r="B60" s="130" t="s">
        <v>82</v>
      </c>
      <c r="C60" s="193" t="s">
        <v>83</v>
      </c>
      <c r="D60" s="194"/>
      <c r="E60" s="194"/>
      <c r="F60" s="137" t="s">
        <v>25</v>
      </c>
      <c r="G60" s="138"/>
      <c r="H60" s="138"/>
      <c r="I60" s="138">
        <f>'01 006b Pol'!G88</f>
        <v>0</v>
      </c>
      <c r="J60" s="134" t="str">
        <f>IF(I67=0,"",I60/I67*100)</f>
        <v/>
      </c>
    </row>
    <row r="61" spans="1:10" ht="36.75" customHeight="1" x14ac:dyDescent="0.2">
      <c r="A61" s="125"/>
      <c r="B61" s="130" t="s">
        <v>84</v>
      </c>
      <c r="C61" s="193" t="s">
        <v>85</v>
      </c>
      <c r="D61" s="194"/>
      <c r="E61" s="194"/>
      <c r="F61" s="137" t="s">
        <v>25</v>
      </c>
      <c r="G61" s="138"/>
      <c r="H61" s="138"/>
      <c r="I61" s="138">
        <f>'01 006b Pol'!G90</f>
        <v>0</v>
      </c>
      <c r="J61" s="134" t="str">
        <f>IF(I67=0,"",I61/I67*100)</f>
        <v/>
      </c>
    </row>
    <row r="62" spans="1:10" ht="36.75" customHeight="1" x14ac:dyDescent="0.2">
      <c r="A62" s="125"/>
      <c r="B62" s="130" t="s">
        <v>86</v>
      </c>
      <c r="C62" s="193" t="s">
        <v>87</v>
      </c>
      <c r="D62" s="194"/>
      <c r="E62" s="194"/>
      <c r="F62" s="137" t="s">
        <v>25</v>
      </c>
      <c r="G62" s="138"/>
      <c r="H62" s="138"/>
      <c r="I62" s="138">
        <f>'01 006b Pol'!G106</f>
        <v>0</v>
      </c>
      <c r="J62" s="134" t="str">
        <f>IF(I67=0,"",I62/I67*100)</f>
        <v/>
      </c>
    </row>
    <row r="63" spans="1:10" ht="36.75" customHeight="1" x14ac:dyDescent="0.2">
      <c r="A63" s="125"/>
      <c r="B63" s="130" t="s">
        <v>88</v>
      </c>
      <c r="C63" s="193" t="s">
        <v>89</v>
      </c>
      <c r="D63" s="194"/>
      <c r="E63" s="194"/>
      <c r="F63" s="137" t="s">
        <v>25</v>
      </c>
      <c r="G63" s="138"/>
      <c r="H63" s="138"/>
      <c r="I63" s="138">
        <f>'01 006b Pol'!G111</f>
        <v>0</v>
      </c>
      <c r="J63" s="134" t="str">
        <f>IF(I67=0,"",I63/I67*100)</f>
        <v/>
      </c>
    </row>
    <row r="64" spans="1:10" ht="36.75" customHeight="1" x14ac:dyDescent="0.2">
      <c r="A64" s="125"/>
      <c r="B64" s="130" t="s">
        <v>90</v>
      </c>
      <c r="C64" s="193" t="s">
        <v>91</v>
      </c>
      <c r="D64" s="194"/>
      <c r="E64" s="194"/>
      <c r="F64" s="137" t="s">
        <v>25</v>
      </c>
      <c r="G64" s="138"/>
      <c r="H64" s="138"/>
      <c r="I64" s="138">
        <f>'01 006b Pol'!G120</f>
        <v>0</v>
      </c>
      <c r="J64" s="134" t="str">
        <f>IF(I67=0,"",I64/I67*100)</f>
        <v/>
      </c>
    </row>
    <row r="65" spans="1:10" ht="36.75" customHeight="1" x14ac:dyDescent="0.2">
      <c r="A65" s="125"/>
      <c r="B65" s="130" t="s">
        <v>92</v>
      </c>
      <c r="C65" s="193" t="s">
        <v>93</v>
      </c>
      <c r="D65" s="194"/>
      <c r="E65" s="194"/>
      <c r="F65" s="137" t="s">
        <v>25</v>
      </c>
      <c r="G65" s="138"/>
      <c r="H65" s="138"/>
      <c r="I65" s="138">
        <f>'01 006b Pol'!G150</f>
        <v>0</v>
      </c>
      <c r="J65" s="134" t="str">
        <f>IF(I67=0,"",I65/I67*100)</f>
        <v/>
      </c>
    </row>
    <row r="66" spans="1:10" ht="36.75" customHeight="1" x14ac:dyDescent="0.2">
      <c r="A66" s="125"/>
      <c r="B66" s="130" t="s">
        <v>94</v>
      </c>
      <c r="C66" s="193" t="s">
        <v>95</v>
      </c>
      <c r="D66" s="194"/>
      <c r="E66" s="194"/>
      <c r="F66" s="137" t="s">
        <v>96</v>
      </c>
      <c r="G66" s="138"/>
      <c r="H66" s="138"/>
      <c r="I66" s="138">
        <f>'01 006b Pol'!G172</f>
        <v>0</v>
      </c>
      <c r="J66" s="134" t="str">
        <f>IF(I67=0,"",I66/I67*100)</f>
        <v/>
      </c>
    </row>
    <row r="67" spans="1:10" ht="25.5" customHeight="1" x14ac:dyDescent="0.2">
      <c r="A67" s="126"/>
      <c r="B67" s="131" t="s">
        <v>1</v>
      </c>
      <c r="C67" s="132"/>
      <c r="D67" s="133"/>
      <c r="E67" s="133"/>
      <c r="F67" s="139"/>
      <c r="G67" s="140"/>
      <c r="H67" s="140"/>
      <c r="I67" s="140">
        <f>SUM(I53:I66)</f>
        <v>0</v>
      </c>
      <c r="J67" s="135">
        <f>SUM(J53:J66)</f>
        <v>0</v>
      </c>
    </row>
    <row r="68" spans="1:10" x14ac:dyDescent="0.2">
      <c r="F68" s="89"/>
      <c r="G68" s="89"/>
      <c r="H68" s="89"/>
      <c r="I68" s="89"/>
      <c r="J68" s="136"/>
    </row>
    <row r="69" spans="1:10" x14ac:dyDescent="0.2">
      <c r="F69" s="89"/>
      <c r="G69" s="89"/>
      <c r="H69" s="89"/>
      <c r="I69" s="89"/>
      <c r="J69" s="136"/>
    </row>
    <row r="70" spans="1:10" x14ac:dyDescent="0.2">
      <c r="F70" s="89"/>
      <c r="G70" s="89"/>
      <c r="H70" s="89"/>
      <c r="I70" s="89"/>
      <c r="J70" s="136"/>
    </row>
  </sheetData>
  <sheetProtection algorithmName="SHA-512" hashValue="mEaNcBpoe+nOiPMxczPn2r/7zFpX2qoTVqNajzeg8Fg1QhFxJ1qnwbLJ5D9nfo3MmHYD8fvsACPlSUkCwn7w1w==" saltValue="2039yR0as/WxQZTehKpXj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63:E63"/>
    <mergeCell ref="C64:E64"/>
    <mergeCell ref="C65:E65"/>
    <mergeCell ref="C66:E66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5" t="s">
        <v>6</v>
      </c>
      <c r="B1" s="245"/>
      <c r="C1" s="246"/>
      <c r="D1" s="245"/>
      <c r="E1" s="245"/>
      <c r="F1" s="245"/>
      <c r="G1" s="245"/>
    </row>
    <row r="2" spans="1:7" ht="24.95" customHeight="1" x14ac:dyDescent="0.2">
      <c r="A2" s="50" t="s">
        <v>7</v>
      </c>
      <c r="B2" s="49"/>
      <c r="C2" s="247"/>
      <c r="D2" s="247"/>
      <c r="E2" s="247"/>
      <c r="F2" s="247"/>
      <c r="G2" s="248"/>
    </row>
    <row r="3" spans="1:7" ht="24.95" customHeight="1" x14ac:dyDescent="0.2">
      <c r="A3" s="50" t="s">
        <v>8</v>
      </c>
      <c r="B3" s="49"/>
      <c r="C3" s="247"/>
      <c r="D3" s="247"/>
      <c r="E3" s="247"/>
      <c r="F3" s="247"/>
      <c r="G3" s="248"/>
    </row>
    <row r="4" spans="1:7" ht="24.95" customHeight="1" x14ac:dyDescent="0.2">
      <c r="A4" s="50" t="s">
        <v>9</v>
      </c>
      <c r="B4" s="49"/>
      <c r="C4" s="247"/>
      <c r="D4" s="247"/>
      <c r="E4" s="247"/>
      <c r="F4" s="247"/>
      <c r="G4" s="248"/>
    </row>
    <row r="5" spans="1:7" x14ac:dyDescent="0.2">
      <c r="B5" s="4"/>
      <c r="C5" s="5"/>
      <c r="D5" s="6"/>
    </row>
  </sheetData>
  <sheetProtection algorithmName="SHA-512" hashValue="JZdH1w6Dtknh8lKscm5aOYoP0ejp2S8BKtVSOFYWOJN0o9FK1PkXNXxB8fzdBHhZ9lEI8hpnNOJ0JGliiXtSNA==" saltValue="vUUjghrBs2RWu/oeaUINI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3" t="s">
        <v>99</v>
      </c>
      <c r="B1" s="253"/>
      <c r="C1" s="253"/>
      <c r="D1" s="253"/>
      <c r="E1" s="253"/>
      <c r="F1" s="253"/>
      <c r="G1" s="253"/>
      <c r="AG1" t="s">
        <v>100</v>
      </c>
    </row>
    <row r="2" spans="1:60" ht="24.95" customHeight="1" x14ac:dyDescent="0.2">
      <c r="A2" s="50" t="s">
        <v>7</v>
      </c>
      <c r="B2" s="49" t="s">
        <v>49</v>
      </c>
      <c r="C2" s="254" t="s">
        <v>46</v>
      </c>
      <c r="D2" s="255"/>
      <c r="E2" s="255"/>
      <c r="F2" s="255"/>
      <c r="G2" s="256"/>
      <c r="AG2" t="s">
        <v>101</v>
      </c>
    </row>
    <row r="3" spans="1:60" ht="24.95" customHeight="1" x14ac:dyDescent="0.2">
      <c r="A3" s="50" t="s">
        <v>8</v>
      </c>
      <c r="B3" s="49" t="s">
        <v>45</v>
      </c>
      <c r="C3" s="254" t="s">
        <v>46</v>
      </c>
      <c r="D3" s="255"/>
      <c r="E3" s="255"/>
      <c r="F3" s="255"/>
      <c r="G3" s="256"/>
      <c r="AC3" s="123" t="s">
        <v>101</v>
      </c>
      <c r="AG3" t="s">
        <v>102</v>
      </c>
    </row>
    <row r="4" spans="1:60" ht="24.95" customHeight="1" x14ac:dyDescent="0.2">
      <c r="A4" s="142" t="s">
        <v>9</v>
      </c>
      <c r="B4" s="143" t="s">
        <v>43</v>
      </c>
      <c r="C4" s="257" t="s">
        <v>44</v>
      </c>
      <c r="D4" s="258"/>
      <c r="E4" s="258"/>
      <c r="F4" s="258"/>
      <c r="G4" s="259"/>
      <c r="AG4" t="s">
        <v>103</v>
      </c>
    </row>
    <row r="5" spans="1:60" x14ac:dyDescent="0.2">
      <c r="D5" s="10"/>
    </row>
    <row r="6" spans="1:60" ht="38.25" x14ac:dyDescent="0.2">
      <c r="A6" s="145" t="s">
        <v>104</v>
      </c>
      <c r="B6" s="147" t="s">
        <v>105</v>
      </c>
      <c r="C6" s="147" t="s">
        <v>106</v>
      </c>
      <c r="D6" s="146" t="s">
        <v>107</v>
      </c>
      <c r="E6" s="145" t="s">
        <v>108</v>
      </c>
      <c r="F6" s="144" t="s">
        <v>109</v>
      </c>
      <c r="G6" s="145" t="s">
        <v>29</v>
      </c>
      <c r="H6" s="148" t="s">
        <v>30</v>
      </c>
      <c r="I6" s="148" t="s">
        <v>110</v>
      </c>
      <c r="J6" s="148" t="s">
        <v>31</v>
      </c>
      <c r="K6" s="148" t="s">
        <v>111</v>
      </c>
      <c r="L6" s="148" t="s">
        <v>112</v>
      </c>
      <c r="M6" s="148" t="s">
        <v>113</v>
      </c>
      <c r="N6" s="148" t="s">
        <v>114</v>
      </c>
      <c r="O6" s="148" t="s">
        <v>115</v>
      </c>
      <c r="P6" s="148" t="s">
        <v>116</v>
      </c>
      <c r="Q6" s="148" t="s">
        <v>117</v>
      </c>
      <c r="R6" s="148" t="s">
        <v>118</v>
      </c>
      <c r="S6" s="148" t="s">
        <v>119</v>
      </c>
      <c r="T6" s="148" t="s">
        <v>120</v>
      </c>
      <c r="U6" s="148" t="s">
        <v>121</v>
      </c>
      <c r="V6" s="148" t="s">
        <v>122</v>
      </c>
      <c r="W6" s="148" t="s">
        <v>123</v>
      </c>
      <c r="X6" s="148" t="s">
        <v>124</v>
      </c>
      <c r="Y6" s="148" t="s">
        <v>125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  <c r="Y7" s="151"/>
    </row>
    <row r="8" spans="1:60" x14ac:dyDescent="0.2">
      <c r="A8" s="163" t="s">
        <v>126</v>
      </c>
      <c r="B8" s="164" t="s">
        <v>68</v>
      </c>
      <c r="C8" s="185" t="s">
        <v>69</v>
      </c>
      <c r="D8" s="165"/>
      <c r="E8" s="166"/>
      <c r="F8" s="167"/>
      <c r="G8" s="167">
        <f>SUMIF(AG9:AG24,"&lt;&gt;NOR",G9:G24)</f>
        <v>0</v>
      </c>
      <c r="H8" s="167"/>
      <c r="I8" s="167">
        <f>SUM(I9:I24)</f>
        <v>0</v>
      </c>
      <c r="J8" s="167"/>
      <c r="K8" s="167">
        <f>SUM(K9:K24)</f>
        <v>0</v>
      </c>
      <c r="L8" s="167"/>
      <c r="M8" s="167">
        <f>SUM(M9:M24)</f>
        <v>0</v>
      </c>
      <c r="N8" s="166"/>
      <c r="O8" s="166">
        <f>SUM(O9:O24)</f>
        <v>7.02</v>
      </c>
      <c r="P8" s="166"/>
      <c r="Q8" s="166">
        <f>SUM(Q9:Q24)</f>
        <v>0</v>
      </c>
      <c r="R8" s="167"/>
      <c r="S8" s="167"/>
      <c r="T8" s="168"/>
      <c r="U8" s="162"/>
      <c r="V8" s="162">
        <f>SUM(V9:V24)</f>
        <v>191.89000000000001</v>
      </c>
      <c r="W8" s="162"/>
      <c r="X8" s="162"/>
      <c r="Y8" s="162"/>
      <c r="AG8" t="s">
        <v>127</v>
      </c>
    </row>
    <row r="9" spans="1:60" ht="33.75" outlineLevel="1" x14ac:dyDescent="0.2">
      <c r="A9" s="170">
        <v>1</v>
      </c>
      <c r="B9" s="171" t="s">
        <v>128</v>
      </c>
      <c r="C9" s="186" t="s">
        <v>129</v>
      </c>
      <c r="D9" s="172" t="s">
        <v>130</v>
      </c>
      <c r="E9" s="173">
        <v>61.02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2.9139999999999999E-2</v>
      </c>
      <c r="O9" s="173">
        <f>ROUND(E9*N9,2)</f>
        <v>1.78</v>
      </c>
      <c r="P9" s="173">
        <v>0</v>
      </c>
      <c r="Q9" s="173">
        <f>ROUND(E9*P9,2)</f>
        <v>0</v>
      </c>
      <c r="R9" s="175" t="s">
        <v>131</v>
      </c>
      <c r="S9" s="175" t="s">
        <v>132</v>
      </c>
      <c r="T9" s="176" t="s">
        <v>132</v>
      </c>
      <c r="U9" s="159">
        <v>0.60924999999999996</v>
      </c>
      <c r="V9" s="159">
        <f>ROUND(E9*U9,2)</f>
        <v>37.18</v>
      </c>
      <c r="W9" s="159"/>
      <c r="X9" s="159" t="s">
        <v>133</v>
      </c>
      <c r="Y9" s="159" t="s">
        <v>134</v>
      </c>
      <c r="Z9" s="149"/>
      <c r="AA9" s="149"/>
      <c r="AB9" s="149"/>
      <c r="AC9" s="149"/>
      <c r="AD9" s="149"/>
      <c r="AE9" s="149"/>
      <c r="AF9" s="149"/>
      <c r="AG9" s="149" t="s">
        <v>135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outlineLevel="2" x14ac:dyDescent="0.2">
      <c r="A10" s="156"/>
      <c r="B10" s="157"/>
      <c r="C10" s="249" t="s">
        <v>136</v>
      </c>
      <c r="D10" s="250"/>
      <c r="E10" s="250"/>
      <c r="F10" s="250"/>
      <c r="G10" s="250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9"/>
      <c r="AA10" s="149"/>
      <c r="AB10" s="149"/>
      <c r="AC10" s="149"/>
      <c r="AD10" s="149"/>
      <c r="AE10" s="149"/>
      <c r="AF10" s="149"/>
      <c r="AG10" s="149" t="s">
        <v>137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outlineLevel="2" x14ac:dyDescent="0.2">
      <c r="A11" s="156"/>
      <c r="B11" s="157"/>
      <c r="C11" s="187" t="s">
        <v>138</v>
      </c>
      <c r="D11" s="160"/>
      <c r="E11" s="161"/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9"/>
      <c r="AA11" s="149"/>
      <c r="AB11" s="149"/>
      <c r="AC11" s="149"/>
      <c r="AD11" s="149"/>
      <c r="AE11" s="149"/>
      <c r="AF11" s="149"/>
      <c r="AG11" s="149" t="s">
        <v>139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3" x14ac:dyDescent="0.2">
      <c r="A12" s="156"/>
      <c r="B12" s="157"/>
      <c r="C12" s="187" t="s">
        <v>140</v>
      </c>
      <c r="D12" s="160"/>
      <c r="E12" s="161">
        <v>61.02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9"/>
      <c r="AA12" s="149"/>
      <c r="AB12" s="149"/>
      <c r="AC12" s="149"/>
      <c r="AD12" s="149"/>
      <c r="AE12" s="149"/>
      <c r="AF12" s="149"/>
      <c r="AG12" s="149" t="s">
        <v>139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22.5" outlineLevel="1" x14ac:dyDescent="0.2">
      <c r="A13" s="170">
        <v>2</v>
      </c>
      <c r="B13" s="171" t="s">
        <v>141</v>
      </c>
      <c r="C13" s="186" t="s">
        <v>142</v>
      </c>
      <c r="D13" s="172" t="s">
        <v>130</v>
      </c>
      <c r="E13" s="173">
        <v>61.02</v>
      </c>
      <c r="F13" s="174"/>
      <c r="G13" s="175">
        <f>ROUND(E13*F13,2)</f>
        <v>0</v>
      </c>
      <c r="H13" s="174"/>
      <c r="I13" s="175">
        <f>ROUND(E13*H13,2)</f>
        <v>0</v>
      </c>
      <c r="J13" s="174"/>
      <c r="K13" s="175">
        <f>ROUND(E13*J13,2)</f>
        <v>0</v>
      </c>
      <c r="L13" s="175">
        <v>21</v>
      </c>
      <c r="M13" s="175">
        <f>G13*(1+L13/100)</f>
        <v>0</v>
      </c>
      <c r="N13" s="173">
        <v>7.9100000000000004E-3</v>
      </c>
      <c r="O13" s="173">
        <f>ROUND(E13*N13,2)</f>
        <v>0.48</v>
      </c>
      <c r="P13" s="173">
        <v>0</v>
      </c>
      <c r="Q13" s="173">
        <f>ROUND(E13*P13,2)</f>
        <v>0</v>
      </c>
      <c r="R13" s="175" t="s">
        <v>143</v>
      </c>
      <c r="S13" s="175" t="s">
        <v>132</v>
      </c>
      <c r="T13" s="176" t="s">
        <v>132</v>
      </c>
      <c r="U13" s="159">
        <v>0.38100000000000001</v>
      </c>
      <c r="V13" s="159">
        <f>ROUND(E13*U13,2)</f>
        <v>23.25</v>
      </c>
      <c r="W13" s="159"/>
      <c r="X13" s="159" t="s">
        <v>133</v>
      </c>
      <c r="Y13" s="159" t="s">
        <v>134</v>
      </c>
      <c r="Z13" s="149"/>
      <c r="AA13" s="149"/>
      <c r="AB13" s="149"/>
      <c r="AC13" s="149"/>
      <c r="AD13" s="149"/>
      <c r="AE13" s="149"/>
      <c r="AF13" s="149"/>
      <c r="AG13" s="149" t="s">
        <v>135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2" x14ac:dyDescent="0.2">
      <c r="A14" s="156"/>
      <c r="B14" s="157"/>
      <c r="C14" s="251" t="s">
        <v>144</v>
      </c>
      <c r="D14" s="252"/>
      <c r="E14" s="252"/>
      <c r="F14" s="252"/>
      <c r="G14" s="252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9"/>
      <c r="AA14" s="149"/>
      <c r="AB14" s="149"/>
      <c r="AC14" s="149"/>
      <c r="AD14" s="149"/>
      <c r="AE14" s="149"/>
      <c r="AF14" s="149"/>
      <c r="AG14" s="149" t="s">
        <v>145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77" t="str">
        <f>C14</f>
        <v>vodorovných, šikmých, žebrových a klenutých a schodišťových konstrukcí, s nejnutnějším obroušením podkladu (pemzou apod.) a oprášením, s pomocným lešením o výšce podlahy do 1900 mm a pro zatížení do 1,5 kPa,</v>
      </c>
      <c r="BB14" s="149"/>
      <c r="BC14" s="149"/>
      <c r="BD14" s="149"/>
      <c r="BE14" s="149"/>
      <c r="BF14" s="149"/>
      <c r="BG14" s="149"/>
      <c r="BH14" s="149"/>
    </row>
    <row r="15" spans="1:60" ht="22.5" outlineLevel="1" x14ac:dyDescent="0.2">
      <c r="A15" s="170">
        <v>3</v>
      </c>
      <c r="B15" s="171" t="s">
        <v>146</v>
      </c>
      <c r="C15" s="186" t="s">
        <v>147</v>
      </c>
      <c r="D15" s="172" t="s">
        <v>130</v>
      </c>
      <c r="E15" s="173">
        <v>145.86000000000001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3">
        <v>2.606E-2</v>
      </c>
      <c r="O15" s="173">
        <f>ROUND(E15*N15,2)</f>
        <v>3.8</v>
      </c>
      <c r="P15" s="173">
        <v>0</v>
      </c>
      <c r="Q15" s="173">
        <f>ROUND(E15*P15,2)</f>
        <v>0</v>
      </c>
      <c r="R15" s="175" t="s">
        <v>131</v>
      </c>
      <c r="S15" s="175" t="s">
        <v>132</v>
      </c>
      <c r="T15" s="176" t="s">
        <v>132</v>
      </c>
      <c r="U15" s="159">
        <v>0.58225000000000005</v>
      </c>
      <c r="V15" s="159">
        <f>ROUND(E15*U15,2)</f>
        <v>84.93</v>
      </c>
      <c r="W15" s="159"/>
      <c r="X15" s="159" t="s">
        <v>133</v>
      </c>
      <c r="Y15" s="159" t="s">
        <v>134</v>
      </c>
      <c r="Z15" s="149"/>
      <c r="AA15" s="149"/>
      <c r="AB15" s="149"/>
      <c r="AC15" s="149"/>
      <c r="AD15" s="149"/>
      <c r="AE15" s="149"/>
      <c r="AF15" s="149"/>
      <c r="AG15" s="149" t="s">
        <v>135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2" x14ac:dyDescent="0.2">
      <c r="A16" s="156"/>
      <c r="B16" s="157"/>
      <c r="C16" s="249" t="s">
        <v>136</v>
      </c>
      <c r="D16" s="250"/>
      <c r="E16" s="250"/>
      <c r="F16" s="250"/>
      <c r="G16" s="250"/>
      <c r="H16" s="159"/>
      <c r="I16" s="159"/>
      <c r="J16" s="159"/>
      <c r="K16" s="159"/>
      <c r="L16" s="159"/>
      <c r="M16" s="159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159"/>
      <c r="Y16" s="159"/>
      <c r="Z16" s="149"/>
      <c r="AA16" s="149"/>
      <c r="AB16" s="149"/>
      <c r="AC16" s="149"/>
      <c r="AD16" s="149"/>
      <c r="AE16" s="149"/>
      <c r="AF16" s="149"/>
      <c r="AG16" s="149" t="s">
        <v>137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2" x14ac:dyDescent="0.2">
      <c r="A17" s="156"/>
      <c r="B17" s="157"/>
      <c r="C17" s="187" t="s">
        <v>148</v>
      </c>
      <c r="D17" s="160"/>
      <c r="E17" s="161"/>
      <c r="F17" s="159"/>
      <c r="G17" s="1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59"/>
      <c r="Z17" s="149"/>
      <c r="AA17" s="149"/>
      <c r="AB17" s="149"/>
      <c r="AC17" s="149"/>
      <c r="AD17" s="149"/>
      <c r="AE17" s="149"/>
      <c r="AF17" s="149"/>
      <c r="AG17" s="149" t="s">
        <v>139</v>
      </c>
      <c r="AH17" s="149">
        <v>0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outlineLevel="3" x14ac:dyDescent="0.2">
      <c r="A18" s="156"/>
      <c r="B18" s="157"/>
      <c r="C18" s="187" t="s">
        <v>149</v>
      </c>
      <c r="D18" s="160"/>
      <c r="E18" s="161">
        <v>24.78</v>
      </c>
      <c r="F18" s="159"/>
      <c r="G18" s="159"/>
      <c r="H18" s="159"/>
      <c r="I18" s="159"/>
      <c r="J18" s="159"/>
      <c r="K18" s="159"/>
      <c r="L18" s="159"/>
      <c r="M18" s="159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159"/>
      <c r="Y18" s="159"/>
      <c r="Z18" s="149"/>
      <c r="AA18" s="149"/>
      <c r="AB18" s="149"/>
      <c r="AC18" s="149"/>
      <c r="AD18" s="149"/>
      <c r="AE18" s="149"/>
      <c r="AF18" s="149"/>
      <c r="AG18" s="149" t="s">
        <v>139</v>
      </c>
      <c r="AH18" s="149">
        <v>0</v>
      </c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outlineLevel="3" x14ac:dyDescent="0.2">
      <c r="A19" s="156"/>
      <c r="B19" s="157"/>
      <c r="C19" s="187" t="s">
        <v>150</v>
      </c>
      <c r="D19" s="160"/>
      <c r="E19" s="161"/>
      <c r="F19" s="159"/>
      <c r="G19" s="1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9"/>
      <c r="AA19" s="149"/>
      <c r="AB19" s="149"/>
      <c r="AC19" s="149"/>
      <c r="AD19" s="149"/>
      <c r="AE19" s="149"/>
      <c r="AF19" s="149"/>
      <c r="AG19" s="149" t="s">
        <v>139</v>
      </c>
      <c r="AH19" s="149">
        <v>0</v>
      </c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outlineLevel="3" x14ac:dyDescent="0.2">
      <c r="A20" s="156"/>
      <c r="B20" s="157"/>
      <c r="C20" s="187" t="s">
        <v>151</v>
      </c>
      <c r="D20" s="160"/>
      <c r="E20" s="161">
        <v>34.08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9"/>
      <c r="AA20" s="149"/>
      <c r="AB20" s="149"/>
      <c r="AC20" s="149"/>
      <c r="AD20" s="149"/>
      <c r="AE20" s="149"/>
      <c r="AF20" s="149"/>
      <c r="AG20" s="149" t="s">
        <v>139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3" x14ac:dyDescent="0.2">
      <c r="A21" s="156"/>
      <c r="B21" s="157"/>
      <c r="C21" s="187" t="s">
        <v>152</v>
      </c>
      <c r="D21" s="160"/>
      <c r="E21" s="161"/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59"/>
      <c r="Z21" s="149"/>
      <c r="AA21" s="149"/>
      <c r="AB21" s="149"/>
      <c r="AC21" s="149"/>
      <c r="AD21" s="149"/>
      <c r="AE21" s="149"/>
      <c r="AF21" s="149"/>
      <c r="AG21" s="149" t="s">
        <v>139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3" x14ac:dyDescent="0.2">
      <c r="A22" s="156"/>
      <c r="B22" s="157"/>
      <c r="C22" s="187" t="s">
        <v>153</v>
      </c>
      <c r="D22" s="160"/>
      <c r="E22" s="161">
        <v>87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59"/>
      <c r="Z22" s="149"/>
      <c r="AA22" s="149"/>
      <c r="AB22" s="149"/>
      <c r="AC22" s="149"/>
      <c r="AD22" s="149"/>
      <c r="AE22" s="149"/>
      <c r="AF22" s="149"/>
      <c r="AG22" s="149" t="s">
        <v>139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22.5" outlineLevel="1" x14ac:dyDescent="0.2">
      <c r="A23" s="170">
        <v>4</v>
      </c>
      <c r="B23" s="171" t="s">
        <v>154</v>
      </c>
      <c r="C23" s="186" t="s">
        <v>155</v>
      </c>
      <c r="D23" s="172" t="s">
        <v>130</v>
      </c>
      <c r="E23" s="173">
        <v>145.86000000000001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3">
        <v>6.5799999999999999E-3</v>
      </c>
      <c r="O23" s="173">
        <f>ROUND(E23*N23,2)</f>
        <v>0.96</v>
      </c>
      <c r="P23" s="173">
        <v>0</v>
      </c>
      <c r="Q23" s="173">
        <f>ROUND(E23*P23,2)</f>
        <v>0</v>
      </c>
      <c r="R23" s="175" t="s">
        <v>143</v>
      </c>
      <c r="S23" s="175" t="s">
        <v>132</v>
      </c>
      <c r="T23" s="176" t="s">
        <v>132</v>
      </c>
      <c r="U23" s="159">
        <v>0.31900000000000001</v>
      </c>
      <c r="V23" s="159">
        <f>ROUND(E23*U23,2)</f>
        <v>46.53</v>
      </c>
      <c r="W23" s="159"/>
      <c r="X23" s="159" t="s">
        <v>133</v>
      </c>
      <c r="Y23" s="159" t="s">
        <v>134</v>
      </c>
      <c r="Z23" s="149"/>
      <c r="AA23" s="149"/>
      <c r="AB23" s="149"/>
      <c r="AC23" s="149"/>
      <c r="AD23" s="149"/>
      <c r="AE23" s="149"/>
      <c r="AF23" s="149"/>
      <c r="AG23" s="149" t="s">
        <v>135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22.5" outlineLevel="2" x14ac:dyDescent="0.2">
      <c r="A24" s="156"/>
      <c r="B24" s="157"/>
      <c r="C24" s="251" t="s">
        <v>156</v>
      </c>
      <c r="D24" s="252"/>
      <c r="E24" s="252"/>
      <c r="F24" s="252"/>
      <c r="G24" s="252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9"/>
      <c r="AA24" s="149"/>
      <c r="AB24" s="149"/>
      <c r="AC24" s="149"/>
      <c r="AD24" s="149"/>
      <c r="AE24" s="149"/>
      <c r="AF24" s="149"/>
      <c r="AG24" s="149" t="s">
        <v>145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77" t="str">
        <f>C24</f>
        <v>na rovném povrchu vnitřních stěn, pilířů, svislých panelových konstrukcí, s nejnutnějším obroušením podkladu (pemzou apod.) a oprášením,</v>
      </c>
      <c r="BB24" s="149"/>
      <c r="BC24" s="149"/>
      <c r="BD24" s="149"/>
      <c r="BE24" s="149"/>
      <c r="BF24" s="149"/>
      <c r="BG24" s="149"/>
      <c r="BH24" s="149"/>
    </row>
    <row r="25" spans="1:60" x14ac:dyDescent="0.2">
      <c r="A25" s="163" t="s">
        <v>126</v>
      </c>
      <c r="B25" s="164" t="s">
        <v>70</v>
      </c>
      <c r="C25" s="185" t="s">
        <v>71</v>
      </c>
      <c r="D25" s="165"/>
      <c r="E25" s="166"/>
      <c r="F25" s="167"/>
      <c r="G25" s="167">
        <f>SUMIF(AG26:AG26,"&lt;&gt;NOR",G26:G26)</f>
        <v>0</v>
      </c>
      <c r="H25" s="167"/>
      <c r="I25" s="167">
        <f>SUM(I26:I26)</f>
        <v>0</v>
      </c>
      <c r="J25" s="167"/>
      <c r="K25" s="167">
        <f>SUM(K26:K26)</f>
        <v>0</v>
      </c>
      <c r="L25" s="167"/>
      <c r="M25" s="167">
        <f>SUM(M26:M26)</f>
        <v>0</v>
      </c>
      <c r="N25" s="166"/>
      <c r="O25" s="166">
        <f>SUM(O26:O26)</f>
        <v>0</v>
      </c>
      <c r="P25" s="166"/>
      <c r="Q25" s="166">
        <f>SUM(Q26:Q26)</f>
        <v>0</v>
      </c>
      <c r="R25" s="167"/>
      <c r="S25" s="167"/>
      <c r="T25" s="168"/>
      <c r="U25" s="162"/>
      <c r="V25" s="162">
        <f>SUM(V26:V26)</f>
        <v>20</v>
      </c>
      <c r="W25" s="162"/>
      <c r="X25" s="162"/>
      <c r="Y25" s="162"/>
      <c r="AG25" t="s">
        <v>127</v>
      </c>
    </row>
    <row r="26" spans="1:60" outlineLevel="1" x14ac:dyDescent="0.2">
      <c r="A26" s="178">
        <v>5</v>
      </c>
      <c r="B26" s="179" t="s">
        <v>157</v>
      </c>
      <c r="C26" s="188" t="s">
        <v>158</v>
      </c>
      <c r="D26" s="180" t="s">
        <v>159</v>
      </c>
      <c r="E26" s="181">
        <v>20</v>
      </c>
      <c r="F26" s="182"/>
      <c r="G26" s="183">
        <f>ROUND(E26*F26,2)</f>
        <v>0</v>
      </c>
      <c r="H26" s="182"/>
      <c r="I26" s="183">
        <f>ROUND(E26*H26,2)</f>
        <v>0</v>
      </c>
      <c r="J26" s="182"/>
      <c r="K26" s="183">
        <f>ROUND(E26*J26,2)</f>
        <v>0</v>
      </c>
      <c r="L26" s="183">
        <v>21</v>
      </c>
      <c r="M26" s="183">
        <f>G26*(1+L26/100)</f>
        <v>0</v>
      </c>
      <c r="N26" s="181">
        <v>0</v>
      </c>
      <c r="O26" s="181">
        <f>ROUND(E26*N26,2)</f>
        <v>0</v>
      </c>
      <c r="P26" s="181">
        <v>0</v>
      </c>
      <c r="Q26" s="181">
        <f>ROUND(E26*P26,2)</f>
        <v>0</v>
      </c>
      <c r="R26" s="183" t="s">
        <v>160</v>
      </c>
      <c r="S26" s="183" t="s">
        <v>132</v>
      </c>
      <c r="T26" s="184" t="s">
        <v>132</v>
      </c>
      <c r="U26" s="159">
        <v>1</v>
      </c>
      <c r="V26" s="159">
        <f>ROUND(E26*U26,2)</f>
        <v>20</v>
      </c>
      <c r="W26" s="159"/>
      <c r="X26" s="159" t="s">
        <v>71</v>
      </c>
      <c r="Y26" s="159" t="s">
        <v>134</v>
      </c>
      <c r="Z26" s="149"/>
      <c r="AA26" s="149"/>
      <c r="AB26" s="149"/>
      <c r="AC26" s="149"/>
      <c r="AD26" s="149"/>
      <c r="AE26" s="149"/>
      <c r="AF26" s="149"/>
      <c r="AG26" s="149" t="s">
        <v>161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x14ac:dyDescent="0.2">
      <c r="A27" s="163" t="s">
        <v>126</v>
      </c>
      <c r="B27" s="164" t="s">
        <v>72</v>
      </c>
      <c r="C27" s="185" t="s">
        <v>73</v>
      </c>
      <c r="D27" s="165"/>
      <c r="E27" s="166"/>
      <c r="F27" s="167"/>
      <c r="G27" s="167">
        <f>SUMIF(AG28:AG28,"&lt;&gt;NOR",G28:G28)</f>
        <v>0</v>
      </c>
      <c r="H27" s="167"/>
      <c r="I27" s="167">
        <f>SUM(I28:I28)</f>
        <v>0</v>
      </c>
      <c r="J27" s="167"/>
      <c r="K27" s="167">
        <f>SUM(K28:K28)</f>
        <v>0</v>
      </c>
      <c r="L27" s="167"/>
      <c r="M27" s="167">
        <f>SUM(M28:M28)</f>
        <v>0</v>
      </c>
      <c r="N27" s="166"/>
      <c r="O27" s="166">
        <f>SUM(O28:O28)</f>
        <v>7.0000000000000007E-2</v>
      </c>
      <c r="P27" s="166"/>
      <c r="Q27" s="166">
        <f>SUM(Q28:Q28)</f>
        <v>0</v>
      </c>
      <c r="R27" s="167"/>
      <c r="S27" s="167"/>
      <c r="T27" s="168"/>
      <c r="U27" s="162"/>
      <c r="V27" s="162">
        <f>SUM(V28:V28)</f>
        <v>10.8</v>
      </c>
      <c r="W27" s="162"/>
      <c r="X27" s="162"/>
      <c r="Y27" s="162"/>
      <c r="AG27" t="s">
        <v>127</v>
      </c>
    </row>
    <row r="28" spans="1:60" outlineLevel="1" x14ac:dyDescent="0.2">
      <c r="A28" s="178">
        <v>6</v>
      </c>
      <c r="B28" s="179" t="s">
        <v>162</v>
      </c>
      <c r="C28" s="188" t="s">
        <v>163</v>
      </c>
      <c r="D28" s="180" t="s">
        <v>130</v>
      </c>
      <c r="E28" s="181">
        <v>61.02</v>
      </c>
      <c r="F28" s="182"/>
      <c r="G28" s="183">
        <f>ROUND(E28*F28,2)</f>
        <v>0</v>
      </c>
      <c r="H28" s="182"/>
      <c r="I28" s="183">
        <f>ROUND(E28*H28,2)</f>
        <v>0</v>
      </c>
      <c r="J28" s="182"/>
      <c r="K28" s="183">
        <f>ROUND(E28*J28,2)</f>
        <v>0</v>
      </c>
      <c r="L28" s="183">
        <v>21</v>
      </c>
      <c r="M28" s="183">
        <f>G28*(1+L28/100)</f>
        <v>0</v>
      </c>
      <c r="N28" s="181">
        <v>1.2099999999999999E-3</v>
      </c>
      <c r="O28" s="181">
        <f>ROUND(E28*N28,2)</f>
        <v>7.0000000000000007E-2</v>
      </c>
      <c r="P28" s="181">
        <v>0</v>
      </c>
      <c r="Q28" s="181">
        <f>ROUND(E28*P28,2)</f>
        <v>0</v>
      </c>
      <c r="R28" s="183" t="s">
        <v>164</v>
      </c>
      <c r="S28" s="183" t="s">
        <v>132</v>
      </c>
      <c r="T28" s="184" t="s">
        <v>132</v>
      </c>
      <c r="U28" s="159">
        <v>0.17699999999999999</v>
      </c>
      <c r="V28" s="159">
        <f>ROUND(E28*U28,2)</f>
        <v>10.8</v>
      </c>
      <c r="W28" s="159"/>
      <c r="X28" s="159" t="s">
        <v>133</v>
      </c>
      <c r="Y28" s="159" t="s">
        <v>134</v>
      </c>
      <c r="Z28" s="149"/>
      <c r="AA28" s="149"/>
      <c r="AB28" s="149"/>
      <c r="AC28" s="149"/>
      <c r="AD28" s="149"/>
      <c r="AE28" s="149"/>
      <c r="AF28" s="149"/>
      <c r="AG28" s="149" t="s">
        <v>135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x14ac:dyDescent="0.2">
      <c r="A29" s="163" t="s">
        <v>126</v>
      </c>
      <c r="B29" s="164" t="s">
        <v>74</v>
      </c>
      <c r="C29" s="185" t="s">
        <v>75</v>
      </c>
      <c r="D29" s="165"/>
      <c r="E29" s="166"/>
      <c r="F29" s="167"/>
      <c r="G29" s="167">
        <f>SUMIF(AG30:AG34,"&lt;&gt;NOR",G30:G34)</f>
        <v>0</v>
      </c>
      <c r="H29" s="167"/>
      <c r="I29" s="167">
        <f>SUM(I30:I34)</f>
        <v>0</v>
      </c>
      <c r="J29" s="167"/>
      <c r="K29" s="167">
        <f>SUM(K30:K34)</f>
        <v>0</v>
      </c>
      <c r="L29" s="167"/>
      <c r="M29" s="167">
        <f>SUM(M30:M34)</f>
        <v>0</v>
      </c>
      <c r="N29" s="166"/>
      <c r="O29" s="166">
        <f>SUM(O30:O34)</f>
        <v>0</v>
      </c>
      <c r="P29" s="166"/>
      <c r="Q29" s="166">
        <f>SUM(Q30:Q34)</f>
        <v>0</v>
      </c>
      <c r="R29" s="167"/>
      <c r="S29" s="167"/>
      <c r="T29" s="168"/>
      <c r="U29" s="162"/>
      <c r="V29" s="162">
        <f>SUM(V30:V34)</f>
        <v>9.26</v>
      </c>
      <c r="W29" s="162"/>
      <c r="X29" s="162"/>
      <c r="Y29" s="162"/>
      <c r="AG29" t="s">
        <v>127</v>
      </c>
    </row>
    <row r="30" spans="1:60" ht="33.75" outlineLevel="1" x14ac:dyDescent="0.2">
      <c r="A30" s="170">
        <v>7</v>
      </c>
      <c r="B30" s="171" t="s">
        <v>165</v>
      </c>
      <c r="C30" s="186" t="s">
        <v>166</v>
      </c>
      <c r="D30" s="172" t="s">
        <v>130</v>
      </c>
      <c r="E30" s="173">
        <v>66.62</v>
      </c>
      <c r="F30" s="174"/>
      <c r="G30" s="175">
        <f>ROUND(E30*F30,2)</f>
        <v>0</v>
      </c>
      <c r="H30" s="174"/>
      <c r="I30" s="175">
        <f>ROUND(E30*H30,2)</f>
        <v>0</v>
      </c>
      <c r="J30" s="174"/>
      <c r="K30" s="175">
        <f>ROUND(E30*J30,2)</f>
        <v>0</v>
      </c>
      <c r="L30" s="175">
        <v>21</v>
      </c>
      <c r="M30" s="175">
        <f>G30*(1+L30/100)</f>
        <v>0</v>
      </c>
      <c r="N30" s="173">
        <v>0</v>
      </c>
      <c r="O30" s="173">
        <f>ROUND(E30*N30,2)</f>
        <v>0</v>
      </c>
      <c r="P30" s="173">
        <v>0</v>
      </c>
      <c r="Q30" s="173">
        <f>ROUND(E30*P30,2)</f>
        <v>0</v>
      </c>
      <c r="R30" s="175" t="s">
        <v>143</v>
      </c>
      <c r="S30" s="175" t="s">
        <v>132</v>
      </c>
      <c r="T30" s="176" t="s">
        <v>132</v>
      </c>
      <c r="U30" s="159">
        <v>0.13900000000000001</v>
      </c>
      <c r="V30" s="159">
        <f>ROUND(E30*U30,2)</f>
        <v>9.26</v>
      </c>
      <c r="W30" s="159"/>
      <c r="X30" s="159" t="s">
        <v>133</v>
      </c>
      <c r="Y30" s="159" t="s">
        <v>134</v>
      </c>
      <c r="Z30" s="149"/>
      <c r="AA30" s="149"/>
      <c r="AB30" s="149"/>
      <c r="AC30" s="149"/>
      <c r="AD30" s="149"/>
      <c r="AE30" s="149"/>
      <c r="AF30" s="149"/>
      <c r="AG30" s="149" t="s">
        <v>135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2" x14ac:dyDescent="0.2">
      <c r="A31" s="156"/>
      <c r="B31" s="157"/>
      <c r="C31" s="187" t="s">
        <v>138</v>
      </c>
      <c r="D31" s="160"/>
      <c r="E31" s="161"/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59"/>
      <c r="Z31" s="149"/>
      <c r="AA31" s="149"/>
      <c r="AB31" s="149"/>
      <c r="AC31" s="149"/>
      <c r="AD31" s="149"/>
      <c r="AE31" s="149"/>
      <c r="AF31" s="149"/>
      <c r="AG31" s="149" t="s">
        <v>139</v>
      </c>
      <c r="AH31" s="149">
        <v>0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3" x14ac:dyDescent="0.2">
      <c r="A32" s="156"/>
      <c r="B32" s="157"/>
      <c r="C32" s="187" t="s">
        <v>140</v>
      </c>
      <c r="D32" s="160"/>
      <c r="E32" s="161">
        <v>61.02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59"/>
      <c r="Z32" s="149"/>
      <c r="AA32" s="149"/>
      <c r="AB32" s="149"/>
      <c r="AC32" s="149"/>
      <c r="AD32" s="149"/>
      <c r="AE32" s="149"/>
      <c r="AF32" s="149"/>
      <c r="AG32" s="149" t="s">
        <v>139</v>
      </c>
      <c r="AH32" s="149">
        <v>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3" x14ac:dyDescent="0.2">
      <c r="A33" s="156"/>
      <c r="B33" s="157"/>
      <c r="C33" s="187" t="s">
        <v>167</v>
      </c>
      <c r="D33" s="160"/>
      <c r="E33" s="161"/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9"/>
      <c r="AA33" s="149"/>
      <c r="AB33" s="149"/>
      <c r="AC33" s="149"/>
      <c r="AD33" s="149"/>
      <c r="AE33" s="149"/>
      <c r="AF33" s="149"/>
      <c r="AG33" s="149" t="s">
        <v>139</v>
      </c>
      <c r="AH33" s="149">
        <v>0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3" x14ac:dyDescent="0.2">
      <c r="A34" s="156"/>
      <c r="B34" s="157"/>
      <c r="C34" s="187" t="s">
        <v>168</v>
      </c>
      <c r="D34" s="160"/>
      <c r="E34" s="161">
        <v>5.6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59"/>
      <c r="Z34" s="149"/>
      <c r="AA34" s="149"/>
      <c r="AB34" s="149"/>
      <c r="AC34" s="149"/>
      <c r="AD34" s="149"/>
      <c r="AE34" s="149"/>
      <c r="AF34" s="149"/>
      <c r="AG34" s="149" t="s">
        <v>139</v>
      </c>
      <c r="AH34" s="149">
        <v>0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x14ac:dyDescent="0.2">
      <c r="A35" s="163" t="s">
        <v>126</v>
      </c>
      <c r="B35" s="164" t="s">
        <v>76</v>
      </c>
      <c r="C35" s="185" t="s">
        <v>77</v>
      </c>
      <c r="D35" s="165"/>
      <c r="E35" s="166"/>
      <c r="F35" s="167"/>
      <c r="G35" s="167">
        <f>SUMIF(AG36:AG74,"&lt;&gt;NOR",G36:G74)</f>
        <v>0</v>
      </c>
      <c r="H35" s="167"/>
      <c r="I35" s="167">
        <f>SUM(I36:I74)</f>
        <v>0</v>
      </c>
      <c r="J35" s="167"/>
      <c r="K35" s="167">
        <f>SUM(K36:K74)</f>
        <v>0</v>
      </c>
      <c r="L35" s="167"/>
      <c r="M35" s="167">
        <f>SUM(M36:M74)</f>
        <v>0</v>
      </c>
      <c r="N35" s="166"/>
      <c r="O35" s="166">
        <f>SUM(O36:O74)</f>
        <v>0</v>
      </c>
      <c r="P35" s="166"/>
      <c r="Q35" s="166">
        <f>SUM(Q36:Q74)</f>
        <v>6.7299999999999995</v>
      </c>
      <c r="R35" s="167"/>
      <c r="S35" s="167"/>
      <c r="T35" s="168"/>
      <c r="U35" s="162"/>
      <c r="V35" s="162">
        <f>SUM(V36:V74)</f>
        <v>63.160000000000004</v>
      </c>
      <c r="W35" s="162"/>
      <c r="X35" s="162"/>
      <c r="Y35" s="162"/>
      <c r="AG35" t="s">
        <v>127</v>
      </c>
    </row>
    <row r="36" spans="1:60" outlineLevel="1" x14ac:dyDescent="0.2">
      <c r="A36" s="170">
        <v>8</v>
      </c>
      <c r="B36" s="171" t="s">
        <v>169</v>
      </c>
      <c r="C36" s="186" t="s">
        <v>170</v>
      </c>
      <c r="D36" s="172" t="s">
        <v>171</v>
      </c>
      <c r="E36" s="173">
        <v>0.78</v>
      </c>
      <c r="F36" s="174"/>
      <c r="G36" s="175">
        <f>ROUND(E36*F36,2)</f>
        <v>0</v>
      </c>
      <c r="H36" s="174"/>
      <c r="I36" s="175">
        <f>ROUND(E36*H36,2)</f>
        <v>0</v>
      </c>
      <c r="J36" s="174"/>
      <c r="K36" s="175">
        <f>ROUND(E36*J36,2)</f>
        <v>0</v>
      </c>
      <c r="L36" s="175">
        <v>21</v>
      </c>
      <c r="M36" s="175">
        <f>G36*(1+L36/100)</f>
        <v>0</v>
      </c>
      <c r="N36" s="173">
        <v>0</v>
      </c>
      <c r="O36" s="173">
        <f>ROUND(E36*N36,2)</f>
        <v>0</v>
      </c>
      <c r="P36" s="173">
        <v>2</v>
      </c>
      <c r="Q36" s="173">
        <f>ROUND(E36*P36,2)</f>
        <v>1.56</v>
      </c>
      <c r="R36" s="175" t="s">
        <v>172</v>
      </c>
      <c r="S36" s="175" t="s">
        <v>132</v>
      </c>
      <c r="T36" s="176" t="s">
        <v>132</v>
      </c>
      <c r="U36" s="159">
        <v>6.4359999999999999</v>
      </c>
      <c r="V36" s="159">
        <f>ROUND(E36*U36,2)</f>
        <v>5.0199999999999996</v>
      </c>
      <c r="W36" s="159"/>
      <c r="X36" s="159" t="s">
        <v>133</v>
      </c>
      <c r="Y36" s="159" t="s">
        <v>134</v>
      </c>
      <c r="Z36" s="149"/>
      <c r="AA36" s="149"/>
      <c r="AB36" s="149"/>
      <c r="AC36" s="149"/>
      <c r="AD36" s="149"/>
      <c r="AE36" s="149"/>
      <c r="AF36" s="149"/>
      <c r="AG36" s="149" t="s">
        <v>135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2" x14ac:dyDescent="0.2">
      <c r="A37" s="156"/>
      <c r="B37" s="157"/>
      <c r="C37" s="251" t="s">
        <v>173</v>
      </c>
      <c r="D37" s="252"/>
      <c r="E37" s="252"/>
      <c r="F37" s="252"/>
      <c r="G37" s="252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59"/>
      <c r="Z37" s="149"/>
      <c r="AA37" s="149"/>
      <c r="AB37" s="149"/>
      <c r="AC37" s="149"/>
      <c r="AD37" s="149"/>
      <c r="AE37" s="149"/>
      <c r="AF37" s="149"/>
      <c r="AG37" s="149" t="s">
        <v>145</v>
      </c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2" x14ac:dyDescent="0.2">
      <c r="A38" s="156"/>
      <c r="B38" s="157"/>
      <c r="C38" s="187" t="s">
        <v>152</v>
      </c>
      <c r="D38" s="160"/>
      <c r="E38" s="161"/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9"/>
      <c r="AA38" s="149"/>
      <c r="AB38" s="149"/>
      <c r="AC38" s="149"/>
      <c r="AD38" s="149"/>
      <c r="AE38" s="149"/>
      <c r="AF38" s="149"/>
      <c r="AG38" s="149" t="s">
        <v>139</v>
      </c>
      <c r="AH38" s="149">
        <v>0</v>
      </c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3" x14ac:dyDescent="0.2">
      <c r="A39" s="156"/>
      <c r="B39" s="157"/>
      <c r="C39" s="187" t="s">
        <v>174</v>
      </c>
      <c r="D39" s="160"/>
      <c r="E39" s="161">
        <v>0.78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59"/>
      <c r="Z39" s="149"/>
      <c r="AA39" s="149"/>
      <c r="AB39" s="149"/>
      <c r="AC39" s="149"/>
      <c r="AD39" s="149"/>
      <c r="AE39" s="149"/>
      <c r="AF39" s="149"/>
      <c r="AG39" s="149" t="s">
        <v>139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22.5" outlineLevel="1" x14ac:dyDescent="0.2">
      <c r="A40" s="170">
        <v>9</v>
      </c>
      <c r="B40" s="171" t="s">
        <v>175</v>
      </c>
      <c r="C40" s="186" t="s">
        <v>176</v>
      </c>
      <c r="D40" s="172" t="s">
        <v>171</v>
      </c>
      <c r="E40" s="173">
        <v>0.46800000000000003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3">
        <v>0</v>
      </c>
      <c r="O40" s="173">
        <f>ROUND(E40*N40,2)</f>
        <v>0</v>
      </c>
      <c r="P40" s="173">
        <v>2.2000000000000002</v>
      </c>
      <c r="Q40" s="173">
        <f>ROUND(E40*P40,2)</f>
        <v>1.03</v>
      </c>
      <c r="R40" s="175" t="s">
        <v>172</v>
      </c>
      <c r="S40" s="175" t="s">
        <v>132</v>
      </c>
      <c r="T40" s="176" t="s">
        <v>132</v>
      </c>
      <c r="U40" s="159">
        <v>7.2</v>
      </c>
      <c r="V40" s="159">
        <f>ROUND(E40*U40,2)</f>
        <v>3.37</v>
      </c>
      <c r="W40" s="159"/>
      <c r="X40" s="159" t="s">
        <v>133</v>
      </c>
      <c r="Y40" s="159" t="s">
        <v>134</v>
      </c>
      <c r="Z40" s="149"/>
      <c r="AA40" s="149"/>
      <c r="AB40" s="149"/>
      <c r="AC40" s="149"/>
      <c r="AD40" s="149"/>
      <c r="AE40" s="149"/>
      <c r="AF40" s="149"/>
      <c r="AG40" s="149" t="s">
        <v>135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2" x14ac:dyDescent="0.2">
      <c r="A41" s="156"/>
      <c r="B41" s="157"/>
      <c r="C41" s="187" t="s">
        <v>152</v>
      </c>
      <c r="D41" s="160"/>
      <c r="E41" s="161"/>
      <c r="F41" s="159"/>
      <c r="G41" s="1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59"/>
      <c r="Z41" s="149"/>
      <c r="AA41" s="149"/>
      <c r="AB41" s="149"/>
      <c r="AC41" s="149"/>
      <c r="AD41" s="149"/>
      <c r="AE41" s="149"/>
      <c r="AF41" s="149"/>
      <c r="AG41" s="149" t="s">
        <v>139</v>
      </c>
      <c r="AH41" s="149">
        <v>0</v>
      </c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3" x14ac:dyDescent="0.2">
      <c r="A42" s="156"/>
      <c r="B42" s="157"/>
      <c r="C42" s="187" t="s">
        <v>177</v>
      </c>
      <c r="D42" s="160"/>
      <c r="E42" s="161">
        <v>0.46800000000000003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9"/>
      <c r="AA42" s="149"/>
      <c r="AB42" s="149"/>
      <c r="AC42" s="149"/>
      <c r="AD42" s="149"/>
      <c r="AE42" s="149"/>
      <c r="AF42" s="149"/>
      <c r="AG42" s="149" t="s">
        <v>139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70">
        <v>10</v>
      </c>
      <c r="B43" s="171" t="s">
        <v>178</v>
      </c>
      <c r="C43" s="186" t="s">
        <v>179</v>
      </c>
      <c r="D43" s="172" t="s">
        <v>180</v>
      </c>
      <c r="E43" s="173">
        <v>2</v>
      </c>
      <c r="F43" s="174"/>
      <c r="G43" s="175">
        <f>ROUND(E43*F43,2)</f>
        <v>0</v>
      </c>
      <c r="H43" s="174"/>
      <c r="I43" s="175">
        <f>ROUND(E43*H43,2)</f>
        <v>0</v>
      </c>
      <c r="J43" s="174"/>
      <c r="K43" s="175">
        <f>ROUND(E43*J43,2)</f>
        <v>0</v>
      </c>
      <c r="L43" s="175">
        <v>21</v>
      </c>
      <c r="M43" s="175">
        <f>G43*(1+L43/100)</f>
        <v>0</v>
      </c>
      <c r="N43" s="173">
        <v>0</v>
      </c>
      <c r="O43" s="173">
        <f>ROUND(E43*N43,2)</f>
        <v>0</v>
      </c>
      <c r="P43" s="173">
        <v>0</v>
      </c>
      <c r="Q43" s="173">
        <f>ROUND(E43*P43,2)</f>
        <v>0</v>
      </c>
      <c r="R43" s="175" t="s">
        <v>172</v>
      </c>
      <c r="S43" s="175" t="s">
        <v>132</v>
      </c>
      <c r="T43" s="176" t="s">
        <v>132</v>
      </c>
      <c r="U43" s="159">
        <v>0.03</v>
      </c>
      <c r="V43" s="159">
        <f>ROUND(E43*U43,2)</f>
        <v>0.06</v>
      </c>
      <c r="W43" s="159"/>
      <c r="X43" s="159" t="s">
        <v>133</v>
      </c>
      <c r="Y43" s="159" t="s">
        <v>134</v>
      </c>
      <c r="Z43" s="149"/>
      <c r="AA43" s="149"/>
      <c r="AB43" s="149"/>
      <c r="AC43" s="149"/>
      <c r="AD43" s="149"/>
      <c r="AE43" s="149"/>
      <c r="AF43" s="149"/>
      <c r="AG43" s="149" t="s">
        <v>135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2" x14ac:dyDescent="0.2">
      <c r="A44" s="156"/>
      <c r="B44" s="157"/>
      <c r="C44" s="251" t="s">
        <v>181</v>
      </c>
      <c r="D44" s="252"/>
      <c r="E44" s="252"/>
      <c r="F44" s="252"/>
      <c r="G44" s="252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59"/>
      <c r="Z44" s="149"/>
      <c r="AA44" s="149"/>
      <c r="AB44" s="149"/>
      <c r="AC44" s="149"/>
      <c r="AD44" s="149"/>
      <c r="AE44" s="149"/>
      <c r="AF44" s="149"/>
      <c r="AG44" s="149" t="s">
        <v>145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outlineLevel="2" x14ac:dyDescent="0.2">
      <c r="A45" s="156"/>
      <c r="B45" s="157"/>
      <c r="C45" s="187" t="s">
        <v>182</v>
      </c>
      <c r="D45" s="160"/>
      <c r="E45" s="161"/>
      <c r="F45" s="159"/>
      <c r="G45" s="159"/>
      <c r="H45" s="159"/>
      <c r="I45" s="159"/>
      <c r="J45" s="159"/>
      <c r="K45" s="159"/>
      <c r="L45" s="159"/>
      <c r="M45" s="159"/>
      <c r="N45" s="158"/>
      <c r="O45" s="158"/>
      <c r="P45" s="158"/>
      <c r="Q45" s="158"/>
      <c r="R45" s="159"/>
      <c r="S45" s="159"/>
      <c r="T45" s="159"/>
      <c r="U45" s="159"/>
      <c r="V45" s="159"/>
      <c r="W45" s="159"/>
      <c r="X45" s="159"/>
      <c r="Y45" s="159"/>
      <c r="Z45" s="149"/>
      <c r="AA45" s="149"/>
      <c r="AB45" s="149"/>
      <c r="AC45" s="149"/>
      <c r="AD45" s="149"/>
      <c r="AE45" s="149"/>
      <c r="AF45" s="149"/>
      <c r="AG45" s="149" t="s">
        <v>139</v>
      </c>
      <c r="AH45" s="149">
        <v>0</v>
      </c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outlineLevel="3" x14ac:dyDescent="0.2">
      <c r="A46" s="156"/>
      <c r="B46" s="157"/>
      <c r="C46" s="187" t="s">
        <v>183</v>
      </c>
      <c r="D46" s="160"/>
      <c r="E46" s="161">
        <v>2</v>
      </c>
      <c r="F46" s="159"/>
      <c r="G46" s="159"/>
      <c r="H46" s="159"/>
      <c r="I46" s="159"/>
      <c r="J46" s="159"/>
      <c r="K46" s="159"/>
      <c r="L46" s="159"/>
      <c r="M46" s="159"/>
      <c r="N46" s="158"/>
      <c r="O46" s="158"/>
      <c r="P46" s="158"/>
      <c r="Q46" s="158"/>
      <c r="R46" s="159"/>
      <c r="S46" s="159"/>
      <c r="T46" s="159"/>
      <c r="U46" s="159"/>
      <c r="V46" s="159"/>
      <c r="W46" s="159"/>
      <c r="X46" s="159"/>
      <c r="Y46" s="159"/>
      <c r="Z46" s="149"/>
      <c r="AA46" s="149"/>
      <c r="AB46" s="149"/>
      <c r="AC46" s="149"/>
      <c r="AD46" s="149"/>
      <c r="AE46" s="149"/>
      <c r="AF46" s="149"/>
      <c r="AG46" s="149" t="s">
        <v>139</v>
      </c>
      <c r="AH46" s="149">
        <v>0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outlineLevel="1" x14ac:dyDescent="0.2">
      <c r="A47" s="170">
        <v>11</v>
      </c>
      <c r="B47" s="171" t="s">
        <v>184</v>
      </c>
      <c r="C47" s="186" t="s">
        <v>185</v>
      </c>
      <c r="D47" s="172" t="s">
        <v>180</v>
      </c>
      <c r="E47" s="173">
        <v>1</v>
      </c>
      <c r="F47" s="174"/>
      <c r="G47" s="175">
        <f>ROUND(E47*F47,2)</f>
        <v>0</v>
      </c>
      <c r="H47" s="174"/>
      <c r="I47" s="175">
        <f>ROUND(E47*H47,2)</f>
        <v>0</v>
      </c>
      <c r="J47" s="174"/>
      <c r="K47" s="175">
        <f>ROUND(E47*J47,2)</f>
        <v>0</v>
      </c>
      <c r="L47" s="175">
        <v>21</v>
      </c>
      <c r="M47" s="175">
        <f>G47*(1+L47/100)</f>
        <v>0</v>
      </c>
      <c r="N47" s="173">
        <v>0</v>
      </c>
      <c r="O47" s="173">
        <f>ROUND(E47*N47,2)</f>
        <v>0</v>
      </c>
      <c r="P47" s="173">
        <v>0</v>
      </c>
      <c r="Q47" s="173">
        <f>ROUND(E47*P47,2)</f>
        <v>0</v>
      </c>
      <c r="R47" s="175" t="s">
        <v>172</v>
      </c>
      <c r="S47" s="175" t="s">
        <v>132</v>
      </c>
      <c r="T47" s="176" t="s">
        <v>132</v>
      </c>
      <c r="U47" s="159">
        <v>0.06</v>
      </c>
      <c r="V47" s="159">
        <f>ROUND(E47*U47,2)</f>
        <v>0.06</v>
      </c>
      <c r="W47" s="159"/>
      <c r="X47" s="159" t="s">
        <v>133</v>
      </c>
      <c r="Y47" s="159" t="s">
        <v>134</v>
      </c>
      <c r="Z47" s="149"/>
      <c r="AA47" s="149"/>
      <c r="AB47" s="149"/>
      <c r="AC47" s="149"/>
      <c r="AD47" s="149"/>
      <c r="AE47" s="149"/>
      <c r="AF47" s="149"/>
      <c r="AG47" s="149" t="s">
        <v>135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2" x14ac:dyDescent="0.2">
      <c r="A48" s="156"/>
      <c r="B48" s="157"/>
      <c r="C48" s="251" t="s">
        <v>186</v>
      </c>
      <c r="D48" s="252"/>
      <c r="E48" s="252"/>
      <c r="F48" s="252"/>
      <c r="G48" s="252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59"/>
      <c r="Z48" s="149"/>
      <c r="AA48" s="149"/>
      <c r="AB48" s="149"/>
      <c r="AC48" s="149"/>
      <c r="AD48" s="149"/>
      <c r="AE48" s="149"/>
      <c r="AF48" s="149"/>
      <c r="AG48" s="149" t="s">
        <v>145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2" x14ac:dyDescent="0.2">
      <c r="A49" s="156"/>
      <c r="B49" s="157"/>
      <c r="C49" s="187" t="s">
        <v>187</v>
      </c>
      <c r="D49" s="160"/>
      <c r="E49" s="161"/>
      <c r="F49" s="159"/>
      <c r="G49" s="159"/>
      <c r="H49" s="159"/>
      <c r="I49" s="159"/>
      <c r="J49" s="159"/>
      <c r="K49" s="159"/>
      <c r="L49" s="159"/>
      <c r="M49" s="159"/>
      <c r="N49" s="158"/>
      <c r="O49" s="158"/>
      <c r="P49" s="158"/>
      <c r="Q49" s="158"/>
      <c r="R49" s="159"/>
      <c r="S49" s="159"/>
      <c r="T49" s="159"/>
      <c r="U49" s="159"/>
      <c r="V49" s="159"/>
      <c r="W49" s="159"/>
      <c r="X49" s="159"/>
      <c r="Y49" s="159"/>
      <c r="Z49" s="149"/>
      <c r="AA49" s="149"/>
      <c r="AB49" s="149"/>
      <c r="AC49" s="149"/>
      <c r="AD49" s="149"/>
      <c r="AE49" s="149"/>
      <c r="AF49" s="149"/>
      <c r="AG49" s="149" t="s">
        <v>139</v>
      </c>
      <c r="AH49" s="149">
        <v>0</v>
      </c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3" x14ac:dyDescent="0.2">
      <c r="A50" s="156"/>
      <c r="B50" s="157"/>
      <c r="C50" s="187" t="s">
        <v>188</v>
      </c>
      <c r="D50" s="160"/>
      <c r="E50" s="161">
        <v>1</v>
      </c>
      <c r="F50" s="159"/>
      <c r="G50" s="1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59"/>
      <c r="Z50" s="149"/>
      <c r="AA50" s="149"/>
      <c r="AB50" s="149"/>
      <c r="AC50" s="149"/>
      <c r="AD50" s="149"/>
      <c r="AE50" s="149"/>
      <c r="AF50" s="149"/>
      <c r="AG50" s="149" t="s">
        <v>139</v>
      </c>
      <c r="AH50" s="149">
        <v>0</v>
      </c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1" x14ac:dyDescent="0.2">
      <c r="A51" s="170">
        <v>12</v>
      </c>
      <c r="B51" s="171" t="s">
        <v>189</v>
      </c>
      <c r="C51" s="186" t="s">
        <v>190</v>
      </c>
      <c r="D51" s="172" t="s">
        <v>180</v>
      </c>
      <c r="E51" s="173">
        <v>4</v>
      </c>
      <c r="F51" s="174"/>
      <c r="G51" s="175">
        <f>ROUND(E51*F51,2)</f>
        <v>0</v>
      </c>
      <c r="H51" s="174"/>
      <c r="I51" s="175">
        <f>ROUND(E51*H51,2)</f>
        <v>0</v>
      </c>
      <c r="J51" s="174"/>
      <c r="K51" s="175">
        <f>ROUND(E51*J51,2)</f>
        <v>0</v>
      </c>
      <c r="L51" s="175">
        <v>21</v>
      </c>
      <c r="M51" s="175">
        <f>G51*(1+L51/100)</f>
        <v>0</v>
      </c>
      <c r="N51" s="173">
        <v>0</v>
      </c>
      <c r="O51" s="173">
        <f>ROUND(E51*N51,2)</f>
        <v>0</v>
      </c>
      <c r="P51" s="173">
        <v>0</v>
      </c>
      <c r="Q51" s="173">
        <f>ROUND(E51*P51,2)</f>
        <v>0</v>
      </c>
      <c r="R51" s="175" t="s">
        <v>172</v>
      </c>
      <c r="S51" s="175" t="s">
        <v>132</v>
      </c>
      <c r="T51" s="176" t="s">
        <v>132</v>
      </c>
      <c r="U51" s="159">
        <v>0.08</v>
      </c>
      <c r="V51" s="159">
        <f>ROUND(E51*U51,2)</f>
        <v>0.32</v>
      </c>
      <c r="W51" s="159"/>
      <c r="X51" s="159" t="s">
        <v>133</v>
      </c>
      <c r="Y51" s="159" t="s">
        <v>134</v>
      </c>
      <c r="Z51" s="149"/>
      <c r="AA51" s="149"/>
      <c r="AB51" s="149"/>
      <c r="AC51" s="149"/>
      <c r="AD51" s="149"/>
      <c r="AE51" s="149"/>
      <c r="AF51" s="149"/>
      <c r="AG51" s="149" t="s">
        <v>135</v>
      </c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2" x14ac:dyDescent="0.2">
      <c r="A52" s="156"/>
      <c r="B52" s="157"/>
      <c r="C52" s="251" t="s">
        <v>186</v>
      </c>
      <c r="D52" s="252"/>
      <c r="E52" s="252"/>
      <c r="F52" s="252"/>
      <c r="G52" s="252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59"/>
      <c r="Z52" s="149"/>
      <c r="AA52" s="149"/>
      <c r="AB52" s="149"/>
      <c r="AC52" s="149"/>
      <c r="AD52" s="149"/>
      <c r="AE52" s="149"/>
      <c r="AF52" s="149"/>
      <c r="AG52" s="149" t="s">
        <v>145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outlineLevel="2" x14ac:dyDescent="0.2">
      <c r="A53" s="156"/>
      <c r="B53" s="157"/>
      <c r="C53" s="187" t="s">
        <v>191</v>
      </c>
      <c r="D53" s="160"/>
      <c r="E53" s="161"/>
      <c r="F53" s="159"/>
      <c r="G53" s="159"/>
      <c r="H53" s="159"/>
      <c r="I53" s="159"/>
      <c r="J53" s="159"/>
      <c r="K53" s="159"/>
      <c r="L53" s="159"/>
      <c r="M53" s="159"/>
      <c r="N53" s="158"/>
      <c r="O53" s="158"/>
      <c r="P53" s="158"/>
      <c r="Q53" s="158"/>
      <c r="R53" s="159"/>
      <c r="S53" s="159"/>
      <c r="T53" s="159"/>
      <c r="U53" s="159"/>
      <c r="V53" s="159"/>
      <c r="W53" s="159"/>
      <c r="X53" s="159"/>
      <c r="Y53" s="159"/>
      <c r="Z53" s="149"/>
      <c r="AA53" s="149"/>
      <c r="AB53" s="149"/>
      <c r="AC53" s="149"/>
      <c r="AD53" s="149"/>
      <c r="AE53" s="149"/>
      <c r="AF53" s="149"/>
      <c r="AG53" s="149" t="s">
        <v>139</v>
      </c>
      <c r="AH53" s="149">
        <v>0</v>
      </c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outlineLevel="3" x14ac:dyDescent="0.2">
      <c r="A54" s="156"/>
      <c r="B54" s="157"/>
      <c r="C54" s="187" t="s">
        <v>192</v>
      </c>
      <c r="D54" s="160"/>
      <c r="E54" s="161"/>
      <c r="F54" s="159"/>
      <c r="G54" s="1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9"/>
      <c r="AA54" s="149"/>
      <c r="AB54" s="149"/>
      <c r="AC54" s="149"/>
      <c r="AD54" s="149"/>
      <c r="AE54" s="149"/>
      <c r="AF54" s="149"/>
      <c r="AG54" s="149" t="s">
        <v>139</v>
      </c>
      <c r="AH54" s="149">
        <v>0</v>
      </c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outlineLevel="3" x14ac:dyDescent="0.2">
      <c r="A55" s="156"/>
      <c r="B55" s="157"/>
      <c r="C55" s="187" t="s">
        <v>188</v>
      </c>
      <c r="D55" s="160"/>
      <c r="E55" s="161">
        <v>1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59"/>
      <c r="Z55" s="149"/>
      <c r="AA55" s="149"/>
      <c r="AB55" s="149"/>
      <c r="AC55" s="149"/>
      <c r="AD55" s="149"/>
      <c r="AE55" s="149"/>
      <c r="AF55" s="149"/>
      <c r="AG55" s="149" t="s">
        <v>139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3" x14ac:dyDescent="0.2">
      <c r="A56" s="156"/>
      <c r="B56" s="157"/>
      <c r="C56" s="187" t="s">
        <v>193</v>
      </c>
      <c r="D56" s="160"/>
      <c r="E56" s="161"/>
      <c r="F56" s="159"/>
      <c r="G56" s="159"/>
      <c r="H56" s="159"/>
      <c r="I56" s="159"/>
      <c r="J56" s="159"/>
      <c r="K56" s="159"/>
      <c r="L56" s="159"/>
      <c r="M56" s="159"/>
      <c r="N56" s="158"/>
      <c r="O56" s="158"/>
      <c r="P56" s="158"/>
      <c r="Q56" s="158"/>
      <c r="R56" s="159"/>
      <c r="S56" s="159"/>
      <c r="T56" s="159"/>
      <c r="U56" s="159"/>
      <c r="V56" s="159"/>
      <c r="W56" s="159"/>
      <c r="X56" s="159"/>
      <c r="Y56" s="159"/>
      <c r="Z56" s="149"/>
      <c r="AA56" s="149"/>
      <c r="AB56" s="149"/>
      <c r="AC56" s="149"/>
      <c r="AD56" s="149"/>
      <c r="AE56" s="149"/>
      <c r="AF56" s="149"/>
      <c r="AG56" s="149" t="s">
        <v>139</v>
      </c>
      <c r="AH56" s="149">
        <v>0</v>
      </c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3" x14ac:dyDescent="0.2">
      <c r="A57" s="156"/>
      <c r="B57" s="157"/>
      <c r="C57" s="187" t="s">
        <v>194</v>
      </c>
      <c r="D57" s="160"/>
      <c r="E57" s="161"/>
      <c r="F57" s="159"/>
      <c r="G57" s="159"/>
      <c r="H57" s="159"/>
      <c r="I57" s="159"/>
      <c r="J57" s="159"/>
      <c r="K57" s="159"/>
      <c r="L57" s="159"/>
      <c r="M57" s="159"/>
      <c r="N57" s="158"/>
      <c r="O57" s="158"/>
      <c r="P57" s="158"/>
      <c r="Q57" s="158"/>
      <c r="R57" s="159"/>
      <c r="S57" s="159"/>
      <c r="T57" s="159"/>
      <c r="U57" s="159"/>
      <c r="V57" s="159"/>
      <c r="W57" s="159"/>
      <c r="X57" s="159"/>
      <c r="Y57" s="159"/>
      <c r="Z57" s="149"/>
      <c r="AA57" s="149"/>
      <c r="AB57" s="149"/>
      <c r="AC57" s="149"/>
      <c r="AD57" s="149"/>
      <c r="AE57" s="149"/>
      <c r="AF57" s="149"/>
      <c r="AG57" s="149" t="s">
        <v>139</v>
      </c>
      <c r="AH57" s="149">
        <v>0</v>
      </c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3" x14ac:dyDescent="0.2">
      <c r="A58" s="156"/>
      <c r="B58" s="157"/>
      <c r="C58" s="187" t="s">
        <v>183</v>
      </c>
      <c r="D58" s="160"/>
      <c r="E58" s="161">
        <v>2</v>
      </c>
      <c r="F58" s="159"/>
      <c r="G58" s="159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9"/>
      <c r="AA58" s="149"/>
      <c r="AB58" s="149"/>
      <c r="AC58" s="149"/>
      <c r="AD58" s="149"/>
      <c r="AE58" s="149"/>
      <c r="AF58" s="149"/>
      <c r="AG58" s="149" t="s">
        <v>139</v>
      </c>
      <c r="AH58" s="149">
        <v>0</v>
      </c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3" x14ac:dyDescent="0.2">
      <c r="A59" s="156"/>
      <c r="B59" s="157"/>
      <c r="C59" s="187" t="s">
        <v>195</v>
      </c>
      <c r="D59" s="160"/>
      <c r="E59" s="161"/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9"/>
      <c r="AA59" s="149"/>
      <c r="AB59" s="149"/>
      <c r="AC59" s="149"/>
      <c r="AD59" s="149"/>
      <c r="AE59" s="149"/>
      <c r="AF59" s="149"/>
      <c r="AG59" s="149" t="s">
        <v>139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outlineLevel="3" x14ac:dyDescent="0.2">
      <c r="A60" s="156"/>
      <c r="B60" s="157"/>
      <c r="C60" s="187" t="s">
        <v>196</v>
      </c>
      <c r="D60" s="160"/>
      <c r="E60" s="161"/>
      <c r="F60" s="159"/>
      <c r="G60" s="159"/>
      <c r="H60" s="159"/>
      <c r="I60" s="159"/>
      <c r="J60" s="159"/>
      <c r="K60" s="159"/>
      <c r="L60" s="159"/>
      <c r="M60" s="159"/>
      <c r="N60" s="158"/>
      <c r="O60" s="158"/>
      <c r="P60" s="158"/>
      <c r="Q60" s="158"/>
      <c r="R60" s="159"/>
      <c r="S60" s="159"/>
      <c r="T60" s="159"/>
      <c r="U60" s="159"/>
      <c r="V60" s="159"/>
      <c r="W60" s="159"/>
      <c r="X60" s="159"/>
      <c r="Y60" s="159"/>
      <c r="Z60" s="149"/>
      <c r="AA60" s="149"/>
      <c r="AB60" s="149"/>
      <c r="AC60" s="149"/>
      <c r="AD60" s="149"/>
      <c r="AE60" s="149"/>
      <c r="AF60" s="149"/>
      <c r="AG60" s="149" t="s">
        <v>139</v>
      </c>
      <c r="AH60" s="149">
        <v>0</v>
      </c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outlineLevel="3" x14ac:dyDescent="0.2">
      <c r="A61" s="156"/>
      <c r="B61" s="157"/>
      <c r="C61" s="187" t="s">
        <v>188</v>
      </c>
      <c r="D61" s="160"/>
      <c r="E61" s="161">
        <v>1</v>
      </c>
      <c r="F61" s="159"/>
      <c r="G61" s="159"/>
      <c r="H61" s="159"/>
      <c r="I61" s="159"/>
      <c r="J61" s="159"/>
      <c r="K61" s="159"/>
      <c r="L61" s="159"/>
      <c r="M61" s="159"/>
      <c r="N61" s="158"/>
      <c r="O61" s="158"/>
      <c r="P61" s="158"/>
      <c r="Q61" s="158"/>
      <c r="R61" s="159"/>
      <c r="S61" s="159"/>
      <c r="T61" s="159"/>
      <c r="U61" s="159"/>
      <c r="V61" s="159"/>
      <c r="W61" s="159"/>
      <c r="X61" s="159"/>
      <c r="Y61" s="159"/>
      <c r="Z61" s="149"/>
      <c r="AA61" s="149"/>
      <c r="AB61" s="149"/>
      <c r="AC61" s="149"/>
      <c r="AD61" s="149"/>
      <c r="AE61" s="149"/>
      <c r="AF61" s="149"/>
      <c r="AG61" s="149" t="s">
        <v>139</v>
      </c>
      <c r="AH61" s="149">
        <v>0</v>
      </c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22.5" outlineLevel="1" x14ac:dyDescent="0.2">
      <c r="A62" s="170">
        <v>13</v>
      </c>
      <c r="B62" s="171" t="s">
        <v>197</v>
      </c>
      <c r="C62" s="186" t="s">
        <v>198</v>
      </c>
      <c r="D62" s="172" t="s">
        <v>130</v>
      </c>
      <c r="E62" s="173">
        <v>61.02</v>
      </c>
      <c r="F62" s="174"/>
      <c r="G62" s="175">
        <f>ROUND(E62*F62,2)</f>
        <v>0</v>
      </c>
      <c r="H62" s="174"/>
      <c r="I62" s="175">
        <f>ROUND(E62*H62,2)</f>
        <v>0</v>
      </c>
      <c r="J62" s="174"/>
      <c r="K62" s="175">
        <f>ROUND(E62*J62,2)</f>
        <v>0</v>
      </c>
      <c r="L62" s="175">
        <v>21</v>
      </c>
      <c r="M62" s="175">
        <f>G62*(1+L62/100)</f>
        <v>0</v>
      </c>
      <c r="N62" s="173">
        <v>0</v>
      </c>
      <c r="O62" s="173">
        <f>ROUND(E62*N62,2)</f>
        <v>0</v>
      </c>
      <c r="P62" s="173">
        <v>0.02</v>
      </c>
      <c r="Q62" s="173">
        <f>ROUND(E62*P62,2)</f>
        <v>1.22</v>
      </c>
      <c r="R62" s="175" t="s">
        <v>172</v>
      </c>
      <c r="S62" s="175" t="s">
        <v>132</v>
      </c>
      <c r="T62" s="176" t="s">
        <v>132</v>
      </c>
      <c r="U62" s="159">
        <v>0.17</v>
      </c>
      <c r="V62" s="159">
        <f>ROUND(E62*U62,2)</f>
        <v>10.37</v>
      </c>
      <c r="W62" s="159"/>
      <c r="X62" s="159" t="s">
        <v>133</v>
      </c>
      <c r="Y62" s="159" t="s">
        <v>134</v>
      </c>
      <c r="Z62" s="149"/>
      <c r="AA62" s="149"/>
      <c r="AB62" s="149"/>
      <c r="AC62" s="149"/>
      <c r="AD62" s="149"/>
      <c r="AE62" s="149"/>
      <c r="AF62" s="149"/>
      <c r="AG62" s="149" t="s">
        <v>135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2" x14ac:dyDescent="0.2">
      <c r="A63" s="156"/>
      <c r="B63" s="157"/>
      <c r="C63" s="187" t="s">
        <v>138</v>
      </c>
      <c r="D63" s="160"/>
      <c r="E63" s="161"/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59"/>
      <c r="Z63" s="149"/>
      <c r="AA63" s="149"/>
      <c r="AB63" s="149"/>
      <c r="AC63" s="149"/>
      <c r="AD63" s="149"/>
      <c r="AE63" s="149"/>
      <c r="AF63" s="149"/>
      <c r="AG63" s="149" t="s">
        <v>139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3" x14ac:dyDescent="0.2">
      <c r="A64" s="156"/>
      <c r="B64" s="157"/>
      <c r="C64" s="187" t="s">
        <v>140</v>
      </c>
      <c r="D64" s="160"/>
      <c r="E64" s="161">
        <v>61.02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9"/>
      <c r="AA64" s="149"/>
      <c r="AB64" s="149"/>
      <c r="AC64" s="149"/>
      <c r="AD64" s="149"/>
      <c r="AE64" s="149"/>
      <c r="AF64" s="149"/>
      <c r="AG64" s="149" t="s">
        <v>139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22.5" outlineLevel="1" x14ac:dyDescent="0.2">
      <c r="A65" s="170">
        <v>14</v>
      </c>
      <c r="B65" s="171" t="s">
        <v>199</v>
      </c>
      <c r="C65" s="186" t="s">
        <v>200</v>
      </c>
      <c r="D65" s="172" t="s">
        <v>130</v>
      </c>
      <c r="E65" s="173">
        <v>145.86000000000001</v>
      </c>
      <c r="F65" s="174"/>
      <c r="G65" s="175">
        <f>ROUND(E65*F65,2)</f>
        <v>0</v>
      </c>
      <c r="H65" s="174"/>
      <c r="I65" s="175">
        <f>ROUND(E65*H65,2)</f>
        <v>0</v>
      </c>
      <c r="J65" s="174"/>
      <c r="K65" s="175">
        <f>ROUND(E65*J65,2)</f>
        <v>0</v>
      </c>
      <c r="L65" s="175">
        <v>21</v>
      </c>
      <c r="M65" s="175">
        <f>G65*(1+L65/100)</f>
        <v>0</v>
      </c>
      <c r="N65" s="173">
        <v>0</v>
      </c>
      <c r="O65" s="173">
        <f>ROUND(E65*N65,2)</f>
        <v>0</v>
      </c>
      <c r="P65" s="173">
        <v>0.02</v>
      </c>
      <c r="Q65" s="173">
        <f>ROUND(E65*P65,2)</f>
        <v>2.92</v>
      </c>
      <c r="R65" s="175" t="s">
        <v>172</v>
      </c>
      <c r="S65" s="175" t="s">
        <v>132</v>
      </c>
      <c r="T65" s="176" t="s">
        <v>132</v>
      </c>
      <c r="U65" s="159">
        <v>0.13</v>
      </c>
      <c r="V65" s="159">
        <f>ROUND(E65*U65,2)</f>
        <v>18.96</v>
      </c>
      <c r="W65" s="159"/>
      <c r="X65" s="159" t="s">
        <v>133</v>
      </c>
      <c r="Y65" s="159" t="s">
        <v>134</v>
      </c>
      <c r="Z65" s="149"/>
      <c r="AA65" s="149"/>
      <c r="AB65" s="149"/>
      <c r="AC65" s="149"/>
      <c r="AD65" s="149"/>
      <c r="AE65" s="149"/>
      <c r="AF65" s="149"/>
      <c r="AG65" s="149" t="s">
        <v>135</v>
      </c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2" x14ac:dyDescent="0.2">
      <c r="A66" s="156"/>
      <c r="B66" s="157"/>
      <c r="C66" s="187" t="s">
        <v>148</v>
      </c>
      <c r="D66" s="160"/>
      <c r="E66" s="161"/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59"/>
      <c r="Z66" s="149"/>
      <c r="AA66" s="149"/>
      <c r="AB66" s="149"/>
      <c r="AC66" s="149"/>
      <c r="AD66" s="149"/>
      <c r="AE66" s="149"/>
      <c r="AF66" s="149"/>
      <c r="AG66" s="149" t="s">
        <v>139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3" x14ac:dyDescent="0.2">
      <c r="A67" s="156"/>
      <c r="B67" s="157"/>
      <c r="C67" s="187" t="s">
        <v>149</v>
      </c>
      <c r="D67" s="160"/>
      <c r="E67" s="161">
        <v>24.78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49"/>
      <c r="AA67" s="149"/>
      <c r="AB67" s="149"/>
      <c r="AC67" s="149"/>
      <c r="AD67" s="149"/>
      <c r="AE67" s="149"/>
      <c r="AF67" s="149"/>
      <c r="AG67" s="149" t="s">
        <v>139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3" x14ac:dyDescent="0.2">
      <c r="A68" s="156"/>
      <c r="B68" s="157"/>
      <c r="C68" s="187" t="s">
        <v>150</v>
      </c>
      <c r="D68" s="160"/>
      <c r="E68" s="161"/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9"/>
      <c r="AA68" s="149"/>
      <c r="AB68" s="149"/>
      <c r="AC68" s="149"/>
      <c r="AD68" s="149"/>
      <c r="AE68" s="149"/>
      <c r="AF68" s="149"/>
      <c r="AG68" s="149" t="s">
        <v>139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3" x14ac:dyDescent="0.2">
      <c r="A69" s="156"/>
      <c r="B69" s="157"/>
      <c r="C69" s="187" t="s">
        <v>151</v>
      </c>
      <c r="D69" s="160"/>
      <c r="E69" s="161">
        <v>34.08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9"/>
      <c r="AA69" s="149"/>
      <c r="AB69" s="149"/>
      <c r="AC69" s="149"/>
      <c r="AD69" s="149"/>
      <c r="AE69" s="149"/>
      <c r="AF69" s="149"/>
      <c r="AG69" s="149" t="s">
        <v>139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3" x14ac:dyDescent="0.2">
      <c r="A70" s="156"/>
      <c r="B70" s="157"/>
      <c r="C70" s="187" t="s">
        <v>152</v>
      </c>
      <c r="D70" s="160"/>
      <c r="E70" s="161"/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9"/>
      <c r="AA70" s="149"/>
      <c r="AB70" s="149"/>
      <c r="AC70" s="149"/>
      <c r="AD70" s="149"/>
      <c r="AE70" s="149"/>
      <c r="AF70" s="149"/>
      <c r="AG70" s="149" t="s">
        <v>139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3" x14ac:dyDescent="0.2">
      <c r="A71" s="156"/>
      <c r="B71" s="157"/>
      <c r="C71" s="187" t="s">
        <v>153</v>
      </c>
      <c r="D71" s="160"/>
      <c r="E71" s="161">
        <v>87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49"/>
      <c r="AA71" s="149"/>
      <c r="AB71" s="149"/>
      <c r="AC71" s="149"/>
      <c r="AD71" s="149"/>
      <c r="AE71" s="149"/>
      <c r="AF71" s="149"/>
      <c r="AG71" s="149" t="s">
        <v>139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outlineLevel="1" x14ac:dyDescent="0.2">
      <c r="A72" s="170">
        <v>15</v>
      </c>
      <c r="B72" s="171" t="s">
        <v>157</v>
      </c>
      <c r="C72" s="186" t="s">
        <v>158</v>
      </c>
      <c r="D72" s="172" t="s">
        <v>159</v>
      </c>
      <c r="E72" s="173">
        <v>25</v>
      </c>
      <c r="F72" s="174"/>
      <c r="G72" s="175">
        <f>ROUND(E72*F72,2)</f>
        <v>0</v>
      </c>
      <c r="H72" s="174"/>
      <c r="I72" s="175">
        <f>ROUND(E72*H72,2)</f>
        <v>0</v>
      </c>
      <c r="J72" s="174"/>
      <c r="K72" s="175">
        <f>ROUND(E72*J72,2)</f>
        <v>0</v>
      </c>
      <c r="L72" s="175">
        <v>21</v>
      </c>
      <c r="M72" s="175">
        <f>G72*(1+L72/100)</f>
        <v>0</v>
      </c>
      <c r="N72" s="173">
        <v>0</v>
      </c>
      <c r="O72" s="173">
        <f>ROUND(E72*N72,2)</f>
        <v>0</v>
      </c>
      <c r="P72" s="173">
        <v>0</v>
      </c>
      <c r="Q72" s="173">
        <f>ROUND(E72*P72,2)</f>
        <v>0</v>
      </c>
      <c r="R72" s="175" t="s">
        <v>160</v>
      </c>
      <c r="S72" s="175" t="s">
        <v>132</v>
      </c>
      <c r="T72" s="176" t="s">
        <v>132</v>
      </c>
      <c r="U72" s="159">
        <v>1</v>
      </c>
      <c r="V72" s="159">
        <f>ROUND(E72*U72,2)</f>
        <v>25</v>
      </c>
      <c r="W72" s="159"/>
      <c r="X72" s="159" t="s">
        <v>71</v>
      </c>
      <c r="Y72" s="159" t="s">
        <v>134</v>
      </c>
      <c r="Z72" s="149"/>
      <c r="AA72" s="149"/>
      <c r="AB72" s="149"/>
      <c r="AC72" s="149"/>
      <c r="AD72" s="149"/>
      <c r="AE72" s="149"/>
      <c r="AF72" s="149"/>
      <c r="AG72" s="149" t="s">
        <v>161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2" x14ac:dyDescent="0.2">
      <c r="A73" s="156"/>
      <c r="B73" s="157"/>
      <c r="C73" s="187" t="s">
        <v>201</v>
      </c>
      <c r="D73" s="160"/>
      <c r="E73" s="161"/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9"/>
      <c r="AA73" s="149"/>
      <c r="AB73" s="149"/>
      <c r="AC73" s="149"/>
      <c r="AD73" s="149"/>
      <c r="AE73" s="149"/>
      <c r="AF73" s="149"/>
      <c r="AG73" s="149" t="s">
        <v>139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3" x14ac:dyDescent="0.2">
      <c r="A74" s="156"/>
      <c r="B74" s="157"/>
      <c r="C74" s="187" t="s">
        <v>202</v>
      </c>
      <c r="D74" s="160"/>
      <c r="E74" s="161">
        <v>25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59"/>
      <c r="Z74" s="149"/>
      <c r="AA74" s="149"/>
      <c r="AB74" s="149"/>
      <c r="AC74" s="149"/>
      <c r="AD74" s="149"/>
      <c r="AE74" s="149"/>
      <c r="AF74" s="149"/>
      <c r="AG74" s="149" t="s">
        <v>139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x14ac:dyDescent="0.2">
      <c r="A75" s="163" t="s">
        <v>126</v>
      </c>
      <c r="B75" s="164" t="s">
        <v>78</v>
      </c>
      <c r="C75" s="185" t="s">
        <v>79</v>
      </c>
      <c r="D75" s="165"/>
      <c r="E75" s="166"/>
      <c r="F75" s="167"/>
      <c r="G75" s="167">
        <f>SUMIF(AG76:AG77,"&lt;&gt;NOR",G76:G77)</f>
        <v>0</v>
      </c>
      <c r="H75" s="167"/>
      <c r="I75" s="167">
        <f>SUM(I76:I77)</f>
        <v>0</v>
      </c>
      <c r="J75" s="167"/>
      <c r="K75" s="167">
        <f>SUM(K76:K77)</f>
        <v>0</v>
      </c>
      <c r="L75" s="167"/>
      <c r="M75" s="167">
        <f>SUM(M76:M77)</f>
        <v>0</v>
      </c>
      <c r="N75" s="166"/>
      <c r="O75" s="166">
        <f>SUM(O76:O77)</f>
        <v>0</v>
      </c>
      <c r="P75" s="166"/>
      <c r="Q75" s="166">
        <f>SUM(Q76:Q77)</f>
        <v>0</v>
      </c>
      <c r="R75" s="167"/>
      <c r="S75" s="167"/>
      <c r="T75" s="168"/>
      <c r="U75" s="162"/>
      <c r="V75" s="162">
        <f>SUM(V76:V77)</f>
        <v>6.66</v>
      </c>
      <c r="W75" s="162"/>
      <c r="X75" s="162"/>
      <c r="Y75" s="162"/>
      <c r="AG75" t="s">
        <v>127</v>
      </c>
    </row>
    <row r="76" spans="1:60" ht="22.5" outlineLevel="1" x14ac:dyDescent="0.2">
      <c r="A76" s="170">
        <v>16</v>
      </c>
      <c r="B76" s="171" t="s">
        <v>203</v>
      </c>
      <c r="C76" s="186" t="s">
        <v>204</v>
      </c>
      <c r="D76" s="172" t="s">
        <v>205</v>
      </c>
      <c r="E76" s="173">
        <v>7.0955000000000004</v>
      </c>
      <c r="F76" s="174"/>
      <c r="G76" s="175">
        <f>ROUND(E76*F76,2)</f>
        <v>0</v>
      </c>
      <c r="H76" s="174"/>
      <c r="I76" s="175">
        <f>ROUND(E76*H76,2)</f>
        <v>0</v>
      </c>
      <c r="J76" s="174"/>
      <c r="K76" s="175">
        <f>ROUND(E76*J76,2)</f>
        <v>0</v>
      </c>
      <c r="L76" s="175">
        <v>21</v>
      </c>
      <c r="M76" s="175">
        <f>G76*(1+L76/100)</f>
        <v>0</v>
      </c>
      <c r="N76" s="173">
        <v>0</v>
      </c>
      <c r="O76" s="173">
        <f>ROUND(E76*N76,2)</f>
        <v>0</v>
      </c>
      <c r="P76" s="173">
        <v>0</v>
      </c>
      <c r="Q76" s="173">
        <f>ROUND(E76*P76,2)</f>
        <v>0</v>
      </c>
      <c r="R76" s="175" t="s">
        <v>131</v>
      </c>
      <c r="S76" s="175" t="s">
        <v>132</v>
      </c>
      <c r="T76" s="176" t="s">
        <v>132</v>
      </c>
      <c r="U76" s="159">
        <v>0.9385</v>
      </c>
      <c r="V76" s="159">
        <f>ROUND(E76*U76,2)</f>
        <v>6.66</v>
      </c>
      <c r="W76" s="159"/>
      <c r="X76" s="159" t="s">
        <v>206</v>
      </c>
      <c r="Y76" s="159" t="s">
        <v>134</v>
      </c>
      <c r="Z76" s="149"/>
      <c r="AA76" s="149"/>
      <c r="AB76" s="149"/>
      <c r="AC76" s="149"/>
      <c r="AD76" s="149"/>
      <c r="AE76" s="149"/>
      <c r="AF76" s="149"/>
      <c r="AG76" s="149" t="s">
        <v>207</v>
      </c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2" x14ac:dyDescent="0.2">
      <c r="A77" s="156"/>
      <c r="B77" s="157"/>
      <c r="C77" s="251" t="s">
        <v>208</v>
      </c>
      <c r="D77" s="252"/>
      <c r="E77" s="252"/>
      <c r="F77" s="252"/>
      <c r="G77" s="252"/>
      <c r="H77" s="159"/>
      <c r="I77" s="159"/>
      <c r="J77" s="159"/>
      <c r="K77" s="159"/>
      <c r="L77" s="159"/>
      <c r="M77" s="159"/>
      <c r="N77" s="158"/>
      <c r="O77" s="158"/>
      <c r="P77" s="158"/>
      <c r="Q77" s="158"/>
      <c r="R77" s="159"/>
      <c r="S77" s="159"/>
      <c r="T77" s="159"/>
      <c r="U77" s="159"/>
      <c r="V77" s="159"/>
      <c r="W77" s="159"/>
      <c r="X77" s="159"/>
      <c r="Y77" s="159"/>
      <c r="Z77" s="149"/>
      <c r="AA77" s="149"/>
      <c r="AB77" s="149"/>
      <c r="AC77" s="149"/>
      <c r="AD77" s="149"/>
      <c r="AE77" s="149"/>
      <c r="AF77" s="149"/>
      <c r="AG77" s="149" t="s">
        <v>145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x14ac:dyDescent="0.2">
      <c r="A78" s="163" t="s">
        <v>126</v>
      </c>
      <c r="B78" s="164" t="s">
        <v>80</v>
      </c>
      <c r="C78" s="185" t="s">
        <v>81</v>
      </c>
      <c r="D78" s="165"/>
      <c r="E78" s="166"/>
      <c r="F78" s="167"/>
      <c r="G78" s="167">
        <f>SUMIF(AG79:AG87,"&lt;&gt;NOR",G79:G87)</f>
        <v>0</v>
      </c>
      <c r="H78" s="167"/>
      <c r="I78" s="167">
        <f>SUM(I79:I87)</f>
        <v>0</v>
      </c>
      <c r="J78" s="167"/>
      <c r="K78" s="167">
        <f>SUM(K79:K87)</f>
        <v>0</v>
      </c>
      <c r="L78" s="167"/>
      <c r="M78" s="167">
        <f>SUM(M79:M87)</f>
        <v>0</v>
      </c>
      <c r="N78" s="166"/>
      <c r="O78" s="166">
        <f>SUM(O79:O87)</f>
        <v>0</v>
      </c>
      <c r="P78" s="166"/>
      <c r="Q78" s="166">
        <f>SUM(Q79:Q87)</f>
        <v>0</v>
      </c>
      <c r="R78" s="167"/>
      <c r="S78" s="167"/>
      <c r="T78" s="168"/>
      <c r="U78" s="162"/>
      <c r="V78" s="162">
        <f>SUM(V79:V87)</f>
        <v>0.12</v>
      </c>
      <c r="W78" s="162"/>
      <c r="X78" s="162"/>
      <c r="Y78" s="162"/>
      <c r="AG78" t="s">
        <v>127</v>
      </c>
    </row>
    <row r="79" spans="1:60" outlineLevel="1" x14ac:dyDescent="0.2">
      <c r="A79" s="170">
        <v>17</v>
      </c>
      <c r="B79" s="171" t="s">
        <v>209</v>
      </c>
      <c r="C79" s="186" t="s">
        <v>210</v>
      </c>
      <c r="D79" s="172" t="s">
        <v>130</v>
      </c>
      <c r="E79" s="173">
        <v>0.7</v>
      </c>
      <c r="F79" s="174"/>
      <c r="G79" s="175">
        <f>ROUND(E79*F79,2)</f>
        <v>0</v>
      </c>
      <c r="H79" s="174"/>
      <c r="I79" s="175">
        <f>ROUND(E79*H79,2)</f>
        <v>0</v>
      </c>
      <c r="J79" s="174"/>
      <c r="K79" s="175">
        <f>ROUND(E79*J79,2)</f>
        <v>0</v>
      </c>
      <c r="L79" s="175">
        <v>21</v>
      </c>
      <c r="M79" s="175">
        <f>G79*(1+L79/100)</f>
        <v>0</v>
      </c>
      <c r="N79" s="173">
        <v>3.3E-4</v>
      </c>
      <c r="O79" s="173">
        <f>ROUND(E79*N79,2)</f>
        <v>0</v>
      </c>
      <c r="P79" s="173">
        <v>0</v>
      </c>
      <c r="Q79" s="173">
        <f>ROUND(E79*P79,2)</f>
        <v>0</v>
      </c>
      <c r="R79" s="175" t="s">
        <v>211</v>
      </c>
      <c r="S79" s="175" t="s">
        <v>132</v>
      </c>
      <c r="T79" s="176" t="s">
        <v>132</v>
      </c>
      <c r="U79" s="159">
        <v>0.16</v>
      </c>
      <c r="V79" s="159">
        <f>ROUND(E79*U79,2)</f>
        <v>0.11</v>
      </c>
      <c r="W79" s="159"/>
      <c r="X79" s="159" t="s">
        <v>133</v>
      </c>
      <c r="Y79" s="159" t="s">
        <v>134</v>
      </c>
      <c r="Z79" s="149"/>
      <c r="AA79" s="149"/>
      <c r="AB79" s="149"/>
      <c r="AC79" s="149"/>
      <c r="AD79" s="149"/>
      <c r="AE79" s="149"/>
      <c r="AF79" s="149"/>
      <c r="AG79" s="149" t="s">
        <v>135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2" x14ac:dyDescent="0.2">
      <c r="A80" s="156"/>
      <c r="B80" s="157"/>
      <c r="C80" s="249" t="s">
        <v>212</v>
      </c>
      <c r="D80" s="250"/>
      <c r="E80" s="250"/>
      <c r="F80" s="250"/>
      <c r="G80" s="250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59"/>
      <c r="Z80" s="149"/>
      <c r="AA80" s="149"/>
      <c r="AB80" s="149"/>
      <c r="AC80" s="149"/>
      <c r="AD80" s="149"/>
      <c r="AE80" s="149"/>
      <c r="AF80" s="149"/>
      <c r="AG80" s="149" t="s">
        <v>137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2" x14ac:dyDescent="0.2">
      <c r="A81" s="156"/>
      <c r="B81" s="157"/>
      <c r="C81" s="187" t="s">
        <v>152</v>
      </c>
      <c r="D81" s="160"/>
      <c r="E81" s="161"/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59"/>
      <c r="Z81" s="149"/>
      <c r="AA81" s="149"/>
      <c r="AB81" s="149"/>
      <c r="AC81" s="149"/>
      <c r="AD81" s="149"/>
      <c r="AE81" s="149"/>
      <c r="AF81" s="149"/>
      <c r="AG81" s="149" t="s">
        <v>139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3" x14ac:dyDescent="0.2">
      <c r="A82" s="156"/>
      <c r="B82" s="157"/>
      <c r="C82" s="187" t="s">
        <v>213</v>
      </c>
      <c r="D82" s="160"/>
      <c r="E82" s="161">
        <v>0.7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9"/>
      <c r="AA82" s="149"/>
      <c r="AB82" s="149"/>
      <c r="AC82" s="149"/>
      <c r="AD82" s="149"/>
      <c r="AE82" s="149"/>
      <c r="AF82" s="149"/>
      <c r="AG82" s="149" t="s">
        <v>139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1" x14ac:dyDescent="0.2">
      <c r="A83" s="178">
        <v>18</v>
      </c>
      <c r="B83" s="179" t="s">
        <v>214</v>
      </c>
      <c r="C83" s="188" t="s">
        <v>215</v>
      </c>
      <c r="D83" s="180" t="s">
        <v>180</v>
      </c>
      <c r="E83" s="181">
        <v>1</v>
      </c>
      <c r="F83" s="182"/>
      <c r="G83" s="183">
        <f>ROUND(E83*F83,2)</f>
        <v>0</v>
      </c>
      <c r="H83" s="182"/>
      <c r="I83" s="183">
        <f>ROUND(E83*H83,2)</f>
        <v>0</v>
      </c>
      <c r="J83" s="182"/>
      <c r="K83" s="183">
        <f>ROUND(E83*J83,2)</f>
        <v>0</v>
      </c>
      <c r="L83" s="183">
        <v>21</v>
      </c>
      <c r="M83" s="183">
        <f>G83*(1+L83/100)</f>
        <v>0</v>
      </c>
      <c r="N83" s="181">
        <v>1.0000000000000001E-5</v>
      </c>
      <c r="O83" s="181">
        <f>ROUND(E83*N83,2)</f>
        <v>0</v>
      </c>
      <c r="P83" s="181">
        <v>0</v>
      </c>
      <c r="Q83" s="181">
        <f>ROUND(E83*P83,2)</f>
        <v>0</v>
      </c>
      <c r="R83" s="183" t="s">
        <v>216</v>
      </c>
      <c r="S83" s="183" t="s">
        <v>132</v>
      </c>
      <c r="T83" s="184" t="s">
        <v>132</v>
      </c>
      <c r="U83" s="159">
        <v>0</v>
      </c>
      <c r="V83" s="159">
        <f>ROUND(E83*U83,2)</f>
        <v>0</v>
      </c>
      <c r="W83" s="159"/>
      <c r="X83" s="159" t="s">
        <v>217</v>
      </c>
      <c r="Y83" s="159" t="s">
        <v>134</v>
      </c>
      <c r="Z83" s="149"/>
      <c r="AA83" s="149"/>
      <c r="AB83" s="149"/>
      <c r="AC83" s="149"/>
      <c r="AD83" s="149"/>
      <c r="AE83" s="149"/>
      <c r="AF83" s="149"/>
      <c r="AG83" s="149" t="s">
        <v>218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22.5" outlineLevel="1" x14ac:dyDescent="0.2">
      <c r="A84" s="170">
        <v>19</v>
      </c>
      <c r="B84" s="171" t="s">
        <v>219</v>
      </c>
      <c r="C84" s="186" t="s">
        <v>220</v>
      </c>
      <c r="D84" s="172" t="s">
        <v>171</v>
      </c>
      <c r="E84" s="173">
        <v>0.10780000000000001</v>
      </c>
      <c r="F84" s="174"/>
      <c r="G84" s="175">
        <f>ROUND(E84*F84,2)</f>
        <v>0</v>
      </c>
      <c r="H84" s="174"/>
      <c r="I84" s="175">
        <f>ROUND(E84*H84,2)</f>
        <v>0</v>
      </c>
      <c r="J84" s="174"/>
      <c r="K84" s="175">
        <f>ROUND(E84*J84,2)</f>
        <v>0</v>
      </c>
      <c r="L84" s="175">
        <v>21</v>
      </c>
      <c r="M84" s="175">
        <f>G84*(1+L84/100)</f>
        <v>0</v>
      </c>
      <c r="N84" s="173">
        <v>2.5000000000000001E-2</v>
      </c>
      <c r="O84" s="173">
        <f>ROUND(E84*N84,2)</f>
        <v>0</v>
      </c>
      <c r="P84" s="173">
        <v>0</v>
      </c>
      <c r="Q84" s="173">
        <f>ROUND(E84*P84,2)</f>
        <v>0</v>
      </c>
      <c r="R84" s="175" t="s">
        <v>216</v>
      </c>
      <c r="S84" s="175" t="s">
        <v>132</v>
      </c>
      <c r="T84" s="176" t="s">
        <v>132</v>
      </c>
      <c r="U84" s="159">
        <v>0</v>
      </c>
      <c r="V84" s="159">
        <f>ROUND(E84*U84,2)</f>
        <v>0</v>
      </c>
      <c r="W84" s="159"/>
      <c r="X84" s="159" t="s">
        <v>217</v>
      </c>
      <c r="Y84" s="159" t="s">
        <v>134</v>
      </c>
      <c r="Z84" s="149"/>
      <c r="AA84" s="149"/>
      <c r="AB84" s="149"/>
      <c r="AC84" s="149"/>
      <c r="AD84" s="149"/>
      <c r="AE84" s="149"/>
      <c r="AF84" s="149"/>
      <c r="AG84" s="149" t="s">
        <v>218</v>
      </c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2" x14ac:dyDescent="0.2">
      <c r="A85" s="156"/>
      <c r="B85" s="157"/>
      <c r="C85" s="187" t="s">
        <v>221</v>
      </c>
      <c r="D85" s="160"/>
      <c r="E85" s="161">
        <v>0.10780000000000001</v>
      </c>
      <c r="F85" s="159"/>
      <c r="G85" s="159"/>
      <c r="H85" s="159"/>
      <c r="I85" s="159"/>
      <c r="J85" s="159"/>
      <c r="K85" s="159"/>
      <c r="L85" s="159"/>
      <c r="M85" s="159"/>
      <c r="N85" s="158"/>
      <c r="O85" s="158"/>
      <c r="P85" s="158"/>
      <c r="Q85" s="158"/>
      <c r="R85" s="159"/>
      <c r="S85" s="159"/>
      <c r="T85" s="159"/>
      <c r="U85" s="159"/>
      <c r="V85" s="159"/>
      <c r="W85" s="159"/>
      <c r="X85" s="159"/>
      <c r="Y85" s="159"/>
      <c r="Z85" s="149"/>
      <c r="AA85" s="149"/>
      <c r="AB85" s="149"/>
      <c r="AC85" s="149"/>
      <c r="AD85" s="149"/>
      <c r="AE85" s="149"/>
      <c r="AF85" s="149"/>
      <c r="AG85" s="149" t="s">
        <v>139</v>
      </c>
      <c r="AH85" s="149">
        <v>0</v>
      </c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1" x14ac:dyDescent="0.2">
      <c r="A86" s="170">
        <v>20</v>
      </c>
      <c r="B86" s="171" t="s">
        <v>222</v>
      </c>
      <c r="C86" s="186" t="s">
        <v>223</v>
      </c>
      <c r="D86" s="172" t="s">
        <v>205</v>
      </c>
      <c r="E86" s="173">
        <v>2.9399999999999999E-3</v>
      </c>
      <c r="F86" s="174"/>
      <c r="G86" s="175">
        <f>ROUND(E86*F86,2)</f>
        <v>0</v>
      </c>
      <c r="H86" s="174"/>
      <c r="I86" s="175">
        <f>ROUND(E86*H86,2)</f>
        <v>0</v>
      </c>
      <c r="J86" s="174"/>
      <c r="K86" s="175">
        <f>ROUND(E86*J86,2)</f>
        <v>0</v>
      </c>
      <c r="L86" s="175">
        <v>21</v>
      </c>
      <c r="M86" s="175">
        <f>G86*(1+L86/100)</f>
        <v>0</v>
      </c>
      <c r="N86" s="173">
        <v>0</v>
      </c>
      <c r="O86" s="173">
        <f>ROUND(E86*N86,2)</f>
        <v>0</v>
      </c>
      <c r="P86" s="173">
        <v>0</v>
      </c>
      <c r="Q86" s="173">
        <f>ROUND(E86*P86,2)</f>
        <v>0</v>
      </c>
      <c r="R86" s="175" t="s">
        <v>211</v>
      </c>
      <c r="S86" s="175" t="s">
        <v>132</v>
      </c>
      <c r="T86" s="176" t="s">
        <v>132</v>
      </c>
      <c r="U86" s="159">
        <v>1.74</v>
      </c>
      <c r="V86" s="159">
        <f>ROUND(E86*U86,2)</f>
        <v>0.01</v>
      </c>
      <c r="W86" s="159"/>
      <c r="X86" s="159" t="s">
        <v>206</v>
      </c>
      <c r="Y86" s="159" t="s">
        <v>134</v>
      </c>
      <c r="Z86" s="149"/>
      <c r="AA86" s="149"/>
      <c r="AB86" s="149"/>
      <c r="AC86" s="149"/>
      <c r="AD86" s="149"/>
      <c r="AE86" s="149"/>
      <c r="AF86" s="149"/>
      <c r="AG86" s="149" t="s">
        <v>207</v>
      </c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2" x14ac:dyDescent="0.2">
      <c r="A87" s="156"/>
      <c r="B87" s="157"/>
      <c r="C87" s="251" t="s">
        <v>224</v>
      </c>
      <c r="D87" s="252"/>
      <c r="E87" s="252"/>
      <c r="F87" s="252"/>
      <c r="G87" s="252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9"/>
      <c r="AA87" s="149"/>
      <c r="AB87" s="149"/>
      <c r="AC87" s="149"/>
      <c r="AD87" s="149"/>
      <c r="AE87" s="149"/>
      <c r="AF87" s="149"/>
      <c r="AG87" s="149" t="s">
        <v>145</v>
      </c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x14ac:dyDescent="0.2">
      <c r="A88" s="163" t="s">
        <v>126</v>
      </c>
      <c r="B88" s="164" t="s">
        <v>82</v>
      </c>
      <c r="C88" s="185" t="s">
        <v>83</v>
      </c>
      <c r="D88" s="165"/>
      <c r="E88" s="166"/>
      <c r="F88" s="167"/>
      <c r="G88" s="167">
        <f>SUMIF(AG89:AG89,"&lt;&gt;NOR",G89:G89)</f>
        <v>0</v>
      </c>
      <c r="H88" s="167"/>
      <c r="I88" s="167">
        <f>SUM(I89:I89)</f>
        <v>0</v>
      </c>
      <c r="J88" s="167"/>
      <c r="K88" s="167">
        <f>SUM(K89:K89)</f>
        <v>0</v>
      </c>
      <c r="L88" s="167"/>
      <c r="M88" s="167">
        <f>SUM(M89:M89)</f>
        <v>0</v>
      </c>
      <c r="N88" s="166"/>
      <c r="O88" s="166">
        <f>SUM(O89:O89)</f>
        <v>0</v>
      </c>
      <c r="P88" s="166"/>
      <c r="Q88" s="166">
        <f>SUM(Q89:Q89)</f>
        <v>0.08</v>
      </c>
      <c r="R88" s="167"/>
      <c r="S88" s="167"/>
      <c r="T88" s="168"/>
      <c r="U88" s="162"/>
      <c r="V88" s="162">
        <f>SUM(V89:V89)</f>
        <v>0.63</v>
      </c>
      <c r="W88" s="162"/>
      <c r="X88" s="162"/>
      <c r="Y88" s="162"/>
      <c r="AG88" t="s">
        <v>127</v>
      </c>
    </row>
    <row r="89" spans="1:60" outlineLevel="1" x14ac:dyDescent="0.2">
      <c r="A89" s="178">
        <v>21</v>
      </c>
      <c r="B89" s="179" t="s">
        <v>225</v>
      </c>
      <c r="C89" s="188" t="s">
        <v>226</v>
      </c>
      <c r="D89" s="180" t="s">
        <v>180</v>
      </c>
      <c r="E89" s="181">
        <v>1</v>
      </c>
      <c r="F89" s="182"/>
      <c r="G89" s="183">
        <f>ROUND(E89*F89,2)</f>
        <v>0</v>
      </c>
      <c r="H89" s="182"/>
      <c r="I89" s="183">
        <f>ROUND(E89*H89,2)</f>
        <v>0</v>
      </c>
      <c r="J89" s="182"/>
      <c r="K89" s="183">
        <f>ROUND(E89*J89,2)</f>
        <v>0</v>
      </c>
      <c r="L89" s="183">
        <v>21</v>
      </c>
      <c r="M89" s="183">
        <f>G89*(1+L89/100)</f>
        <v>0</v>
      </c>
      <c r="N89" s="181">
        <v>0</v>
      </c>
      <c r="O89" s="181">
        <f>ROUND(E89*N89,2)</f>
        <v>0</v>
      </c>
      <c r="P89" s="181">
        <v>8.2000000000000003E-2</v>
      </c>
      <c r="Q89" s="181">
        <f>ROUND(E89*P89,2)</f>
        <v>0.08</v>
      </c>
      <c r="R89" s="183" t="s">
        <v>227</v>
      </c>
      <c r="S89" s="183" t="s">
        <v>132</v>
      </c>
      <c r="T89" s="184" t="s">
        <v>132</v>
      </c>
      <c r="U89" s="159">
        <v>0.63</v>
      </c>
      <c r="V89" s="159">
        <f>ROUND(E89*U89,2)</f>
        <v>0.63</v>
      </c>
      <c r="W89" s="159"/>
      <c r="X89" s="159" t="s">
        <v>133</v>
      </c>
      <c r="Y89" s="159" t="s">
        <v>134</v>
      </c>
      <c r="Z89" s="149"/>
      <c r="AA89" s="149"/>
      <c r="AB89" s="149"/>
      <c r="AC89" s="149"/>
      <c r="AD89" s="149"/>
      <c r="AE89" s="149"/>
      <c r="AF89" s="149"/>
      <c r="AG89" s="149" t="s">
        <v>135</v>
      </c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x14ac:dyDescent="0.2">
      <c r="A90" s="163" t="s">
        <v>126</v>
      </c>
      <c r="B90" s="164" t="s">
        <v>84</v>
      </c>
      <c r="C90" s="185" t="s">
        <v>85</v>
      </c>
      <c r="D90" s="165"/>
      <c r="E90" s="166"/>
      <c r="F90" s="167"/>
      <c r="G90" s="167">
        <f>SUMIF(AG91:AG105,"&lt;&gt;NOR",G91:G105)</f>
        <v>0</v>
      </c>
      <c r="H90" s="167"/>
      <c r="I90" s="167">
        <f>SUM(I91:I105)</f>
        <v>0</v>
      </c>
      <c r="J90" s="167"/>
      <c r="K90" s="167">
        <f>SUM(K91:K105)</f>
        <v>0</v>
      </c>
      <c r="L90" s="167"/>
      <c r="M90" s="167">
        <f>SUM(M91:M105)</f>
        <v>0</v>
      </c>
      <c r="N90" s="166"/>
      <c r="O90" s="166">
        <f>SUM(O91:O105)</f>
        <v>0.01</v>
      </c>
      <c r="P90" s="166"/>
      <c r="Q90" s="166">
        <f>SUM(Q91:Q105)</f>
        <v>0</v>
      </c>
      <c r="R90" s="167"/>
      <c r="S90" s="167"/>
      <c r="T90" s="168"/>
      <c r="U90" s="162"/>
      <c r="V90" s="162">
        <f>SUM(V91:V105)</f>
        <v>8.73</v>
      </c>
      <c r="W90" s="162"/>
      <c r="X90" s="162"/>
      <c r="Y90" s="162"/>
      <c r="AG90" t="s">
        <v>127</v>
      </c>
    </row>
    <row r="91" spans="1:60" ht="22.5" outlineLevel="1" x14ac:dyDescent="0.2">
      <c r="A91" s="170">
        <v>22</v>
      </c>
      <c r="B91" s="171" t="s">
        <v>228</v>
      </c>
      <c r="C91" s="186" t="s">
        <v>229</v>
      </c>
      <c r="D91" s="172" t="s">
        <v>180</v>
      </c>
      <c r="E91" s="173">
        <v>3</v>
      </c>
      <c r="F91" s="174"/>
      <c r="G91" s="175">
        <f>ROUND(E91*F91,2)</f>
        <v>0</v>
      </c>
      <c r="H91" s="174"/>
      <c r="I91" s="175">
        <f>ROUND(E91*H91,2)</f>
        <v>0</v>
      </c>
      <c r="J91" s="174"/>
      <c r="K91" s="175">
        <f>ROUND(E91*J91,2)</f>
        <v>0</v>
      </c>
      <c r="L91" s="175">
        <v>21</v>
      </c>
      <c r="M91" s="175">
        <f>G91*(1+L91/100)</f>
        <v>0</v>
      </c>
      <c r="N91" s="173">
        <v>1.7799999999999999E-3</v>
      </c>
      <c r="O91" s="173">
        <f>ROUND(E91*N91,2)</f>
        <v>0.01</v>
      </c>
      <c r="P91" s="173">
        <v>0</v>
      </c>
      <c r="Q91" s="173">
        <f>ROUND(E91*P91,2)</f>
        <v>0</v>
      </c>
      <c r="R91" s="175" t="s">
        <v>230</v>
      </c>
      <c r="S91" s="175" t="s">
        <v>132</v>
      </c>
      <c r="T91" s="176" t="s">
        <v>132</v>
      </c>
      <c r="U91" s="159">
        <v>0.307</v>
      </c>
      <c r="V91" s="159">
        <f>ROUND(E91*U91,2)</f>
        <v>0.92</v>
      </c>
      <c r="W91" s="159"/>
      <c r="X91" s="159" t="s">
        <v>133</v>
      </c>
      <c r="Y91" s="159" t="s">
        <v>134</v>
      </c>
      <c r="Z91" s="149"/>
      <c r="AA91" s="149"/>
      <c r="AB91" s="149"/>
      <c r="AC91" s="149"/>
      <c r="AD91" s="149"/>
      <c r="AE91" s="149"/>
      <c r="AF91" s="149"/>
      <c r="AG91" s="149" t="s">
        <v>135</v>
      </c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2" x14ac:dyDescent="0.2">
      <c r="A92" s="156"/>
      <c r="B92" s="157"/>
      <c r="C92" s="187" t="s">
        <v>231</v>
      </c>
      <c r="D92" s="160"/>
      <c r="E92" s="161"/>
      <c r="F92" s="159"/>
      <c r="G92" s="159"/>
      <c r="H92" s="159"/>
      <c r="I92" s="159"/>
      <c r="J92" s="159"/>
      <c r="K92" s="159"/>
      <c r="L92" s="159"/>
      <c r="M92" s="159"/>
      <c r="N92" s="158"/>
      <c r="O92" s="158"/>
      <c r="P92" s="158"/>
      <c r="Q92" s="158"/>
      <c r="R92" s="159"/>
      <c r="S92" s="159"/>
      <c r="T92" s="159"/>
      <c r="U92" s="159"/>
      <c r="V92" s="159"/>
      <c r="W92" s="159"/>
      <c r="X92" s="159"/>
      <c r="Y92" s="159"/>
      <c r="Z92" s="149"/>
      <c r="AA92" s="149"/>
      <c r="AB92" s="149"/>
      <c r="AC92" s="149"/>
      <c r="AD92" s="149"/>
      <c r="AE92" s="149"/>
      <c r="AF92" s="149"/>
      <c r="AG92" s="149" t="s">
        <v>139</v>
      </c>
      <c r="AH92" s="149">
        <v>0</v>
      </c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3" x14ac:dyDescent="0.2">
      <c r="A93" s="156"/>
      <c r="B93" s="157"/>
      <c r="C93" s="187" t="s">
        <v>183</v>
      </c>
      <c r="D93" s="160"/>
      <c r="E93" s="161">
        <v>2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9"/>
      <c r="AA93" s="149"/>
      <c r="AB93" s="149"/>
      <c r="AC93" s="149"/>
      <c r="AD93" s="149"/>
      <c r="AE93" s="149"/>
      <c r="AF93" s="149"/>
      <c r="AG93" s="149" t="s">
        <v>139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outlineLevel="3" x14ac:dyDescent="0.2">
      <c r="A94" s="156"/>
      <c r="B94" s="157"/>
      <c r="C94" s="187" t="s">
        <v>232</v>
      </c>
      <c r="D94" s="160"/>
      <c r="E94" s="161"/>
      <c r="F94" s="159"/>
      <c r="G94" s="159"/>
      <c r="H94" s="159"/>
      <c r="I94" s="159"/>
      <c r="J94" s="159"/>
      <c r="K94" s="159"/>
      <c r="L94" s="159"/>
      <c r="M94" s="159"/>
      <c r="N94" s="158"/>
      <c r="O94" s="158"/>
      <c r="P94" s="158"/>
      <c r="Q94" s="158"/>
      <c r="R94" s="159"/>
      <c r="S94" s="159"/>
      <c r="T94" s="159"/>
      <c r="U94" s="159"/>
      <c r="V94" s="159"/>
      <c r="W94" s="159"/>
      <c r="X94" s="159"/>
      <c r="Y94" s="159"/>
      <c r="Z94" s="149"/>
      <c r="AA94" s="149"/>
      <c r="AB94" s="149"/>
      <c r="AC94" s="149"/>
      <c r="AD94" s="149"/>
      <c r="AE94" s="149"/>
      <c r="AF94" s="149"/>
      <c r="AG94" s="149" t="s">
        <v>139</v>
      </c>
      <c r="AH94" s="149">
        <v>0</v>
      </c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3" x14ac:dyDescent="0.2">
      <c r="A95" s="156"/>
      <c r="B95" s="157"/>
      <c r="C95" s="187" t="s">
        <v>188</v>
      </c>
      <c r="D95" s="160"/>
      <c r="E95" s="161">
        <v>1</v>
      </c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9"/>
      <c r="AA95" s="149"/>
      <c r="AB95" s="149"/>
      <c r="AC95" s="149"/>
      <c r="AD95" s="149"/>
      <c r="AE95" s="149"/>
      <c r="AF95" s="149"/>
      <c r="AG95" s="149" t="s">
        <v>139</v>
      </c>
      <c r="AH95" s="149">
        <v>0</v>
      </c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22.5" outlineLevel="1" x14ac:dyDescent="0.2">
      <c r="A96" s="170">
        <v>23</v>
      </c>
      <c r="B96" s="171" t="s">
        <v>233</v>
      </c>
      <c r="C96" s="186" t="s">
        <v>234</v>
      </c>
      <c r="D96" s="172" t="s">
        <v>180</v>
      </c>
      <c r="E96" s="173">
        <v>2</v>
      </c>
      <c r="F96" s="174"/>
      <c r="G96" s="175">
        <f>ROUND(E96*F96,2)</f>
        <v>0</v>
      </c>
      <c r="H96" s="174"/>
      <c r="I96" s="175">
        <f>ROUND(E96*H96,2)</f>
        <v>0</v>
      </c>
      <c r="J96" s="174"/>
      <c r="K96" s="175">
        <f>ROUND(E96*J96,2)</f>
        <v>0</v>
      </c>
      <c r="L96" s="175">
        <v>21</v>
      </c>
      <c r="M96" s="175">
        <f>G96*(1+L96/100)</f>
        <v>0</v>
      </c>
      <c r="N96" s="173">
        <v>0</v>
      </c>
      <c r="O96" s="173">
        <f>ROUND(E96*N96,2)</f>
        <v>0</v>
      </c>
      <c r="P96" s="173">
        <v>0</v>
      </c>
      <c r="Q96" s="173">
        <f>ROUND(E96*P96,2)</f>
        <v>0</v>
      </c>
      <c r="R96" s="175" t="s">
        <v>230</v>
      </c>
      <c r="S96" s="175" t="s">
        <v>132</v>
      </c>
      <c r="T96" s="176" t="s">
        <v>132</v>
      </c>
      <c r="U96" s="159">
        <v>1.45</v>
      </c>
      <c r="V96" s="159">
        <f>ROUND(E96*U96,2)</f>
        <v>2.9</v>
      </c>
      <c r="W96" s="159"/>
      <c r="X96" s="159" t="s">
        <v>133</v>
      </c>
      <c r="Y96" s="159" t="s">
        <v>134</v>
      </c>
      <c r="Z96" s="149"/>
      <c r="AA96" s="149"/>
      <c r="AB96" s="149"/>
      <c r="AC96" s="149"/>
      <c r="AD96" s="149"/>
      <c r="AE96" s="149"/>
      <c r="AF96" s="149"/>
      <c r="AG96" s="149" t="s">
        <v>135</v>
      </c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2" x14ac:dyDescent="0.2">
      <c r="A97" s="156"/>
      <c r="B97" s="157"/>
      <c r="C97" s="187" t="s">
        <v>235</v>
      </c>
      <c r="D97" s="160"/>
      <c r="E97" s="161"/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9"/>
      <c r="AA97" s="149"/>
      <c r="AB97" s="149"/>
      <c r="AC97" s="149"/>
      <c r="AD97" s="149"/>
      <c r="AE97" s="149"/>
      <c r="AF97" s="149"/>
      <c r="AG97" s="149" t="s">
        <v>139</v>
      </c>
      <c r="AH97" s="149">
        <v>0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3" x14ac:dyDescent="0.2">
      <c r="A98" s="156"/>
      <c r="B98" s="157"/>
      <c r="C98" s="187" t="s">
        <v>188</v>
      </c>
      <c r="D98" s="160"/>
      <c r="E98" s="161">
        <v>1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59"/>
      <c r="Z98" s="149"/>
      <c r="AA98" s="149"/>
      <c r="AB98" s="149"/>
      <c r="AC98" s="149"/>
      <c r="AD98" s="149"/>
      <c r="AE98" s="149"/>
      <c r="AF98" s="149"/>
      <c r="AG98" s="149" t="s">
        <v>139</v>
      </c>
      <c r="AH98" s="149">
        <v>0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3" x14ac:dyDescent="0.2">
      <c r="A99" s="156"/>
      <c r="B99" s="157"/>
      <c r="C99" s="187" t="s">
        <v>196</v>
      </c>
      <c r="D99" s="160"/>
      <c r="E99" s="161"/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9"/>
      <c r="AA99" s="149"/>
      <c r="AB99" s="149"/>
      <c r="AC99" s="149"/>
      <c r="AD99" s="149"/>
      <c r="AE99" s="149"/>
      <c r="AF99" s="149"/>
      <c r="AG99" s="149" t="s">
        <v>139</v>
      </c>
      <c r="AH99" s="149">
        <v>0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3" x14ac:dyDescent="0.2">
      <c r="A100" s="156"/>
      <c r="B100" s="157"/>
      <c r="C100" s="187" t="s">
        <v>188</v>
      </c>
      <c r="D100" s="160"/>
      <c r="E100" s="161">
        <v>1</v>
      </c>
      <c r="F100" s="159"/>
      <c r="G100" s="159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59"/>
      <c r="Z100" s="149"/>
      <c r="AA100" s="149"/>
      <c r="AB100" s="149"/>
      <c r="AC100" s="149"/>
      <c r="AD100" s="149"/>
      <c r="AE100" s="149"/>
      <c r="AF100" s="149"/>
      <c r="AG100" s="149" t="s">
        <v>139</v>
      </c>
      <c r="AH100" s="149">
        <v>0</v>
      </c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22.5" outlineLevel="1" x14ac:dyDescent="0.2">
      <c r="A101" s="170">
        <v>24</v>
      </c>
      <c r="B101" s="171" t="s">
        <v>236</v>
      </c>
      <c r="C101" s="186" t="s">
        <v>237</v>
      </c>
      <c r="D101" s="172" t="s">
        <v>180</v>
      </c>
      <c r="E101" s="173">
        <v>2</v>
      </c>
      <c r="F101" s="174"/>
      <c r="G101" s="175">
        <f>ROUND(E101*F101,2)</f>
        <v>0</v>
      </c>
      <c r="H101" s="174"/>
      <c r="I101" s="175">
        <f>ROUND(E101*H101,2)</f>
        <v>0</v>
      </c>
      <c r="J101" s="174"/>
      <c r="K101" s="175">
        <f>ROUND(E101*J101,2)</f>
        <v>0</v>
      </c>
      <c r="L101" s="175">
        <v>21</v>
      </c>
      <c r="M101" s="175">
        <f>G101*(1+L101/100)</f>
        <v>0</v>
      </c>
      <c r="N101" s="173">
        <v>0</v>
      </c>
      <c r="O101" s="173">
        <f>ROUND(E101*N101,2)</f>
        <v>0</v>
      </c>
      <c r="P101" s="173">
        <v>0</v>
      </c>
      <c r="Q101" s="173">
        <f>ROUND(E101*P101,2)</f>
        <v>0</v>
      </c>
      <c r="R101" s="175" t="s">
        <v>230</v>
      </c>
      <c r="S101" s="175" t="s">
        <v>132</v>
      </c>
      <c r="T101" s="176" t="s">
        <v>132</v>
      </c>
      <c r="U101" s="159">
        <v>2.4500000000000002</v>
      </c>
      <c r="V101" s="159">
        <f>ROUND(E101*U101,2)</f>
        <v>4.9000000000000004</v>
      </c>
      <c r="W101" s="159"/>
      <c r="X101" s="159" t="s">
        <v>133</v>
      </c>
      <c r="Y101" s="159" t="s">
        <v>134</v>
      </c>
      <c r="Z101" s="149"/>
      <c r="AA101" s="149"/>
      <c r="AB101" s="149"/>
      <c r="AC101" s="149"/>
      <c r="AD101" s="149"/>
      <c r="AE101" s="149"/>
      <c r="AF101" s="149"/>
      <c r="AG101" s="149" t="s">
        <v>135</v>
      </c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outlineLevel="2" x14ac:dyDescent="0.2">
      <c r="A102" s="156"/>
      <c r="B102" s="157"/>
      <c r="C102" s="187" t="s">
        <v>194</v>
      </c>
      <c r="D102" s="160"/>
      <c r="E102" s="161"/>
      <c r="F102" s="159"/>
      <c r="G102" s="159"/>
      <c r="H102" s="159"/>
      <c r="I102" s="159"/>
      <c r="J102" s="159"/>
      <c r="K102" s="159"/>
      <c r="L102" s="159"/>
      <c r="M102" s="159"/>
      <c r="N102" s="158"/>
      <c r="O102" s="158"/>
      <c r="P102" s="158"/>
      <c r="Q102" s="158"/>
      <c r="R102" s="159"/>
      <c r="S102" s="159"/>
      <c r="T102" s="159"/>
      <c r="U102" s="159"/>
      <c r="V102" s="159"/>
      <c r="W102" s="159"/>
      <c r="X102" s="159"/>
      <c r="Y102" s="159"/>
      <c r="Z102" s="149"/>
      <c r="AA102" s="149"/>
      <c r="AB102" s="149"/>
      <c r="AC102" s="149"/>
      <c r="AD102" s="149"/>
      <c r="AE102" s="149"/>
      <c r="AF102" s="149"/>
      <c r="AG102" s="149" t="s">
        <v>139</v>
      </c>
      <c r="AH102" s="149">
        <v>0</v>
      </c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3" x14ac:dyDescent="0.2">
      <c r="A103" s="156"/>
      <c r="B103" s="157"/>
      <c r="C103" s="187" t="s">
        <v>183</v>
      </c>
      <c r="D103" s="160"/>
      <c r="E103" s="161">
        <v>2</v>
      </c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59"/>
      <c r="Z103" s="149"/>
      <c r="AA103" s="149"/>
      <c r="AB103" s="149"/>
      <c r="AC103" s="149"/>
      <c r="AD103" s="149"/>
      <c r="AE103" s="149"/>
      <c r="AF103" s="149"/>
      <c r="AG103" s="149" t="s">
        <v>139</v>
      </c>
      <c r="AH103" s="149">
        <v>0</v>
      </c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1" x14ac:dyDescent="0.2">
      <c r="A104" s="170">
        <v>25</v>
      </c>
      <c r="B104" s="171" t="s">
        <v>238</v>
      </c>
      <c r="C104" s="186" t="s">
        <v>239</v>
      </c>
      <c r="D104" s="172" t="s">
        <v>205</v>
      </c>
      <c r="E104" s="173">
        <v>5.3400000000000001E-3</v>
      </c>
      <c r="F104" s="174"/>
      <c r="G104" s="175">
        <f>ROUND(E104*F104,2)</f>
        <v>0</v>
      </c>
      <c r="H104" s="174"/>
      <c r="I104" s="175">
        <f>ROUND(E104*H104,2)</f>
        <v>0</v>
      </c>
      <c r="J104" s="174"/>
      <c r="K104" s="175">
        <f>ROUND(E104*J104,2)</f>
        <v>0</v>
      </c>
      <c r="L104" s="175">
        <v>21</v>
      </c>
      <c r="M104" s="175">
        <f>G104*(1+L104/100)</f>
        <v>0</v>
      </c>
      <c r="N104" s="173">
        <v>0</v>
      </c>
      <c r="O104" s="173">
        <f>ROUND(E104*N104,2)</f>
        <v>0</v>
      </c>
      <c r="P104" s="173">
        <v>0</v>
      </c>
      <c r="Q104" s="173">
        <f>ROUND(E104*P104,2)</f>
        <v>0</v>
      </c>
      <c r="R104" s="175" t="s">
        <v>230</v>
      </c>
      <c r="S104" s="175" t="s">
        <v>132</v>
      </c>
      <c r="T104" s="176" t="s">
        <v>132</v>
      </c>
      <c r="U104" s="159">
        <v>2.2549999999999999</v>
      </c>
      <c r="V104" s="159">
        <f>ROUND(E104*U104,2)</f>
        <v>0.01</v>
      </c>
      <c r="W104" s="159"/>
      <c r="X104" s="159" t="s">
        <v>206</v>
      </c>
      <c r="Y104" s="159" t="s">
        <v>134</v>
      </c>
      <c r="Z104" s="149"/>
      <c r="AA104" s="149"/>
      <c r="AB104" s="149"/>
      <c r="AC104" s="149"/>
      <c r="AD104" s="149"/>
      <c r="AE104" s="149"/>
      <c r="AF104" s="149"/>
      <c r="AG104" s="149" t="s">
        <v>207</v>
      </c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2" x14ac:dyDescent="0.2">
      <c r="A105" s="156"/>
      <c r="B105" s="157"/>
      <c r="C105" s="251" t="s">
        <v>224</v>
      </c>
      <c r="D105" s="252"/>
      <c r="E105" s="252"/>
      <c r="F105" s="252"/>
      <c r="G105" s="252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9"/>
      <c r="AA105" s="149"/>
      <c r="AB105" s="149"/>
      <c r="AC105" s="149"/>
      <c r="AD105" s="149"/>
      <c r="AE105" s="149"/>
      <c r="AF105" s="149"/>
      <c r="AG105" s="149" t="s">
        <v>145</v>
      </c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x14ac:dyDescent="0.2">
      <c r="A106" s="163" t="s">
        <v>126</v>
      </c>
      <c r="B106" s="164" t="s">
        <v>86</v>
      </c>
      <c r="C106" s="185" t="s">
        <v>87</v>
      </c>
      <c r="D106" s="165"/>
      <c r="E106" s="166"/>
      <c r="F106" s="167"/>
      <c r="G106" s="167">
        <f>SUMIF(AG107:AG110,"&lt;&gt;NOR",G107:G110)</f>
        <v>0</v>
      </c>
      <c r="H106" s="167"/>
      <c r="I106" s="167">
        <f>SUM(I107:I110)</f>
        <v>0</v>
      </c>
      <c r="J106" s="167"/>
      <c r="K106" s="167">
        <f>SUM(K107:K110)</f>
        <v>0</v>
      </c>
      <c r="L106" s="167"/>
      <c r="M106" s="167">
        <f>SUM(M107:M110)</f>
        <v>0</v>
      </c>
      <c r="N106" s="166"/>
      <c r="O106" s="166">
        <f>SUM(O107:O110)</f>
        <v>0</v>
      </c>
      <c r="P106" s="166"/>
      <c r="Q106" s="166">
        <f>SUM(Q107:Q110)</f>
        <v>0</v>
      </c>
      <c r="R106" s="167"/>
      <c r="S106" s="167"/>
      <c r="T106" s="168"/>
      <c r="U106" s="162"/>
      <c r="V106" s="162">
        <f>SUM(V107:V110)</f>
        <v>0.89</v>
      </c>
      <c r="W106" s="162"/>
      <c r="X106" s="162"/>
      <c r="Y106" s="162"/>
      <c r="AG106" t="s">
        <v>127</v>
      </c>
    </row>
    <row r="107" spans="1:60" outlineLevel="1" x14ac:dyDescent="0.2">
      <c r="A107" s="178">
        <v>26</v>
      </c>
      <c r="B107" s="179" t="s">
        <v>240</v>
      </c>
      <c r="C107" s="188" t="s">
        <v>241</v>
      </c>
      <c r="D107" s="180" t="s">
        <v>180</v>
      </c>
      <c r="E107" s="181">
        <v>4</v>
      </c>
      <c r="F107" s="182"/>
      <c r="G107" s="183">
        <f>ROUND(E107*F107,2)</f>
        <v>0</v>
      </c>
      <c r="H107" s="182"/>
      <c r="I107" s="183">
        <f>ROUND(E107*H107,2)</f>
        <v>0</v>
      </c>
      <c r="J107" s="182"/>
      <c r="K107" s="183">
        <f>ROUND(E107*J107,2)</f>
        <v>0</v>
      </c>
      <c r="L107" s="183">
        <v>21</v>
      </c>
      <c r="M107" s="183">
        <f>G107*(1+L107/100)</f>
        <v>0</v>
      </c>
      <c r="N107" s="181">
        <v>0</v>
      </c>
      <c r="O107" s="181">
        <f>ROUND(E107*N107,2)</f>
        <v>0</v>
      </c>
      <c r="P107" s="181">
        <v>1E-3</v>
      </c>
      <c r="Q107" s="181">
        <f>ROUND(E107*P107,2)</f>
        <v>0</v>
      </c>
      <c r="R107" s="183" t="s">
        <v>242</v>
      </c>
      <c r="S107" s="183" t="s">
        <v>132</v>
      </c>
      <c r="T107" s="184" t="s">
        <v>132</v>
      </c>
      <c r="U107" s="159">
        <v>0.2</v>
      </c>
      <c r="V107" s="159">
        <f>ROUND(E107*U107,2)</f>
        <v>0.8</v>
      </c>
      <c r="W107" s="159"/>
      <c r="X107" s="159" t="s">
        <v>133</v>
      </c>
      <c r="Y107" s="159" t="s">
        <v>134</v>
      </c>
      <c r="Z107" s="149"/>
      <c r="AA107" s="149"/>
      <c r="AB107" s="149"/>
      <c r="AC107" s="149"/>
      <c r="AD107" s="149"/>
      <c r="AE107" s="149"/>
      <c r="AF107" s="149"/>
      <c r="AG107" s="149" t="s">
        <v>135</v>
      </c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1" x14ac:dyDescent="0.2">
      <c r="A108" s="170">
        <v>27</v>
      </c>
      <c r="B108" s="171" t="s">
        <v>243</v>
      </c>
      <c r="C108" s="186" t="s">
        <v>244</v>
      </c>
      <c r="D108" s="172" t="s">
        <v>130</v>
      </c>
      <c r="E108" s="173">
        <v>1.89</v>
      </c>
      <c r="F108" s="174"/>
      <c r="G108" s="175">
        <f>ROUND(E108*F108,2)</f>
        <v>0</v>
      </c>
      <c r="H108" s="174"/>
      <c r="I108" s="175">
        <f>ROUND(E108*H108,2)</f>
        <v>0</v>
      </c>
      <c r="J108" s="174"/>
      <c r="K108" s="175">
        <f>ROUND(E108*J108,2)</f>
        <v>0</v>
      </c>
      <c r="L108" s="175">
        <v>21</v>
      </c>
      <c r="M108" s="175">
        <f>G108*(1+L108/100)</f>
        <v>0</v>
      </c>
      <c r="N108" s="173">
        <v>0</v>
      </c>
      <c r="O108" s="173">
        <f>ROUND(E108*N108,2)</f>
        <v>0</v>
      </c>
      <c r="P108" s="173">
        <v>1E-3</v>
      </c>
      <c r="Q108" s="173">
        <f>ROUND(E108*P108,2)</f>
        <v>0</v>
      </c>
      <c r="R108" s="175"/>
      <c r="S108" s="175" t="s">
        <v>245</v>
      </c>
      <c r="T108" s="176" t="s">
        <v>246</v>
      </c>
      <c r="U108" s="159">
        <v>0.05</v>
      </c>
      <c r="V108" s="159">
        <f>ROUND(E108*U108,2)</f>
        <v>0.09</v>
      </c>
      <c r="W108" s="159"/>
      <c r="X108" s="159" t="s">
        <v>133</v>
      </c>
      <c r="Y108" s="159" t="s">
        <v>134</v>
      </c>
      <c r="Z108" s="149"/>
      <c r="AA108" s="149"/>
      <c r="AB108" s="149"/>
      <c r="AC108" s="149"/>
      <c r="AD108" s="149"/>
      <c r="AE108" s="149"/>
      <c r="AF108" s="149"/>
      <c r="AG108" s="149" t="s">
        <v>135</v>
      </c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2" x14ac:dyDescent="0.2">
      <c r="A109" s="156"/>
      <c r="B109" s="157"/>
      <c r="C109" s="187" t="s">
        <v>247</v>
      </c>
      <c r="D109" s="160"/>
      <c r="E109" s="161">
        <v>0.45</v>
      </c>
      <c r="F109" s="159"/>
      <c r="G109" s="159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59"/>
      <c r="Z109" s="149"/>
      <c r="AA109" s="149"/>
      <c r="AB109" s="149"/>
      <c r="AC109" s="149"/>
      <c r="AD109" s="149"/>
      <c r="AE109" s="149"/>
      <c r="AF109" s="149"/>
      <c r="AG109" s="149" t="s">
        <v>139</v>
      </c>
      <c r="AH109" s="149">
        <v>0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3" x14ac:dyDescent="0.2">
      <c r="A110" s="156"/>
      <c r="B110" s="157"/>
      <c r="C110" s="187" t="s">
        <v>248</v>
      </c>
      <c r="D110" s="160"/>
      <c r="E110" s="161">
        <v>1.44</v>
      </c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59"/>
      <c r="Z110" s="149"/>
      <c r="AA110" s="149"/>
      <c r="AB110" s="149"/>
      <c r="AC110" s="149"/>
      <c r="AD110" s="149"/>
      <c r="AE110" s="149"/>
      <c r="AF110" s="149"/>
      <c r="AG110" s="149" t="s">
        <v>139</v>
      </c>
      <c r="AH110" s="149">
        <v>0</v>
      </c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x14ac:dyDescent="0.2">
      <c r="A111" s="163" t="s">
        <v>126</v>
      </c>
      <c r="B111" s="164" t="s">
        <v>88</v>
      </c>
      <c r="C111" s="185" t="s">
        <v>89</v>
      </c>
      <c r="D111" s="165"/>
      <c r="E111" s="166"/>
      <c r="F111" s="167"/>
      <c r="G111" s="167">
        <f>SUMIF(AG112:AG119,"&lt;&gt;NOR",G112:G119)</f>
        <v>0</v>
      </c>
      <c r="H111" s="167"/>
      <c r="I111" s="167">
        <f>SUM(I112:I119)</f>
        <v>0</v>
      </c>
      <c r="J111" s="167"/>
      <c r="K111" s="167">
        <f>SUM(K112:K119)</f>
        <v>0</v>
      </c>
      <c r="L111" s="167"/>
      <c r="M111" s="167">
        <f>SUM(M112:M119)</f>
        <v>0</v>
      </c>
      <c r="N111" s="166"/>
      <c r="O111" s="166">
        <f>SUM(O112:O119)</f>
        <v>0.71</v>
      </c>
      <c r="P111" s="166"/>
      <c r="Q111" s="166">
        <f>SUM(Q112:Q119)</f>
        <v>0</v>
      </c>
      <c r="R111" s="167"/>
      <c r="S111" s="167"/>
      <c r="T111" s="168"/>
      <c r="U111" s="162"/>
      <c r="V111" s="162">
        <f>SUM(V112:V119)</f>
        <v>42.84</v>
      </c>
      <c r="W111" s="162"/>
      <c r="X111" s="162"/>
      <c r="Y111" s="162"/>
      <c r="AG111" t="s">
        <v>127</v>
      </c>
    </row>
    <row r="112" spans="1:60" ht="22.5" outlineLevel="1" x14ac:dyDescent="0.2">
      <c r="A112" s="170">
        <v>28</v>
      </c>
      <c r="B112" s="171" t="s">
        <v>249</v>
      </c>
      <c r="C112" s="186" t="s">
        <v>250</v>
      </c>
      <c r="D112" s="172" t="s">
        <v>130</v>
      </c>
      <c r="E112" s="173">
        <v>66.62</v>
      </c>
      <c r="F112" s="174"/>
      <c r="G112" s="175">
        <f>ROUND(E112*F112,2)</f>
        <v>0</v>
      </c>
      <c r="H112" s="174"/>
      <c r="I112" s="175">
        <f>ROUND(E112*H112,2)</f>
        <v>0</v>
      </c>
      <c r="J112" s="174"/>
      <c r="K112" s="175">
        <f>ROUND(E112*J112,2)</f>
        <v>0</v>
      </c>
      <c r="L112" s="175">
        <v>21</v>
      </c>
      <c r="M112" s="175">
        <f>G112*(1+L112/100)</f>
        <v>0</v>
      </c>
      <c r="N112" s="173">
        <v>1.0710000000000001E-2</v>
      </c>
      <c r="O112" s="173">
        <f>ROUND(E112*N112,2)</f>
        <v>0.71</v>
      </c>
      <c r="P112" s="173">
        <v>0</v>
      </c>
      <c r="Q112" s="173">
        <f>ROUND(E112*P112,2)</f>
        <v>0</v>
      </c>
      <c r="R112" s="175" t="s">
        <v>251</v>
      </c>
      <c r="S112" s="175" t="s">
        <v>132</v>
      </c>
      <c r="T112" s="176" t="s">
        <v>132</v>
      </c>
      <c r="U112" s="159">
        <v>0.627</v>
      </c>
      <c r="V112" s="159">
        <f>ROUND(E112*U112,2)</f>
        <v>41.77</v>
      </c>
      <c r="W112" s="159"/>
      <c r="X112" s="159" t="s">
        <v>133</v>
      </c>
      <c r="Y112" s="159" t="s">
        <v>134</v>
      </c>
      <c r="Z112" s="149"/>
      <c r="AA112" s="149"/>
      <c r="AB112" s="149"/>
      <c r="AC112" s="149"/>
      <c r="AD112" s="149"/>
      <c r="AE112" s="149"/>
      <c r="AF112" s="149"/>
      <c r="AG112" s="149" t="s">
        <v>135</v>
      </c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outlineLevel="2" x14ac:dyDescent="0.2">
      <c r="A113" s="156"/>
      <c r="B113" s="157"/>
      <c r="C113" s="249" t="s">
        <v>252</v>
      </c>
      <c r="D113" s="250"/>
      <c r="E113" s="250"/>
      <c r="F113" s="250"/>
      <c r="G113" s="250"/>
      <c r="H113" s="159"/>
      <c r="I113" s="159"/>
      <c r="J113" s="159"/>
      <c r="K113" s="159"/>
      <c r="L113" s="159"/>
      <c r="M113" s="159"/>
      <c r="N113" s="158"/>
      <c r="O113" s="158"/>
      <c r="P113" s="158"/>
      <c r="Q113" s="158"/>
      <c r="R113" s="159"/>
      <c r="S113" s="159"/>
      <c r="T113" s="159"/>
      <c r="U113" s="159"/>
      <c r="V113" s="159"/>
      <c r="W113" s="159"/>
      <c r="X113" s="159"/>
      <c r="Y113" s="159"/>
      <c r="Z113" s="149"/>
      <c r="AA113" s="149"/>
      <c r="AB113" s="149"/>
      <c r="AC113" s="149"/>
      <c r="AD113" s="149"/>
      <c r="AE113" s="149"/>
      <c r="AF113" s="149"/>
      <c r="AG113" s="149" t="s">
        <v>137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2" x14ac:dyDescent="0.2">
      <c r="A114" s="156"/>
      <c r="B114" s="157"/>
      <c r="C114" s="187" t="s">
        <v>138</v>
      </c>
      <c r="D114" s="160"/>
      <c r="E114" s="161"/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49"/>
      <c r="AA114" s="149"/>
      <c r="AB114" s="149"/>
      <c r="AC114" s="149"/>
      <c r="AD114" s="149"/>
      <c r="AE114" s="149"/>
      <c r="AF114" s="149"/>
      <c r="AG114" s="149" t="s">
        <v>139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outlineLevel="3" x14ac:dyDescent="0.2">
      <c r="A115" s="156"/>
      <c r="B115" s="157"/>
      <c r="C115" s="187" t="s">
        <v>140</v>
      </c>
      <c r="D115" s="160"/>
      <c r="E115" s="161">
        <v>61.02</v>
      </c>
      <c r="F115" s="159"/>
      <c r="G115" s="159"/>
      <c r="H115" s="159"/>
      <c r="I115" s="159"/>
      <c r="J115" s="159"/>
      <c r="K115" s="159"/>
      <c r="L115" s="159"/>
      <c r="M115" s="159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59"/>
      <c r="Z115" s="149"/>
      <c r="AA115" s="149"/>
      <c r="AB115" s="149"/>
      <c r="AC115" s="149"/>
      <c r="AD115" s="149"/>
      <c r="AE115" s="149"/>
      <c r="AF115" s="149"/>
      <c r="AG115" s="149" t="s">
        <v>139</v>
      </c>
      <c r="AH115" s="149">
        <v>0</v>
      </c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outlineLevel="3" x14ac:dyDescent="0.2">
      <c r="A116" s="156"/>
      <c r="B116" s="157"/>
      <c r="C116" s="187" t="s">
        <v>167</v>
      </c>
      <c r="D116" s="160"/>
      <c r="E116" s="161"/>
      <c r="F116" s="159"/>
      <c r="G116" s="1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9"/>
      <c r="AA116" s="149"/>
      <c r="AB116" s="149"/>
      <c r="AC116" s="149"/>
      <c r="AD116" s="149"/>
      <c r="AE116" s="149"/>
      <c r="AF116" s="149"/>
      <c r="AG116" s="149" t="s">
        <v>139</v>
      </c>
      <c r="AH116" s="149">
        <v>0</v>
      </c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outlineLevel="3" x14ac:dyDescent="0.2">
      <c r="A117" s="156"/>
      <c r="B117" s="157"/>
      <c r="C117" s="187" t="s">
        <v>168</v>
      </c>
      <c r="D117" s="160"/>
      <c r="E117" s="161">
        <v>5.6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59"/>
      <c r="Z117" s="149"/>
      <c r="AA117" s="149"/>
      <c r="AB117" s="149"/>
      <c r="AC117" s="149"/>
      <c r="AD117" s="149"/>
      <c r="AE117" s="149"/>
      <c r="AF117" s="149"/>
      <c r="AG117" s="149" t="s">
        <v>139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1" x14ac:dyDescent="0.2">
      <c r="A118" s="170">
        <v>29</v>
      </c>
      <c r="B118" s="171" t="s">
        <v>253</v>
      </c>
      <c r="C118" s="186" t="s">
        <v>254</v>
      </c>
      <c r="D118" s="172" t="s">
        <v>205</v>
      </c>
      <c r="E118" s="173">
        <v>0.71350000000000002</v>
      </c>
      <c r="F118" s="174"/>
      <c r="G118" s="175">
        <f>ROUND(E118*F118,2)</f>
        <v>0</v>
      </c>
      <c r="H118" s="174"/>
      <c r="I118" s="175">
        <f>ROUND(E118*H118,2)</f>
        <v>0</v>
      </c>
      <c r="J118" s="174"/>
      <c r="K118" s="175">
        <f>ROUND(E118*J118,2)</f>
        <v>0</v>
      </c>
      <c r="L118" s="175">
        <v>21</v>
      </c>
      <c r="M118" s="175">
        <f>G118*(1+L118/100)</f>
        <v>0</v>
      </c>
      <c r="N118" s="173">
        <v>0</v>
      </c>
      <c r="O118" s="173">
        <f>ROUND(E118*N118,2)</f>
        <v>0</v>
      </c>
      <c r="P118" s="173">
        <v>0</v>
      </c>
      <c r="Q118" s="173">
        <f>ROUND(E118*P118,2)</f>
        <v>0</v>
      </c>
      <c r="R118" s="175" t="s">
        <v>251</v>
      </c>
      <c r="S118" s="175" t="s">
        <v>132</v>
      </c>
      <c r="T118" s="176" t="s">
        <v>132</v>
      </c>
      <c r="U118" s="159">
        <v>1.4990000000000001</v>
      </c>
      <c r="V118" s="159">
        <f>ROUND(E118*U118,2)</f>
        <v>1.07</v>
      </c>
      <c r="W118" s="159"/>
      <c r="X118" s="159" t="s">
        <v>206</v>
      </c>
      <c r="Y118" s="159" t="s">
        <v>134</v>
      </c>
      <c r="Z118" s="149"/>
      <c r="AA118" s="149"/>
      <c r="AB118" s="149"/>
      <c r="AC118" s="149"/>
      <c r="AD118" s="149"/>
      <c r="AE118" s="149"/>
      <c r="AF118" s="149"/>
      <c r="AG118" s="149" t="s">
        <v>207</v>
      </c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2" x14ac:dyDescent="0.2">
      <c r="A119" s="156"/>
      <c r="B119" s="157"/>
      <c r="C119" s="251" t="s">
        <v>224</v>
      </c>
      <c r="D119" s="252"/>
      <c r="E119" s="252"/>
      <c r="F119" s="252"/>
      <c r="G119" s="252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9"/>
      <c r="AA119" s="149"/>
      <c r="AB119" s="149"/>
      <c r="AC119" s="149"/>
      <c r="AD119" s="149"/>
      <c r="AE119" s="149"/>
      <c r="AF119" s="149"/>
      <c r="AG119" s="149" t="s">
        <v>145</v>
      </c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x14ac:dyDescent="0.2">
      <c r="A120" s="163" t="s">
        <v>126</v>
      </c>
      <c r="B120" s="164" t="s">
        <v>90</v>
      </c>
      <c r="C120" s="185" t="s">
        <v>91</v>
      </c>
      <c r="D120" s="165"/>
      <c r="E120" s="166"/>
      <c r="F120" s="167"/>
      <c r="G120" s="167">
        <f>SUMIF(AG121:AG149,"&lt;&gt;NOR",G121:G149)</f>
        <v>0</v>
      </c>
      <c r="H120" s="167"/>
      <c r="I120" s="167">
        <f>SUM(I121:I149)</f>
        <v>0</v>
      </c>
      <c r="J120" s="167"/>
      <c r="K120" s="167">
        <f>SUM(K121:K149)</f>
        <v>0</v>
      </c>
      <c r="L120" s="167"/>
      <c r="M120" s="167">
        <f>SUM(M121:M149)</f>
        <v>0</v>
      </c>
      <c r="N120" s="166"/>
      <c r="O120" s="166">
        <f>SUM(O121:O149)</f>
        <v>0.01</v>
      </c>
      <c r="P120" s="166"/>
      <c r="Q120" s="166">
        <f>SUM(Q121:Q149)</f>
        <v>0</v>
      </c>
      <c r="R120" s="167"/>
      <c r="S120" s="167"/>
      <c r="T120" s="168"/>
      <c r="U120" s="162"/>
      <c r="V120" s="162">
        <f>SUM(V121:V149)</f>
        <v>11.139999999999999</v>
      </c>
      <c r="W120" s="162"/>
      <c r="X120" s="162"/>
      <c r="Y120" s="162"/>
      <c r="AG120" t="s">
        <v>127</v>
      </c>
    </row>
    <row r="121" spans="1:60" outlineLevel="1" x14ac:dyDescent="0.2">
      <c r="A121" s="170">
        <v>30</v>
      </c>
      <c r="B121" s="171" t="s">
        <v>255</v>
      </c>
      <c r="C121" s="186" t="s">
        <v>256</v>
      </c>
      <c r="D121" s="172" t="s">
        <v>130</v>
      </c>
      <c r="E121" s="173">
        <v>19.024999999999999</v>
      </c>
      <c r="F121" s="174"/>
      <c r="G121" s="175">
        <f>ROUND(E121*F121,2)</f>
        <v>0</v>
      </c>
      <c r="H121" s="174"/>
      <c r="I121" s="175">
        <f>ROUND(E121*H121,2)</f>
        <v>0</v>
      </c>
      <c r="J121" s="174"/>
      <c r="K121" s="175">
        <f>ROUND(E121*J121,2)</f>
        <v>0</v>
      </c>
      <c r="L121" s="175">
        <v>21</v>
      </c>
      <c r="M121" s="175">
        <f>G121*(1+L121/100)</f>
        <v>0</v>
      </c>
      <c r="N121" s="173">
        <v>1.0000000000000001E-5</v>
      </c>
      <c r="O121" s="173">
        <f>ROUND(E121*N121,2)</f>
        <v>0</v>
      </c>
      <c r="P121" s="173">
        <v>0</v>
      </c>
      <c r="Q121" s="173">
        <f>ROUND(E121*P121,2)</f>
        <v>0</v>
      </c>
      <c r="R121" s="175" t="s">
        <v>257</v>
      </c>
      <c r="S121" s="175" t="s">
        <v>132</v>
      </c>
      <c r="T121" s="176" t="s">
        <v>132</v>
      </c>
      <c r="U121" s="159">
        <v>7.1999999999999995E-2</v>
      </c>
      <c r="V121" s="159">
        <f>ROUND(E121*U121,2)</f>
        <v>1.37</v>
      </c>
      <c r="W121" s="159"/>
      <c r="X121" s="159" t="s">
        <v>133</v>
      </c>
      <c r="Y121" s="159" t="s">
        <v>134</v>
      </c>
      <c r="Z121" s="149"/>
      <c r="AA121" s="149"/>
      <c r="AB121" s="149"/>
      <c r="AC121" s="149"/>
      <c r="AD121" s="149"/>
      <c r="AE121" s="149"/>
      <c r="AF121" s="149"/>
      <c r="AG121" s="149" t="s">
        <v>135</v>
      </c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2" x14ac:dyDescent="0.2">
      <c r="A122" s="156"/>
      <c r="B122" s="157"/>
      <c r="C122" s="187" t="s">
        <v>258</v>
      </c>
      <c r="D122" s="160"/>
      <c r="E122" s="161"/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59"/>
      <c r="Z122" s="149"/>
      <c r="AA122" s="149"/>
      <c r="AB122" s="149"/>
      <c r="AC122" s="149"/>
      <c r="AD122" s="149"/>
      <c r="AE122" s="149"/>
      <c r="AF122" s="149"/>
      <c r="AG122" s="149" t="s">
        <v>139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outlineLevel="3" x14ac:dyDescent="0.2">
      <c r="A123" s="156"/>
      <c r="B123" s="157"/>
      <c r="C123" s="187" t="s">
        <v>259</v>
      </c>
      <c r="D123" s="160"/>
      <c r="E123" s="161">
        <v>2.8</v>
      </c>
      <c r="F123" s="159"/>
      <c r="G123" s="159"/>
      <c r="H123" s="159"/>
      <c r="I123" s="159"/>
      <c r="J123" s="159"/>
      <c r="K123" s="159"/>
      <c r="L123" s="159"/>
      <c r="M123" s="159"/>
      <c r="N123" s="158"/>
      <c r="O123" s="158"/>
      <c r="P123" s="158"/>
      <c r="Q123" s="158"/>
      <c r="R123" s="159"/>
      <c r="S123" s="159"/>
      <c r="T123" s="159"/>
      <c r="U123" s="159"/>
      <c r="V123" s="159"/>
      <c r="W123" s="159"/>
      <c r="X123" s="159"/>
      <c r="Y123" s="159"/>
      <c r="Z123" s="149"/>
      <c r="AA123" s="149"/>
      <c r="AB123" s="149"/>
      <c r="AC123" s="149"/>
      <c r="AD123" s="149"/>
      <c r="AE123" s="149"/>
      <c r="AF123" s="149"/>
      <c r="AG123" s="149" t="s">
        <v>139</v>
      </c>
      <c r="AH123" s="149">
        <v>0</v>
      </c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outlineLevel="3" x14ac:dyDescent="0.2">
      <c r="A124" s="156"/>
      <c r="B124" s="157"/>
      <c r="C124" s="187" t="s">
        <v>260</v>
      </c>
      <c r="D124" s="160"/>
      <c r="E124" s="161">
        <v>11.2</v>
      </c>
      <c r="F124" s="159"/>
      <c r="G124" s="1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9"/>
      <c r="AA124" s="149"/>
      <c r="AB124" s="149"/>
      <c r="AC124" s="149"/>
      <c r="AD124" s="149"/>
      <c r="AE124" s="149"/>
      <c r="AF124" s="149"/>
      <c r="AG124" s="149" t="s">
        <v>139</v>
      </c>
      <c r="AH124" s="149">
        <v>0</v>
      </c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outlineLevel="3" x14ac:dyDescent="0.2">
      <c r="A125" s="156"/>
      <c r="B125" s="157"/>
      <c r="C125" s="187" t="s">
        <v>261</v>
      </c>
      <c r="D125" s="160"/>
      <c r="E125" s="161">
        <v>0.96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59"/>
      <c r="Z125" s="149"/>
      <c r="AA125" s="149"/>
      <c r="AB125" s="149"/>
      <c r="AC125" s="149"/>
      <c r="AD125" s="149"/>
      <c r="AE125" s="149"/>
      <c r="AF125" s="149"/>
      <c r="AG125" s="149" t="s">
        <v>139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3" x14ac:dyDescent="0.2">
      <c r="A126" s="156"/>
      <c r="B126" s="157"/>
      <c r="C126" s="187" t="s">
        <v>262</v>
      </c>
      <c r="D126" s="160"/>
      <c r="E126" s="161"/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9"/>
      <c r="AA126" s="149"/>
      <c r="AB126" s="149"/>
      <c r="AC126" s="149"/>
      <c r="AD126" s="149"/>
      <c r="AE126" s="149"/>
      <c r="AF126" s="149"/>
      <c r="AG126" s="149" t="s">
        <v>139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3" x14ac:dyDescent="0.2">
      <c r="A127" s="156"/>
      <c r="B127" s="157"/>
      <c r="C127" s="187" t="s">
        <v>263</v>
      </c>
      <c r="D127" s="160"/>
      <c r="E127" s="161">
        <v>1.175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59"/>
      <c r="Z127" s="149"/>
      <c r="AA127" s="149"/>
      <c r="AB127" s="149"/>
      <c r="AC127" s="149"/>
      <c r="AD127" s="149"/>
      <c r="AE127" s="149"/>
      <c r="AF127" s="149"/>
      <c r="AG127" s="149" t="s">
        <v>139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3" x14ac:dyDescent="0.2">
      <c r="A128" s="156"/>
      <c r="B128" s="157"/>
      <c r="C128" s="187" t="s">
        <v>264</v>
      </c>
      <c r="D128" s="160"/>
      <c r="E128" s="161">
        <v>1.35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9"/>
      <c r="AA128" s="149"/>
      <c r="AB128" s="149"/>
      <c r="AC128" s="149"/>
      <c r="AD128" s="149"/>
      <c r="AE128" s="149"/>
      <c r="AF128" s="149"/>
      <c r="AG128" s="149" t="s">
        <v>139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3" x14ac:dyDescent="0.2">
      <c r="A129" s="156"/>
      <c r="B129" s="157"/>
      <c r="C129" s="187" t="s">
        <v>265</v>
      </c>
      <c r="D129" s="160"/>
      <c r="E129" s="161">
        <v>0.55000000000000004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59"/>
      <c r="Z129" s="149"/>
      <c r="AA129" s="149"/>
      <c r="AB129" s="149"/>
      <c r="AC129" s="149"/>
      <c r="AD129" s="149"/>
      <c r="AE129" s="149"/>
      <c r="AF129" s="149"/>
      <c r="AG129" s="149" t="s">
        <v>139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3" x14ac:dyDescent="0.2">
      <c r="A130" s="156"/>
      <c r="B130" s="157"/>
      <c r="C130" s="187" t="s">
        <v>266</v>
      </c>
      <c r="D130" s="160"/>
      <c r="E130" s="161"/>
      <c r="F130" s="159"/>
      <c r="G130" s="159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59"/>
      <c r="Z130" s="149"/>
      <c r="AA130" s="149"/>
      <c r="AB130" s="149"/>
      <c r="AC130" s="149"/>
      <c r="AD130" s="149"/>
      <c r="AE130" s="149"/>
      <c r="AF130" s="149"/>
      <c r="AG130" s="149" t="s">
        <v>139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3" x14ac:dyDescent="0.2">
      <c r="A131" s="156"/>
      <c r="B131" s="157"/>
      <c r="C131" s="187" t="s">
        <v>267</v>
      </c>
      <c r="D131" s="160"/>
      <c r="E131" s="161">
        <v>0.99</v>
      </c>
      <c r="F131" s="159"/>
      <c r="G131" s="159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59"/>
      <c r="Z131" s="149"/>
      <c r="AA131" s="149"/>
      <c r="AB131" s="149"/>
      <c r="AC131" s="149"/>
      <c r="AD131" s="149"/>
      <c r="AE131" s="149"/>
      <c r="AF131" s="149"/>
      <c r="AG131" s="149" t="s">
        <v>139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1" x14ac:dyDescent="0.2">
      <c r="A132" s="170">
        <v>31</v>
      </c>
      <c r="B132" s="171" t="s">
        <v>268</v>
      </c>
      <c r="C132" s="186" t="s">
        <v>269</v>
      </c>
      <c r="D132" s="172" t="s">
        <v>130</v>
      </c>
      <c r="E132" s="173">
        <v>19.024999999999999</v>
      </c>
      <c r="F132" s="174"/>
      <c r="G132" s="175">
        <f>ROUND(E132*F132,2)</f>
        <v>0</v>
      </c>
      <c r="H132" s="174"/>
      <c r="I132" s="175">
        <f>ROUND(E132*H132,2)</f>
        <v>0</v>
      </c>
      <c r="J132" s="174"/>
      <c r="K132" s="175">
        <f>ROUND(E132*J132,2)</f>
        <v>0</v>
      </c>
      <c r="L132" s="175">
        <v>21</v>
      </c>
      <c r="M132" s="175">
        <f>G132*(1+L132/100)</f>
        <v>0</v>
      </c>
      <c r="N132" s="173">
        <v>2.7999999999999998E-4</v>
      </c>
      <c r="O132" s="173">
        <f>ROUND(E132*N132,2)</f>
        <v>0.01</v>
      </c>
      <c r="P132" s="173">
        <v>0</v>
      </c>
      <c r="Q132" s="173">
        <f>ROUND(E132*P132,2)</f>
        <v>0</v>
      </c>
      <c r="R132" s="175" t="s">
        <v>257</v>
      </c>
      <c r="S132" s="175" t="s">
        <v>132</v>
      </c>
      <c r="T132" s="176" t="s">
        <v>132</v>
      </c>
      <c r="U132" s="159">
        <v>0.307</v>
      </c>
      <c r="V132" s="159">
        <f>ROUND(E132*U132,2)</f>
        <v>5.84</v>
      </c>
      <c r="W132" s="159"/>
      <c r="X132" s="159" t="s">
        <v>133</v>
      </c>
      <c r="Y132" s="159" t="s">
        <v>134</v>
      </c>
      <c r="Z132" s="149"/>
      <c r="AA132" s="149"/>
      <c r="AB132" s="149"/>
      <c r="AC132" s="149"/>
      <c r="AD132" s="149"/>
      <c r="AE132" s="149"/>
      <c r="AF132" s="149"/>
      <c r="AG132" s="149" t="s">
        <v>135</v>
      </c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2" x14ac:dyDescent="0.2">
      <c r="A133" s="156"/>
      <c r="B133" s="157"/>
      <c r="C133" s="249" t="s">
        <v>270</v>
      </c>
      <c r="D133" s="250"/>
      <c r="E133" s="250"/>
      <c r="F133" s="250"/>
      <c r="G133" s="250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59"/>
      <c r="Z133" s="149"/>
      <c r="AA133" s="149"/>
      <c r="AB133" s="149"/>
      <c r="AC133" s="149"/>
      <c r="AD133" s="149"/>
      <c r="AE133" s="149"/>
      <c r="AF133" s="149"/>
      <c r="AG133" s="149" t="s">
        <v>137</v>
      </c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2" x14ac:dyDescent="0.2">
      <c r="A134" s="156"/>
      <c r="B134" s="157"/>
      <c r="C134" s="187" t="s">
        <v>258</v>
      </c>
      <c r="D134" s="160"/>
      <c r="E134" s="161"/>
      <c r="F134" s="159"/>
      <c r="G134" s="159"/>
      <c r="H134" s="159"/>
      <c r="I134" s="159"/>
      <c r="J134" s="159"/>
      <c r="K134" s="159"/>
      <c r="L134" s="159"/>
      <c r="M134" s="159"/>
      <c r="N134" s="158"/>
      <c r="O134" s="158"/>
      <c r="P134" s="158"/>
      <c r="Q134" s="158"/>
      <c r="R134" s="159"/>
      <c r="S134" s="159"/>
      <c r="T134" s="159"/>
      <c r="U134" s="159"/>
      <c r="V134" s="159"/>
      <c r="W134" s="159"/>
      <c r="X134" s="159"/>
      <c r="Y134" s="159"/>
      <c r="Z134" s="149"/>
      <c r="AA134" s="149"/>
      <c r="AB134" s="149"/>
      <c r="AC134" s="149"/>
      <c r="AD134" s="149"/>
      <c r="AE134" s="149"/>
      <c r="AF134" s="149"/>
      <c r="AG134" s="149" t="s">
        <v>139</v>
      </c>
      <c r="AH134" s="149">
        <v>0</v>
      </c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outlineLevel="3" x14ac:dyDescent="0.2">
      <c r="A135" s="156"/>
      <c r="B135" s="157"/>
      <c r="C135" s="187" t="s">
        <v>259</v>
      </c>
      <c r="D135" s="160"/>
      <c r="E135" s="161">
        <v>2.8</v>
      </c>
      <c r="F135" s="159"/>
      <c r="G135" s="159"/>
      <c r="H135" s="159"/>
      <c r="I135" s="159"/>
      <c r="J135" s="159"/>
      <c r="K135" s="159"/>
      <c r="L135" s="159"/>
      <c r="M135" s="159"/>
      <c r="N135" s="158"/>
      <c r="O135" s="158"/>
      <c r="P135" s="158"/>
      <c r="Q135" s="158"/>
      <c r="R135" s="159"/>
      <c r="S135" s="159"/>
      <c r="T135" s="159"/>
      <c r="U135" s="159"/>
      <c r="V135" s="159"/>
      <c r="W135" s="159"/>
      <c r="X135" s="159"/>
      <c r="Y135" s="159"/>
      <c r="Z135" s="149"/>
      <c r="AA135" s="149"/>
      <c r="AB135" s="149"/>
      <c r="AC135" s="149"/>
      <c r="AD135" s="149"/>
      <c r="AE135" s="149"/>
      <c r="AF135" s="149"/>
      <c r="AG135" s="149" t="s">
        <v>139</v>
      </c>
      <c r="AH135" s="149">
        <v>0</v>
      </c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outlineLevel="3" x14ac:dyDescent="0.2">
      <c r="A136" s="156"/>
      <c r="B136" s="157"/>
      <c r="C136" s="187" t="s">
        <v>260</v>
      </c>
      <c r="D136" s="160"/>
      <c r="E136" s="161">
        <v>11.2</v>
      </c>
      <c r="F136" s="159"/>
      <c r="G136" s="159"/>
      <c r="H136" s="159"/>
      <c r="I136" s="159"/>
      <c r="J136" s="159"/>
      <c r="K136" s="159"/>
      <c r="L136" s="159"/>
      <c r="M136" s="159"/>
      <c r="N136" s="158"/>
      <c r="O136" s="158"/>
      <c r="P136" s="158"/>
      <c r="Q136" s="158"/>
      <c r="R136" s="159"/>
      <c r="S136" s="159"/>
      <c r="T136" s="159"/>
      <c r="U136" s="159"/>
      <c r="V136" s="159"/>
      <c r="W136" s="159"/>
      <c r="X136" s="159"/>
      <c r="Y136" s="159"/>
      <c r="Z136" s="149"/>
      <c r="AA136" s="149"/>
      <c r="AB136" s="149"/>
      <c r="AC136" s="149"/>
      <c r="AD136" s="149"/>
      <c r="AE136" s="149"/>
      <c r="AF136" s="149"/>
      <c r="AG136" s="149" t="s">
        <v>139</v>
      </c>
      <c r="AH136" s="149">
        <v>0</v>
      </c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3" x14ac:dyDescent="0.2">
      <c r="A137" s="156"/>
      <c r="B137" s="157"/>
      <c r="C137" s="187" t="s">
        <v>261</v>
      </c>
      <c r="D137" s="160"/>
      <c r="E137" s="161">
        <v>0.96</v>
      </c>
      <c r="F137" s="159"/>
      <c r="G137" s="159"/>
      <c r="H137" s="159"/>
      <c r="I137" s="159"/>
      <c r="J137" s="159"/>
      <c r="K137" s="159"/>
      <c r="L137" s="159"/>
      <c r="M137" s="159"/>
      <c r="N137" s="158"/>
      <c r="O137" s="158"/>
      <c r="P137" s="158"/>
      <c r="Q137" s="158"/>
      <c r="R137" s="159"/>
      <c r="S137" s="159"/>
      <c r="T137" s="159"/>
      <c r="U137" s="159"/>
      <c r="V137" s="159"/>
      <c r="W137" s="159"/>
      <c r="X137" s="159"/>
      <c r="Y137" s="159"/>
      <c r="Z137" s="149"/>
      <c r="AA137" s="149"/>
      <c r="AB137" s="149"/>
      <c r="AC137" s="149"/>
      <c r="AD137" s="149"/>
      <c r="AE137" s="149"/>
      <c r="AF137" s="149"/>
      <c r="AG137" s="149" t="s">
        <v>139</v>
      </c>
      <c r="AH137" s="149">
        <v>0</v>
      </c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3" x14ac:dyDescent="0.2">
      <c r="A138" s="156"/>
      <c r="B138" s="157"/>
      <c r="C138" s="187" t="s">
        <v>262</v>
      </c>
      <c r="D138" s="160"/>
      <c r="E138" s="161"/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59"/>
      <c r="Z138" s="149"/>
      <c r="AA138" s="149"/>
      <c r="AB138" s="149"/>
      <c r="AC138" s="149"/>
      <c r="AD138" s="149"/>
      <c r="AE138" s="149"/>
      <c r="AF138" s="149"/>
      <c r="AG138" s="149" t="s">
        <v>139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3" x14ac:dyDescent="0.2">
      <c r="A139" s="156"/>
      <c r="B139" s="157"/>
      <c r="C139" s="187" t="s">
        <v>263</v>
      </c>
      <c r="D139" s="160"/>
      <c r="E139" s="161">
        <v>1.175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9"/>
      <c r="AA139" s="149"/>
      <c r="AB139" s="149"/>
      <c r="AC139" s="149"/>
      <c r="AD139" s="149"/>
      <c r="AE139" s="149"/>
      <c r="AF139" s="149"/>
      <c r="AG139" s="149" t="s">
        <v>139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3" x14ac:dyDescent="0.2">
      <c r="A140" s="156"/>
      <c r="B140" s="157"/>
      <c r="C140" s="187" t="s">
        <v>264</v>
      </c>
      <c r="D140" s="160"/>
      <c r="E140" s="161">
        <v>1.35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59"/>
      <c r="Z140" s="149"/>
      <c r="AA140" s="149"/>
      <c r="AB140" s="149"/>
      <c r="AC140" s="149"/>
      <c r="AD140" s="149"/>
      <c r="AE140" s="149"/>
      <c r="AF140" s="149"/>
      <c r="AG140" s="149" t="s">
        <v>139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3" x14ac:dyDescent="0.2">
      <c r="A141" s="156"/>
      <c r="B141" s="157"/>
      <c r="C141" s="187" t="s">
        <v>265</v>
      </c>
      <c r="D141" s="160"/>
      <c r="E141" s="161">
        <v>0.55000000000000004</v>
      </c>
      <c r="F141" s="159"/>
      <c r="G141" s="159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59"/>
      <c r="Z141" s="149"/>
      <c r="AA141" s="149"/>
      <c r="AB141" s="149"/>
      <c r="AC141" s="149"/>
      <c r="AD141" s="149"/>
      <c r="AE141" s="149"/>
      <c r="AF141" s="149"/>
      <c r="AG141" s="149" t="s">
        <v>139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3" x14ac:dyDescent="0.2">
      <c r="A142" s="156"/>
      <c r="B142" s="157"/>
      <c r="C142" s="187" t="s">
        <v>266</v>
      </c>
      <c r="D142" s="160"/>
      <c r="E142" s="161"/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59"/>
      <c r="Z142" s="149"/>
      <c r="AA142" s="149"/>
      <c r="AB142" s="149"/>
      <c r="AC142" s="149"/>
      <c r="AD142" s="149"/>
      <c r="AE142" s="149"/>
      <c r="AF142" s="149"/>
      <c r="AG142" s="149" t="s">
        <v>139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outlineLevel="3" x14ac:dyDescent="0.2">
      <c r="A143" s="156"/>
      <c r="B143" s="157"/>
      <c r="C143" s="187" t="s">
        <v>267</v>
      </c>
      <c r="D143" s="160"/>
      <c r="E143" s="161">
        <v>0.99</v>
      </c>
      <c r="F143" s="159"/>
      <c r="G143" s="159"/>
      <c r="H143" s="159"/>
      <c r="I143" s="159"/>
      <c r="J143" s="159"/>
      <c r="K143" s="159"/>
      <c r="L143" s="159"/>
      <c r="M143" s="159"/>
      <c r="N143" s="158"/>
      <c r="O143" s="158"/>
      <c r="P143" s="158"/>
      <c r="Q143" s="158"/>
      <c r="R143" s="159"/>
      <c r="S143" s="159"/>
      <c r="T143" s="159"/>
      <c r="U143" s="159"/>
      <c r="V143" s="159"/>
      <c r="W143" s="159"/>
      <c r="X143" s="159"/>
      <c r="Y143" s="159"/>
      <c r="Z143" s="149"/>
      <c r="AA143" s="149"/>
      <c r="AB143" s="149"/>
      <c r="AC143" s="149"/>
      <c r="AD143" s="149"/>
      <c r="AE143" s="149"/>
      <c r="AF143" s="149"/>
      <c r="AG143" s="149" t="s">
        <v>139</v>
      </c>
      <c r="AH143" s="149">
        <v>0</v>
      </c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outlineLevel="1" x14ac:dyDescent="0.2">
      <c r="A144" s="178">
        <v>32</v>
      </c>
      <c r="B144" s="179" t="s">
        <v>271</v>
      </c>
      <c r="C144" s="188" t="s">
        <v>272</v>
      </c>
      <c r="D144" s="180" t="s">
        <v>130</v>
      </c>
      <c r="E144" s="181">
        <v>19.024999999999999</v>
      </c>
      <c r="F144" s="182"/>
      <c r="G144" s="183">
        <f>ROUND(E144*F144,2)</f>
        <v>0</v>
      </c>
      <c r="H144" s="182"/>
      <c r="I144" s="183">
        <f>ROUND(E144*H144,2)</f>
        <v>0</v>
      </c>
      <c r="J144" s="182"/>
      <c r="K144" s="183">
        <f>ROUND(E144*J144,2)</f>
        <v>0</v>
      </c>
      <c r="L144" s="183">
        <v>21</v>
      </c>
      <c r="M144" s="183">
        <f>G144*(1+L144/100)</f>
        <v>0</v>
      </c>
      <c r="N144" s="181">
        <v>8.0000000000000007E-5</v>
      </c>
      <c r="O144" s="181">
        <f>ROUND(E144*N144,2)</f>
        <v>0</v>
      </c>
      <c r="P144" s="181">
        <v>0</v>
      </c>
      <c r="Q144" s="181">
        <f>ROUND(E144*P144,2)</f>
        <v>0</v>
      </c>
      <c r="R144" s="183" t="s">
        <v>257</v>
      </c>
      <c r="S144" s="183" t="s">
        <v>132</v>
      </c>
      <c r="T144" s="184" t="s">
        <v>132</v>
      </c>
      <c r="U144" s="159">
        <v>0.156</v>
      </c>
      <c r="V144" s="159">
        <f>ROUND(E144*U144,2)</f>
        <v>2.97</v>
      </c>
      <c r="W144" s="159"/>
      <c r="X144" s="159" t="s">
        <v>133</v>
      </c>
      <c r="Y144" s="159" t="s">
        <v>134</v>
      </c>
      <c r="Z144" s="149"/>
      <c r="AA144" s="149"/>
      <c r="AB144" s="149"/>
      <c r="AC144" s="149"/>
      <c r="AD144" s="149"/>
      <c r="AE144" s="149"/>
      <c r="AF144" s="149"/>
      <c r="AG144" s="149" t="s">
        <v>135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22.5" outlineLevel="1" x14ac:dyDescent="0.2">
      <c r="A145" s="170">
        <v>33</v>
      </c>
      <c r="B145" s="171" t="s">
        <v>273</v>
      </c>
      <c r="C145" s="186" t="s">
        <v>274</v>
      </c>
      <c r="D145" s="172" t="s">
        <v>130</v>
      </c>
      <c r="E145" s="173">
        <v>2.88</v>
      </c>
      <c r="F145" s="174"/>
      <c r="G145" s="175">
        <f>ROUND(E145*F145,2)</f>
        <v>0</v>
      </c>
      <c r="H145" s="174"/>
      <c r="I145" s="175">
        <f>ROUND(E145*H145,2)</f>
        <v>0</v>
      </c>
      <c r="J145" s="174"/>
      <c r="K145" s="175">
        <f>ROUND(E145*J145,2)</f>
        <v>0</v>
      </c>
      <c r="L145" s="175">
        <v>21</v>
      </c>
      <c r="M145" s="175">
        <f>G145*(1+L145/100)</f>
        <v>0</v>
      </c>
      <c r="N145" s="173">
        <v>1.0000000000000001E-5</v>
      </c>
      <c r="O145" s="173">
        <f>ROUND(E145*N145,2)</f>
        <v>0</v>
      </c>
      <c r="P145" s="173">
        <v>0</v>
      </c>
      <c r="Q145" s="173">
        <f>ROUND(E145*P145,2)</f>
        <v>0</v>
      </c>
      <c r="R145" s="175" t="s">
        <v>257</v>
      </c>
      <c r="S145" s="175" t="s">
        <v>132</v>
      </c>
      <c r="T145" s="176" t="s">
        <v>132</v>
      </c>
      <c r="U145" s="159">
        <v>3.3000000000000002E-2</v>
      </c>
      <c r="V145" s="159">
        <f>ROUND(E145*U145,2)</f>
        <v>0.1</v>
      </c>
      <c r="W145" s="159"/>
      <c r="X145" s="159" t="s">
        <v>133</v>
      </c>
      <c r="Y145" s="159" t="s">
        <v>134</v>
      </c>
      <c r="Z145" s="149"/>
      <c r="AA145" s="149"/>
      <c r="AB145" s="149"/>
      <c r="AC145" s="149"/>
      <c r="AD145" s="149"/>
      <c r="AE145" s="149"/>
      <c r="AF145" s="149"/>
      <c r="AG145" s="149" t="s">
        <v>135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2" x14ac:dyDescent="0.2">
      <c r="A146" s="156"/>
      <c r="B146" s="157"/>
      <c r="C146" s="187" t="s">
        <v>275</v>
      </c>
      <c r="D146" s="160"/>
      <c r="E146" s="161">
        <v>2.88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9"/>
      <c r="AA146" s="149"/>
      <c r="AB146" s="149"/>
      <c r="AC146" s="149"/>
      <c r="AD146" s="149"/>
      <c r="AE146" s="149"/>
      <c r="AF146" s="149"/>
      <c r="AG146" s="149" t="s">
        <v>139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1" x14ac:dyDescent="0.2">
      <c r="A147" s="170">
        <v>34</v>
      </c>
      <c r="B147" s="171" t="s">
        <v>276</v>
      </c>
      <c r="C147" s="186" t="s">
        <v>277</v>
      </c>
      <c r="D147" s="172" t="s">
        <v>130</v>
      </c>
      <c r="E147" s="173">
        <v>2.88</v>
      </c>
      <c r="F147" s="174"/>
      <c r="G147" s="175">
        <f>ROUND(E147*F147,2)</f>
        <v>0</v>
      </c>
      <c r="H147" s="174"/>
      <c r="I147" s="175">
        <f>ROUND(E147*H147,2)</f>
        <v>0</v>
      </c>
      <c r="J147" s="174"/>
      <c r="K147" s="175">
        <f>ROUND(E147*J147,2)</f>
        <v>0</v>
      </c>
      <c r="L147" s="175">
        <v>21</v>
      </c>
      <c r="M147" s="175">
        <f>G147*(1+L147/100)</f>
        <v>0</v>
      </c>
      <c r="N147" s="173">
        <v>3.2000000000000003E-4</v>
      </c>
      <c r="O147" s="173">
        <f>ROUND(E147*N147,2)</f>
        <v>0</v>
      </c>
      <c r="P147" s="173">
        <v>0</v>
      </c>
      <c r="Q147" s="173">
        <f>ROUND(E147*P147,2)</f>
        <v>0</v>
      </c>
      <c r="R147" s="175" t="s">
        <v>257</v>
      </c>
      <c r="S147" s="175" t="s">
        <v>132</v>
      </c>
      <c r="T147" s="176" t="s">
        <v>132</v>
      </c>
      <c r="U147" s="159">
        <v>0.3</v>
      </c>
      <c r="V147" s="159">
        <f>ROUND(E147*U147,2)</f>
        <v>0.86</v>
      </c>
      <c r="W147" s="159"/>
      <c r="X147" s="159" t="s">
        <v>133</v>
      </c>
      <c r="Y147" s="159" t="s">
        <v>134</v>
      </c>
      <c r="Z147" s="149"/>
      <c r="AA147" s="149"/>
      <c r="AB147" s="149"/>
      <c r="AC147" s="149"/>
      <c r="AD147" s="149"/>
      <c r="AE147" s="149"/>
      <c r="AF147" s="149"/>
      <c r="AG147" s="149" t="s">
        <v>135</v>
      </c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2" x14ac:dyDescent="0.2">
      <c r="A148" s="156"/>
      <c r="B148" s="157"/>
      <c r="C148" s="249" t="s">
        <v>278</v>
      </c>
      <c r="D148" s="250"/>
      <c r="E148" s="250"/>
      <c r="F148" s="250"/>
      <c r="G148" s="250"/>
      <c r="H148" s="159"/>
      <c r="I148" s="159"/>
      <c r="J148" s="159"/>
      <c r="K148" s="159"/>
      <c r="L148" s="159"/>
      <c r="M148" s="159"/>
      <c r="N148" s="158"/>
      <c r="O148" s="158"/>
      <c r="P148" s="158"/>
      <c r="Q148" s="158"/>
      <c r="R148" s="159"/>
      <c r="S148" s="159"/>
      <c r="T148" s="159"/>
      <c r="U148" s="159"/>
      <c r="V148" s="159"/>
      <c r="W148" s="159"/>
      <c r="X148" s="159"/>
      <c r="Y148" s="159"/>
      <c r="Z148" s="149"/>
      <c r="AA148" s="149"/>
      <c r="AB148" s="149"/>
      <c r="AC148" s="149"/>
      <c r="AD148" s="149"/>
      <c r="AE148" s="149"/>
      <c r="AF148" s="149"/>
      <c r="AG148" s="149" t="s">
        <v>137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2" x14ac:dyDescent="0.2">
      <c r="A149" s="156"/>
      <c r="B149" s="157"/>
      <c r="C149" s="187" t="s">
        <v>275</v>
      </c>
      <c r="D149" s="160"/>
      <c r="E149" s="161">
        <v>2.88</v>
      </c>
      <c r="F149" s="159"/>
      <c r="G149" s="159"/>
      <c r="H149" s="159"/>
      <c r="I149" s="159"/>
      <c r="J149" s="159"/>
      <c r="K149" s="159"/>
      <c r="L149" s="159"/>
      <c r="M149" s="159"/>
      <c r="N149" s="158"/>
      <c r="O149" s="158"/>
      <c r="P149" s="158"/>
      <c r="Q149" s="158"/>
      <c r="R149" s="159"/>
      <c r="S149" s="159"/>
      <c r="T149" s="159"/>
      <c r="U149" s="159"/>
      <c r="V149" s="159"/>
      <c r="W149" s="159"/>
      <c r="X149" s="159"/>
      <c r="Y149" s="159"/>
      <c r="Z149" s="149"/>
      <c r="AA149" s="149"/>
      <c r="AB149" s="149"/>
      <c r="AC149" s="149"/>
      <c r="AD149" s="149"/>
      <c r="AE149" s="149"/>
      <c r="AF149" s="149"/>
      <c r="AG149" s="149" t="s">
        <v>139</v>
      </c>
      <c r="AH149" s="149">
        <v>0</v>
      </c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x14ac:dyDescent="0.2">
      <c r="A150" s="163" t="s">
        <v>126</v>
      </c>
      <c r="B150" s="164" t="s">
        <v>92</v>
      </c>
      <c r="C150" s="185" t="s">
        <v>93</v>
      </c>
      <c r="D150" s="165"/>
      <c r="E150" s="166"/>
      <c r="F150" s="167"/>
      <c r="G150" s="167">
        <f>SUMIF(AG151:AG171,"&lt;&gt;NOR",G151:G171)</f>
        <v>0</v>
      </c>
      <c r="H150" s="167"/>
      <c r="I150" s="167">
        <f>SUM(I151:I171)</f>
        <v>0</v>
      </c>
      <c r="J150" s="167"/>
      <c r="K150" s="167">
        <f>SUM(K151:K171)</f>
        <v>0</v>
      </c>
      <c r="L150" s="167"/>
      <c r="M150" s="167">
        <f>SUM(M151:M171)</f>
        <v>0</v>
      </c>
      <c r="N150" s="166"/>
      <c r="O150" s="166">
        <f>SUM(O151:O171)</f>
        <v>0.13</v>
      </c>
      <c r="P150" s="166"/>
      <c r="Q150" s="166">
        <f>SUM(Q151:Q171)</f>
        <v>0</v>
      </c>
      <c r="R150" s="167"/>
      <c r="S150" s="167"/>
      <c r="T150" s="168"/>
      <c r="U150" s="162"/>
      <c r="V150" s="162">
        <f>SUM(V151:V171)</f>
        <v>24.18</v>
      </c>
      <c r="W150" s="162"/>
      <c r="X150" s="162"/>
      <c r="Y150" s="162"/>
      <c r="AG150" t="s">
        <v>127</v>
      </c>
    </row>
    <row r="151" spans="1:60" outlineLevel="1" x14ac:dyDescent="0.2">
      <c r="A151" s="170">
        <v>35</v>
      </c>
      <c r="B151" s="171" t="s">
        <v>279</v>
      </c>
      <c r="C151" s="186" t="s">
        <v>280</v>
      </c>
      <c r="D151" s="172" t="s">
        <v>130</v>
      </c>
      <c r="E151" s="173">
        <v>87</v>
      </c>
      <c r="F151" s="174"/>
      <c r="G151" s="175">
        <f>ROUND(E151*F151,2)</f>
        <v>0</v>
      </c>
      <c r="H151" s="174"/>
      <c r="I151" s="175">
        <f>ROUND(E151*H151,2)</f>
        <v>0</v>
      </c>
      <c r="J151" s="174"/>
      <c r="K151" s="175">
        <f>ROUND(E151*J151,2)</f>
        <v>0</v>
      </c>
      <c r="L151" s="175">
        <v>21</v>
      </c>
      <c r="M151" s="175">
        <f>G151*(1+L151/100)</f>
        <v>0</v>
      </c>
      <c r="N151" s="173">
        <v>2.2000000000000001E-4</v>
      </c>
      <c r="O151" s="173">
        <f>ROUND(E151*N151,2)</f>
        <v>0.02</v>
      </c>
      <c r="P151" s="173">
        <v>0</v>
      </c>
      <c r="Q151" s="173">
        <f>ROUND(E151*P151,2)</f>
        <v>0</v>
      </c>
      <c r="R151" s="175" t="s">
        <v>281</v>
      </c>
      <c r="S151" s="175" t="s">
        <v>132</v>
      </c>
      <c r="T151" s="176" t="s">
        <v>132</v>
      </c>
      <c r="U151" s="159">
        <v>3.2480000000000002E-2</v>
      </c>
      <c r="V151" s="159">
        <f>ROUND(E151*U151,2)</f>
        <v>2.83</v>
      </c>
      <c r="W151" s="159"/>
      <c r="X151" s="159" t="s">
        <v>133</v>
      </c>
      <c r="Y151" s="159" t="s">
        <v>134</v>
      </c>
      <c r="Z151" s="149"/>
      <c r="AA151" s="149"/>
      <c r="AB151" s="149"/>
      <c r="AC151" s="149"/>
      <c r="AD151" s="149"/>
      <c r="AE151" s="149"/>
      <c r="AF151" s="149"/>
      <c r="AG151" s="149" t="s">
        <v>135</v>
      </c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outlineLevel="2" x14ac:dyDescent="0.2">
      <c r="A152" s="156"/>
      <c r="B152" s="157"/>
      <c r="C152" s="187" t="s">
        <v>282</v>
      </c>
      <c r="D152" s="160"/>
      <c r="E152" s="161"/>
      <c r="F152" s="159"/>
      <c r="G152" s="159"/>
      <c r="H152" s="159"/>
      <c r="I152" s="159"/>
      <c r="J152" s="159"/>
      <c r="K152" s="159"/>
      <c r="L152" s="159"/>
      <c r="M152" s="159"/>
      <c r="N152" s="158"/>
      <c r="O152" s="158"/>
      <c r="P152" s="158"/>
      <c r="Q152" s="158"/>
      <c r="R152" s="159"/>
      <c r="S152" s="159"/>
      <c r="T152" s="159"/>
      <c r="U152" s="159"/>
      <c r="V152" s="159"/>
      <c r="W152" s="159"/>
      <c r="X152" s="159"/>
      <c r="Y152" s="159"/>
      <c r="Z152" s="149"/>
      <c r="AA152" s="149"/>
      <c r="AB152" s="149"/>
      <c r="AC152" s="149"/>
      <c r="AD152" s="149"/>
      <c r="AE152" s="149"/>
      <c r="AF152" s="149"/>
      <c r="AG152" s="149" t="s">
        <v>139</v>
      </c>
      <c r="AH152" s="149">
        <v>0</v>
      </c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3" x14ac:dyDescent="0.2">
      <c r="A153" s="156"/>
      <c r="B153" s="157"/>
      <c r="C153" s="187" t="s">
        <v>152</v>
      </c>
      <c r="D153" s="160"/>
      <c r="E153" s="161"/>
      <c r="F153" s="159"/>
      <c r="G153" s="1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59"/>
      <c r="Z153" s="149"/>
      <c r="AA153" s="149"/>
      <c r="AB153" s="149"/>
      <c r="AC153" s="149"/>
      <c r="AD153" s="149"/>
      <c r="AE153" s="149"/>
      <c r="AF153" s="149"/>
      <c r="AG153" s="149" t="s">
        <v>139</v>
      </c>
      <c r="AH153" s="149">
        <v>0</v>
      </c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3" x14ac:dyDescent="0.2">
      <c r="A154" s="156"/>
      <c r="B154" s="157"/>
      <c r="C154" s="187" t="s">
        <v>153</v>
      </c>
      <c r="D154" s="160"/>
      <c r="E154" s="161">
        <v>87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9"/>
      <c r="AA154" s="149"/>
      <c r="AB154" s="149"/>
      <c r="AC154" s="149"/>
      <c r="AD154" s="149"/>
      <c r="AE154" s="149"/>
      <c r="AF154" s="149"/>
      <c r="AG154" s="149" t="s">
        <v>139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1" x14ac:dyDescent="0.2">
      <c r="A155" s="170">
        <v>36</v>
      </c>
      <c r="B155" s="171" t="s">
        <v>283</v>
      </c>
      <c r="C155" s="186" t="s">
        <v>284</v>
      </c>
      <c r="D155" s="172" t="s">
        <v>130</v>
      </c>
      <c r="E155" s="173">
        <v>87</v>
      </c>
      <c r="F155" s="174"/>
      <c r="G155" s="175">
        <f>ROUND(E155*F155,2)</f>
        <v>0</v>
      </c>
      <c r="H155" s="174"/>
      <c r="I155" s="175">
        <f>ROUND(E155*H155,2)</f>
        <v>0</v>
      </c>
      <c r="J155" s="174"/>
      <c r="K155" s="175">
        <f>ROUND(E155*J155,2)</f>
        <v>0</v>
      </c>
      <c r="L155" s="175">
        <v>21</v>
      </c>
      <c r="M155" s="175">
        <f>G155*(1+L155/100)</f>
        <v>0</v>
      </c>
      <c r="N155" s="173">
        <v>3.2000000000000003E-4</v>
      </c>
      <c r="O155" s="173">
        <f>ROUND(E155*N155,2)</f>
        <v>0.03</v>
      </c>
      <c r="P155" s="173">
        <v>0</v>
      </c>
      <c r="Q155" s="173">
        <f>ROUND(E155*P155,2)</f>
        <v>0</v>
      </c>
      <c r="R155" s="175" t="s">
        <v>281</v>
      </c>
      <c r="S155" s="175" t="s">
        <v>132</v>
      </c>
      <c r="T155" s="176" t="s">
        <v>132</v>
      </c>
      <c r="U155" s="159">
        <v>6.6360000000000002E-2</v>
      </c>
      <c r="V155" s="159">
        <f>ROUND(E155*U155,2)</f>
        <v>5.77</v>
      </c>
      <c r="W155" s="159"/>
      <c r="X155" s="159" t="s">
        <v>133</v>
      </c>
      <c r="Y155" s="159" t="s">
        <v>134</v>
      </c>
      <c r="Z155" s="149"/>
      <c r="AA155" s="149"/>
      <c r="AB155" s="149"/>
      <c r="AC155" s="149"/>
      <c r="AD155" s="149"/>
      <c r="AE155" s="149"/>
      <c r="AF155" s="149"/>
      <c r="AG155" s="149" t="s">
        <v>135</v>
      </c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2" x14ac:dyDescent="0.2">
      <c r="A156" s="156"/>
      <c r="B156" s="157"/>
      <c r="C156" s="187" t="s">
        <v>282</v>
      </c>
      <c r="D156" s="160"/>
      <c r="E156" s="161"/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9"/>
      <c r="AA156" s="149"/>
      <c r="AB156" s="149"/>
      <c r="AC156" s="149"/>
      <c r="AD156" s="149"/>
      <c r="AE156" s="149"/>
      <c r="AF156" s="149"/>
      <c r="AG156" s="149" t="s">
        <v>139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outlineLevel="3" x14ac:dyDescent="0.2">
      <c r="A157" s="156"/>
      <c r="B157" s="157"/>
      <c r="C157" s="187" t="s">
        <v>152</v>
      </c>
      <c r="D157" s="160"/>
      <c r="E157" s="161"/>
      <c r="F157" s="159"/>
      <c r="G157" s="159"/>
      <c r="H157" s="159"/>
      <c r="I157" s="159"/>
      <c r="J157" s="159"/>
      <c r="K157" s="159"/>
      <c r="L157" s="159"/>
      <c r="M157" s="159"/>
      <c r="N157" s="158"/>
      <c r="O157" s="158"/>
      <c r="P157" s="158"/>
      <c r="Q157" s="158"/>
      <c r="R157" s="159"/>
      <c r="S157" s="159"/>
      <c r="T157" s="159"/>
      <c r="U157" s="159"/>
      <c r="V157" s="159"/>
      <c r="W157" s="159"/>
      <c r="X157" s="159"/>
      <c r="Y157" s="159"/>
      <c r="Z157" s="149"/>
      <c r="AA157" s="149"/>
      <c r="AB157" s="149"/>
      <c r="AC157" s="149"/>
      <c r="AD157" s="149"/>
      <c r="AE157" s="149"/>
      <c r="AF157" s="149"/>
      <c r="AG157" s="149" t="s">
        <v>139</v>
      </c>
      <c r="AH157" s="149">
        <v>0</v>
      </c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3" x14ac:dyDescent="0.2">
      <c r="A158" s="156"/>
      <c r="B158" s="157"/>
      <c r="C158" s="187" t="s">
        <v>153</v>
      </c>
      <c r="D158" s="160"/>
      <c r="E158" s="161">
        <v>87</v>
      </c>
      <c r="F158" s="159"/>
      <c r="G158" s="159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59"/>
      <c r="Z158" s="149"/>
      <c r="AA158" s="149"/>
      <c r="AB158" s="149"/>
      <c r="AC158" s="149"/>
      <c r="AD158" s="149"/>
      <c r="AE158" s="149"/>
      <c r="AF158" s="149"/>
      <c r="AG158" s="149" t="s">
        <v>139</v>
      </c>
      <c r="AH158" s="149">
        <v>0</v>
      </c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22.5" outlineLevel="1" x14ac:dyDescent="0.2">
      <c r="A159" s="170">
        <v>37</v>
      </c>
      <c r="B159" s="171" t="s">
        <v>285</v>
      </c>
      <c r="C159" s="186" t="s">
        <v>286</v>
      </c>
      <c r="D159" s="172" t="s">
        <v>130</v>
      </c>
      <c r="E159" s="173">
        <v>119.88</v>
      </c>
      <c r="F159" s="174"/>
      <c r="G159" s="175">
        <f>ROUND(E159*F159,2)</f>
        <v>0</v>
      </c>
      <c r="H159" s="174"/>
      <c r="I159" s="175">
        <f>ROUND(E159*H159,2)</f>
        <v>0</v>
      </c>
      <c r="J159" s="174"/>
      <c r="K159" s="175">
        <f>ROUND(E159*J159,2)</f>
        <v>0</v>
      </c>
      <c r="L159" s="175">
        <v>21</v>
      </c>
      <c r="M159" s="175">
        <f>G159*(1+L159/100)</f>
        <v>0</v>
      </c>
      <c r="N159" s="173">
        <v>6.4000000000000005E-4</v>
      </c>
      <c r="O159" s="173">
        <f>ROUND(E159*N159,2)</f>
        <v>0.08</v>
      </c>
      <c r="P159" s="173">
        <v>0</v>
      </c>
      <c r="Q159" s="173">
        <f>ROUND(E159*P159,2)</f>
        <v>0</v>
      </c>
      <c r="R159" s="175" t="s">
        <v>281</v>
      </c>
      <c r="S159" s="175" t="s">
        <v>132</v>
      </c>
      <c r="T159" s="176" t="s">
        <v>132</v>
      </c>
      <c r="U159" s="159">
        <v>0.13</v>
      </c>
      <c r="V159" s="159">
        <f>ROUND(E159*U159,2)</f>
        <v>15.58</v>
      </c>
      <c r="W159" s="159"/>
      <c r="X159" s="159" t="s">
        <v>133</v>
      </c>
      <c r="Y159" s="159" t="s">
        <v>134</v>
      </c>
      <c r="Z159" s="149"/>
      <c r="AA159" s="149"/>
      <c r="AB159" s="149"/>
      <c r="AC159" s="149"/>
      <c r="AD159" s="149"/>
      <c r="AE159" s="149"/>
      <c r="AF159" s="149"/>
      <c r="AG159" s="149" t="s">
        <v>135</v>
      </c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2" x14ac:dyDescent="0.2">
      <c r="A160" s="156"/>
      <c r="B160" s="157"/>
      <c r="C160" s="187" t="s">
        <v>282</v>
      </c>
      <c r="D160" s="160"/>
      <c r="E160" s="161"/>
      <c r="F160" s="159"/>
      <c r="G160" s="159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59"/>
      <c r="Z160" s="149"/>
      <c r="AA160" s="149"/>
      <c r="AB160" s="149"/>
      <c r="AC160" s="149"/>
      <c r="AD160" s="149"/>
      <c r="AE160" s="149"/>
      <c r="AF160" s="149"/>
      <c r="AG160" s="149" t="s">
        <v>139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outlineLevel="3" x14ac:dyDescent="0.2">
      <c r="A161" s="156"/>
      <c r="B161" s="157"/>
      <c r="C161" s="187" t="s">
        <v>148</v>
      </c>
      <c r="D161" s="160"/>
      <c r="E161" s="161"/>
      <c r="F161" s="159"/>
      <c r="G161" s="159"/>
      <c r="H161" s="159"/>
      <c r="I161" s="159"/>
      <c r="J161" s="159"/>
      <c r="K161" s="159"/>
      <c r="L161" s="159"/>
      <c r="M161" s="159"/>
      <c r="N161" s="158"/>
      <c r="O161" s="158"/>
      <c r="P161" s="158"/>
      <c r="Q161" s="158"/>
      <c r="R161" s="159"/>
      <c r="S161" s="159"/>
      <c r="T161" s="159"/>
      <c r="U161" s="159"/>
      <c r="V161" s="159"/>
      <c r="W161" s="159"/>
      <c r="X161" s="159"/>
      <c r="Y161" s="159"/>
      <c r="Z161" s="149"/>
      <c r="AA161" s="149"/>
      <c r="AB161" s="149"/>
      <c r="AC161" s="149"/>
      <c r="AD161" s="149"/>
      <c r="AE161" s="149"/>
      <c r="AF161" s="149"/>
      <c r="AG161" s="149" t="s">
        <v>139</v>
      </c>
      <c r="AH161" s="149">
        <v>0</v>
      </c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3" x14ac:dyDescent="0.2">
      <c r="A162" s="156"/>
      <c r="B162" s="157"/>
      <c r="C162" s="187" t="s">
        <v>149</v>
      </c>
      <c r="D162" s="160"/>
      <c r="E162" s="161">
        <v>24.78</v>
      </c>
      <c r="F162" s="159"/>
      <c r="G162" s="159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59"/>
      <c r="Z162" s="149"/>
      <c r="AA162" s="149"/>
      <c r="AB162" s="149"/>
      <c r="AC162" s="149"/>
      <c r="AD162" s="149"/>
      <c r="AE162" s="149"/>
      <c r="AF162" s="149"/>
      <c r="AG162" s="149" t="s">
        <v>139</v>
      </c>
      <c r="AH162" s="149">
        <v>0</v>
      </c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3" x14ac:dyDescent="0.2">
      <c r="A163" s="156"/>
      <c r="B163" s="157"/>
      <c r="C163" s="187" t="s">
        <v>287</v>
      </c>
      <c r="D163" s="160"/>
      <c r="E163" s="161"/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9"/>
      <c r="AA163" s="149"/>
      <c r="AB163" s="149"/>
      <c r="AC163" s="149"/>
      <c r="AD163" s="149"/>
      <c r="AE163" s="149"/>
      <c r="AF163" s="149"/>
      <c r="AG163" s="149" t="s">
        <v>139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3" x14ac:dyDescent="0.2">
      <c r="A164" s="156"/>
      <c r="B164" s="157"/>
      <c r="C164" s="187" t="s">
        <v>288</v>
      </c>
      <c r="D164" s="160"/>
      <c r="E164" s="161">
        <v>-87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9"/>
      <c r="AA164" s="149"/>
      <c r="AB164" s="149"/>
      <c r="AC164" s="149"/>
      <c r="AD164" s="149"/>
      <c r="AE164" s="149"/>
      <c r="AF164" s="149"/>
      <c r="AG164" s="149" t="s">
        <v>139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3" x14ac:dyDescent="0.2">
      <c r="A165" s="156"/>
      <c r="B165" s="157"/>
      <c r="C165" s="187" t="s">
        <v>150</v>
      </c>
      <c r="D165" s="160"/>
      <c r="E165" s="161"/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9"/>
      <c r="AA165" s="149"/>
      <c r="AB165" s="149"/>
      <c r="AC165" s="149"/>
      <c r="AD165" s="149"/>
      <c r="AE165" s="149"/>
      <c r="AF165" s="149"/>
      <c r="AG165" s="149" t="s">
        <v>139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outlineLevel="3" x14ac:dyDescent="0.2">
      <c r="A166" s="156"/>
      <c r="B166" s="157"/>
      <c r="C166" s="187" t="s">
        <v>151</v>
      </c>
      <c r="D166" s="160"/>
      <c r="E166" s="161">
        <v>34.08</v>
      </c>
      <c r="F166" s="159"/>
      <c r="G166" s="159"/>
      <c r="H166" s="159"/>
      <c r="I166" s="159"/>
      <c r="J166" s="159"/>
      <c r="K166" s="159"/>
      <c r="L166" s="159"/>
      <c r="M166" s="159"/>
      <c r="N166" s="158"/>
      <c r="O166" s="158"/>
      <c r="P166" s="158"/>
      <c r="Q166" s="158"/>
      <c r="R166" s="159"/>
      <c r="S166" s="159"/>
      <c r="T166" s="159"/>
      <c r="U166" s="159"/>
      <c r="V166" s="159"/>
      <c r="W166" s="159"/>
      <c r="X166" s="159"/>
      <c r="Y166" s="159"/>
      <c r="Z166" s="149"/>
      <c r="AA166" s="149"/>
      <c r="AB166" s="149"/>
      <c r="AC166" s="149"/>
      <c r="AD166" s="149"/>
      <c r="AE166" s="149"/>
      <c r="AF166" s="149"/>
      <c r="AG166" s="149" t="s">
        <v>139</v>
      </c>
      <c r="AH166" s="149">
        <v>0</v>
      </c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3" x14ac:dyDescent="0.2">
      <c r="A167" s="156"/>
      <c r="B167" s="157"/>
      <c r="C167" s="187" t="s">
        <v>152</v>
      </c>
      <c r="D167" s="160"/>
      <c r="E167" s="161"/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59"/>
      <c r="Z167" s="149"/>
      <c r="AA167" s="149"/>
      <c r="AB167" s="149"/>
      <c r="AC167" s="149"/>
      <c r="AD167" s="149"/>
      <c r="AE167" s="149"/>
      <c r="AF167" s="149"/>
      <c r="AG167" s="149" t="s">
        <v>139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3" x14ac:dyDescent="0.2">
      <c r="A168" s="156"/>
      <c r="B168" s="157"/>
      <c r="C168" s="187" t="s">
        <v>153</v>
      </c>
      <c r="D168" s="160"/>
      <c r="E168" s="161">
        <v>87</v>
      </c>
      <c r="F168" s="159"/>
      <c r="G168" s="159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59"/>
      <c r="Z168" s="149"/>
      <c r="AA168" s="149"/>
      <c r="AB168" s="149"/>
      <c r="AC168" s="149"/>
      <c r="AD168" s="149"/>
      <c r="AE168" s="149"/>
      <c r="AF168" s="149"/>
      <c r="AG168" s="149" t="s">
        <v>139</v>
      </c>
      <c r="AH168" s="149">
        <v>0</v>
      </c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3" x14ac:dyDescent="0.2">
      <c r="A169" s="156"/>
      <c r="B169" s="157"/>
      <c r="C169" s="187" t="s">
        <v>289</v>
      </c>
      <c r="D169" s="160"/>
      <c r="E169" s="161"/>
      <c r="F169" s="159"/>
      <c r="G169" s="159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49"/>
      <c r="AA169" s="149"/>
      <c r="AB169" s="149"/>
      <c r="AC169" s="149"/>
      <c r="AD169" s="149"/>
      <c r="AE169" s="149"/>
      <c r="AF169" s="149"/>
      <c r="AG169" s="149" t="s">
        <v>139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3" x14ac:dyDescent="0.2">
      <c r="A170" s="156"/>
      <c r="B170" s="157"/>
      <c r="C170" s="187" t="s">
        <v>138</v>
      </c>
      <c r="D170" s="160"/>
      <c r="E170" s="161"/>
      <c r="F170" s="159"/>
      <c r="G170" s="159"/>
      <c r="H170" s="159"/>
      <c r="I170" s="159"/>
      <c r="J170" s="159"/>
      <c r="K170" s="159"/>
      <c r="L170" s="159"/>
      <c r="M170" s="159"/>
      <c r="N170" s="158"/>
      <c r="O170" s="158"/>
      <c r="P170" s="158"/>
      <c r="Q170" s="158"/>
      <c r="R170" s="159"/>
      <c r="S170" s="159"/>
      <c r="T170" s="159"/>
      <c r="U170" s="159"/>
      <c r="V170" s="159"/>
      <c r="W170" s="159"/>
      <c r="X170" s="159"/>
      <c r="Y170" s="159"/>
      <c r="Z170" s="149"/>
      <c r="AA170" s="149"/>
      <c r="AB170" s="149"/>
      <c r="AC170" s="149"/>
      <c r="AD170" s="149"/>
      <c r="AE170" s="149"/>
      <c r="AF170" s="149"/>
      <c r="AG170" s="149" t="s">
        <v>139</v>
      </c>
      <c r="AH170" s="149">
        <v>0</v>
      </c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3" x14ac:dyDescent="0.2">
      <c r="A171" s="156"/>
      <c r="B171" s="157"/>
      <c r="C171" s="187" t="s">
        <v>140</v>
      </c>
      <c r="D171" s="160"/>
      <c r="E171" s="161">
        <v>61.02</v>
      </c>
      <c r="F171" s="159"/>
      <c r="G171" s="1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9"/>
      <c r="AA171" s="149"/>
      <c r="AB171" s="149"/>
      <c r="AC171" s="149"/>
      <c r="AD171" s="149"/>
      <c r="AE171" s="149"/>
      <c r="AF171" s="149"/>
      <c r="AG171" s="149" t="s">
        <v>139</v>
      </c>
      <c r="AH171" s="149">
        <v>0</v>
      </c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x14ac:dyDescent="0.2">
      <c r="A172" s="163" t="s">
        <v>126</v>
      </c>
      <c r="B172" s="164" t="s">
        <v>94</v>
      </c>
      <c r="C172" s="185" t="s">
        <v>95</v>
      </c>
      <c r="D172" s="165"/>
      <c r="E172" s="166"/>
      <c r="F172" s="167"/>
      <c r="G172" s="167">
        <f>SUMIF(AG173:AG182,"&lt;&gt;NOR",G173:G182)</f>
        <v>0</v>
      </c>
      <c r="H172" s="167"/>
      <c r="I172" s="167">
        <f>SUM(I173:I182)</f>
        <v>0</v>
      </c>
      <c r="J172" s="167"/>
      <c r="K172" s="167">
        <f>SUM(K173:K182)</f>
        <v>0</v>
      </c>
      <c r="L172" s="167"/>
      <c r="M172" s="167">
        <f>SUM(M173:M182)</f>
        <v>0</v>
      </c>
      <c r="N172" s="166"/>
      <c r="O172" s="166">
        <f>SUM(O173:O182)</f>
        <v>0</v>
      </c>
      <c r="P172" s="166"/>
      <c r="Q172" s="166">
        <f>SUM(Q173:Q182)</f>
        <v>0</v>
      </c>
      <c r="R172" s="167"/>
      <c r="S172" s="167"/>
      <c r="T172" s="168"/>
      <c r="U172" s="162"/>
      <c r="V172" s="162">
        <f>SUM(V173:V182)</f>
        <v>18.349999999999994</v>
      </c>
      <c r="W172" s="162"/>
      <c r="X172" s="162"/>
      <c r="Y172" s="162"/>
      <c r="AG172" t="s">
        <v>127</v>
      </c>
    </row>
    <row r="173" spans="1:60" ht="22.5" outlineLevel="1" x14ac:dyDescent="0.2">
      <c r="A173" s="178">
        <v>38</v>
      </c>
      <c r="B173" s="179" t="s">
        <v>290</v>
      </c>
      <c r="C173" s="188" t="s">
        <v>291</v>
      </c>
      <c r="D173" s="180" t="s">
        <v>205</v>
      </c>
      <c r="E173" s="181">
        <v>6.8150899999999996</v>
      </c>
      <c r="F173" s="182"/>
      <c r="G173" s="183">
        <f>ROUND(E173*F173,2)</f>
        <v>0</v>
      </c>
      <c r="H173" s="182"/>
      <c r="I173" s="183">
        <f>ROUND(E173*H173,2)</f>
        <v>0</v>
      </c>
      <c r="J173" s="182"/>
      <c r="K173" s="183">
        <f>ROUND(E173*J173,2)</f>
        <v>0</v>
      </c>
      <c r="L173" s="183">
        <v>21</v>
      </c>
      <c r="M173" s="183">
        <f>G173*(1+L173/100)</f>
        <v>0</v>
      </c>
      <c r="N173" s="181">
        <v>0</v>
      </c>
      <c r="O173" s="181">
        <f>ROUND(E173*N173,2)</f>
        <v>0</v>
      </c>
      <c r="P173" s="181">
        <v>0</v>
      </c>
      <c r="Q173" s="181">
        <f>ROUND(E173*P173,2)</f>
        <v>0</v>
      </c>
      <c r="R173" s="183" t="s">
        <v>172</v>
      </c>
      <c r="S173" s="183" t="s">
        <v>132</v>
      </c>
      <c r="T173" s="184" t="s">
        <v>132</v>
      </c>
      <c r="U173" s="159">
        <v>0.93300000000000005</v>
      </c>
      <c r="V173" s="159">
        <f>ROUND(E173*U173,2)</f>
        <v>6.36</v>
      </c>
      <c r="W173" s="159"/>
      <c r="X173" s="159" t="s">
        <v>292</v>
      </c>
      <c r="Y173" s="159" t="s">
        <v>134</v>
      </c>
      <c r="Z173" s="149"/>
      <c r="AA173" s="149"/>
      <c r="AB173" s="149"/>
      <c r="AC173" s="149"/>
      <c r="AD173" s="149"/>
      <c r="AE173" s="149"/>
      <c r="AF173" s="149"/>
      <c r="AG173" s="149" t="s">
        <v>293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outlineLevel="1" x14ac:dyDescent="0.2">
      <c r="A174" s="170">
        <v>39</v>
      </c>
      <c r="B174" s="171" t="s">
        <v>294</v>
      </c>
      <c r="C174" s="186" t="s">
        <v>295</v>
      </c>
      <c r="D174" s="172" t="s">
        <v>205</v>
      </c>
      <c r="E174" s="173">
        <v>6.8150899999999996</v>
      </c>
      <c r="F174" s="174"/>
      <c r="G174" s="175">
        <f>ROUND(E174*F174,2)</f>
        <v>0</v>
      </c>
      <c r="H174" s="174"/>
      <c r="I174" s="175">
        <f>ROUND(E174*H174,2)</f>
        <v>0</v>
      </c>
      <c r="J174" s="174"/>
      <c r="K174" s="175">
        <f>ROUND(E174*J174,2)</f>
        <v>0</v>
      </c>
      <c r="L174" s="175">
        <v>21</v>
      </c>
      <c r="M174" s="175">
        <f>G174*(1+L174/100)</f>
        <v>0</v>
      </c>
      <c r="N174" s="173">
        <v>0</v>
      </c>
      <c r="O174" s="173">
        <f>ROUND(E174*N174,2)</f>
        <v>0</v>
      </c>
      <c r="P174" s="173">
        <v>0</v>
      </c>
      <c r="Q174" s="173">
        <f>ROUND(E174*P174,2)</f>
        <v>0</v>
      </c>
      <c r="R174" s="175" t="s">
        <v>172</v>
      </c>
      <c r="S174" s="175" t="s">
        <v>132</v>
      </c>
      <c r="T174" s="176" t="s">
        <v>132</v>
      </c>
      <c r="U174" s="159">
        <v>0.49</v>
      </c>
      <c r="V174" s="159">
        <f>ROUND(E174*U174,2)</f>
        <v>3.34</v>
      </c>
      <c r="W174" s="159"/>
      <c r="X174" s="159" t="s">
        <v>292</v>
      </c>
      <c r="Y174" s="159" t="s">
        <v>134</v>
      </c>
      <c r="Z174" s="149"/>
      <c r="AA174" s="149"/>
      <c r="AB174" s="149"/>
      <c r="AC174" s="149"/>
      <c r="AD174" s="149"/>
      <c r="AE174" s="149"/>
      <c r="AF174" s="149"/>
      <c r="AG174" s="149" t="s">
        <v>293</v>
      </c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outlineLevel="2" x14ac:dyDescent="0.2">
      <c r="A175" s="156"/>
      <c r="B175" s="157"/>
      <c r="C175" s="249" t="s">
        <v>296</v>
      </c>
      <c r="D175" s="250"/>
      <c r="E175" s="250"/>
      <c r="F175" s="250"/>
      <c r="G175" s="250"/>
      <c r="H175" s="159"/>
      <c r="I175" s="159"/>
      <c r="J175" s="159"/>
      <c r="K175" s="159"/>
      <c r="L175" s="159"/>
      <c r="M175" s="159"/>
      <c r="N175" s="158"/>
      <c r="O175" s="158"/>
      <c r="P175" s="158"/>
      <c r="Q175" s="158"/>
      <c r="R175" s="159"/>
      <c r="S175" s="159"/>
      <c r="T175" s="159"/>
      <c r="U175" s="159"/>
      <c r="V175" s="159"/>
      <c r="W175" s="159"/>
      <c r="X175" s="159"/>
      <c r="Y175" s="159"/>
      <c r="Z175" s="149"/>
      <c r="AA175" s="149"/>
      <c r="AB175" s="149"/>
      <c r="AC175" s="149"/>
      <c r="AD175" s="149"/>
      <c r="AE175" s="149"/>
      <c r="AF175" s="149"/>
      <c r="AG175" s="149" t="s">
        <v>137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1" x14ac:dyDescent="0.2">
      <c r="A176" s="178">
        <v>40</v>
      </c>
      <c r="B176" s="179" t="s">
        <v>297</v>
      </c>
      <c r="C176" s="188" t="s">
        <v>298</v>
      </c>
      <c r="D176" s="180" t="s">
        <v>205</v>
      </c>
      <c r="E176" s="181">
        <v>163.56216000000001</v>
      </c>
      <c r="F176" s="182"/>
      <c r="G176" s="183">
        <f>ROUND(E176*F176,2)</f>
        <v>0</v>
      </c>
      <c r="H176" s="182"/>
      <c r="I176" s="183">
        <f>ROUND(E176*H176,2)</f>
        <v>0</v>
      </c>
      <c r="J176" s="182"/>
      <c r="K176" s="183">
        <f>ROUND(E176*J176,2)</f>
        <v>0</v>
      </c>
      <c r="L176" s="183">
        <v>21</v>
      </c>
      <c r="M176" s="183">
        <f>G176*(1+L176/100)</f>
        <v>0</v>
      </c>
      <c r="N176" s="181">
        <v>0</v>
      </c>
      <c r="O176" s="181">
        <f>ROUND(E176*N176,2)</f>
        <v>0</v>
      </c>
      <c r="P176" s="181">
        <v>0</v>
      </c>
      <c r="Q176" s="181">
        <f>ROUND(E176*P176,2)</f>
        <v>0</v>
      </c>
      <c r="R176" s="183" t="s">
        <v>172</v>
      </c>
      <c r="S176" s="183" t="s">
        <v>132</v>
      </c>
      <c r="T176" s="184" t="s">
        <v>132</v>
      </c>
      <c r="U176" s="159">
        <v>0</v>
      </c>
      <c r="V176" s="159">
        <f>ROUND(E176*U176,2)</f>
        <v>0</v>
      </c>
      <c r="W176" s="159"/>
      <c r="X176" s="159" t="s">
        <v>292</v>
      </c>
      <c r="Y176" s="159" t="s">
        <v>134</v>
      </c>
      <c r="Z176" s="149"/>
      <c r="AA176" s="149"/>
      <c r="AB176" s="149"/>
      <c r="AC176" s="149"/>
      <c r="AD176" s="149"/>
      <c r="AE176" s="149"/>
      <c r="AF176" s="149"/>
      <c r="AG176" s="149" t="s">
        <v>293</v>
      </c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1" x14ac:dyDescent="0.2">
      <c r="A177" s="178">
        <v>41</v>
      </c>
      <c r="B177" s="179" t="s">
        <v>299</v>
      </c>
      <c r="C177" s="188" t="s">
        <v>300</v>
      </c>
      <c r="D177" s="180" t="s">
        <v>205</v>
      </c>
      <c r="E177" s="181">
        <v>6.8150899999999996</v>
      </c>
      <c r="F177" s="182"/>
      <c r="G177" s="183">
        <f>ROUND(E177*F177,2)</f>
        <v>0</v>
      </c>
      <c r="H177" s="182"/>
      <c r="I177" s="183">
        <f>ROUND(E177*H177,2)</f>
        <v>0</v>
      </c>
      <c r="J177" s="182"/>
      <c r="K177" s="183">
        <f>ROUND(E177*J177,2)</f>
        <v>0</v>
      </c>
      <c r="L177" s="183">
        <v>21</v>
      </c>
      <c r="M177" s="183">
        <f>G177*(1+L177/100)</f>
        <v>0</v>
      </c>
      <c r="N177" s="181">
        <v>0</v>
      </c>
      <c r="O177" s="181">
        <f>ROUND(E177*N177,2)</f>
        <v>0</v>
      </c>
      <c r="P177" s="181">
        <v>0</v>
      </c>
      <c r="Q177" s="181">
        <f>ROUND(E177*P177,2)</f>
        <v>0</v>
      </c>
      <c r="R177" s="183" t="s">
        <v>172</v>
      </c>
      <c r="S177" s="183" t="s">
        <v>132</v>
      </c>
      <c r="T177" s="184" t="s">
        <v>132</v>
      </c>
      <c r="U177" s="159">
        <v>0.94199999999999995</v>
      </c>
      <c r="V177" s="159">
        <f>ROUND(E177*U177,2)</f>
        <v>6.42</v>
      </c>
      <c r="W177" s="159"/>
      <c r="X177" s="159" t="s">
        <v>292</v>
      </c>
      <c r="Y177" s="159" t="s">
        <v>134</v>
      </c>
      <c r="Z177" s="149"/>
      <c r="AA177" s="149"/>
      <c r="AB177" s="149"/>
      <c r="AC177" s="149"/>
      <c r="AD177" s="149"/>
      <c r="AE177" s="149"/>
      <c r="AF177" s="149"/>
      <c r="AG177" s="149" t="s">
        <v>293</v>
      </c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22.5" outlineLevel="1" x14ac:dyDescent="0.2">
      <c r="A178" s="178">
        <v>42</v>
      </c>
      <c r="B178" s="179" t="s">
        <v>301</v>
      </c>
      <c r="C178" s="188" t="s">
        <v>302</v>
      </c>
      <c r="D178" s="180" t="s">
        <v>205</v>
      </c>
      <c r="E178" s="181">
        <v>20.445270000000001</v>
      </c>
      <c r="F178" s="182"/>
      <c r="G178" s="183">
        <f>ROUND(E178*F178,2)</f>
        <v>0</v>
      </c>
      <c r="H178" s="182"/>
      <c r="I178" s="183">
        <f>ROUND(E178*H178,2)</f>
        <v>0</v>
      </c>
      <c r="J178" s="182"/>
      <c r="K178" s="183">
        <f>ROUND(E178*J178,2)</f>
        <v>0</v>
      </c>
      <c r="L178" s="183">
        <v>21</v>
      </c>
      <c r="M178" s="183">
        <f>G178*(1+L178/100)</f>
        <v>0</v>
      </c>
      <c r="N178" s="181">
        <v>0</v>
      </c>
      <c r="O178" s="181">
        <f>ROUND(E178*N178,2)</f>
        <v>0</v>
      </c>
      <c r="P178" s="181">
        <v>0</v>
      </c>
      <c r="Q178" s="181">
        <f>ROUND(E178*P178,2)</f>
        <v>0</v>
      </c>
      <c r="R178" s="183" t="s">
        <v>172</v>
      </c>
      <c r="S178" s="183" t="s">
        <v>132</v>
      </c>
      <c r="T178" s="184" t="s">
        <v>132</v>
      </c>
      <c r="U178" s="159">
        <v>0.105</v>
      </c>
      <c r="V178" s="159">
        <f>ROUND(E178*U178,2)</f>
        <v>2.15</v>
      </c>
      <c r="W178" s="159"/>
      <c r="X178" s="159" t="s">
        <v>292</v>
      </c>
      <c r="Y178" s="159" t="s">
        <v>134</v>
      </c>
      <c r="Z178" s="149"/>
      <c r="AA178" s="149"/>
      <c r="AB178" s="149"/>
      <c r="AC178" s="149"/>
      <c r="AD178" s="149"/>
      <c r="AE178" s="149"/>
      <c r="AF178" s="149"/>
      <c r="AG178" s="149" t="s">
        <v>293</v>
      </c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outlineLevel="1" x14ac:dyDescent="0.2">
      <c r="A179" s="170">
        <v>43</v>
      </c>
      <c r="B179" s="171" t="s">
        <v>303</v>
      </c>
      <c r="C179" s="186" t="s">
        <v>304</v>
      </c>
      <c r="D179" s="172" t="s">
        <v>205</v>
      </c>
      <c r="E179" s="173">
        <v>6.8150899999999996</v>
      </c>
      <c r="F179" s="174"/>
      <c r="G179" s="175">
        <f>ROUND(E179*F179,2)</f>
        <v>0</v>
      </c>
      <c r="H179" s="174"/>
      <c r="I179" s="175">
        <f>ROUND(E179*H179,2)</f>
        <v>0</v>
      </c>
      <c r="J179" s="174"/>
      <c r="K179" s="175">
        <f>ROUND(E179*J179,2)</f>
        <v>0</v>
      </c>
      <c r="L179" s="175">
        <v>21</v>
      </c>
      <c r="M179" s="175">
        <f>G179*(1+L179/100)</f>
        <v>0</v>
      </c>
      <c r="N179" s="173">
        <v>0</v>
      </c>
      <c r="O179" s="173">
        <f>ROUND(E179*N179,2)</f>
        <v>0</v>
      </c>
      <c r="P179" s="173">
        <v>0</v>
      </c>
      <c r="Q179" s="173">
        <f>ROUND(E179*P179,2)</f>
        <v>0</v>
      </c>
      <c r="R179" s="175" t="s">
        <v>305</v>
      </c>
      <c r="S179" s="175" t="s">
        <v>132</v>
      </c>
      <c r="T179" s="176" t="s">
        <v>132</v>
      </c>
      <c r="U179" s="159">
        <v>6.0000000000000001E-3</v>
      </c>
      <c r="V179" s="159">
        <f>ROUND(E179*U179,2)</f>
        <v>0.04</v>
      </c>
      <c r="W179" s="159"/>
      <c r="X179" s="159" t="s">
        <v>292</v>
      </c>
      <c r="Y179" s="159" t="s">
        <v>134</v>
      </c>
      <c r="Z179" s="149"/>
      <c r="AA179" s="149"/>
      <c r="AB179" s="149"/>
      <c r="AC179" s="149"/>
      <c r="AD179" s="149"/>
      <c r="AE179" s="149"/>
      <c r="AF179" s="149"/>
      <c r="AG179" s="149" t="s">
        <v>293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2" x14ac:dyDescent="0.2">
      <c r="A180" s="156"/>
      <c r="B180" s="157"/>
      <c r="C180" s="251" t="s">
        <v>306</v>
      </c>
      <c r="D180" s="252"/>
      <c r="E180" s="252"/>
      <c r="F180" s="252"/>
      <c r="G180" s="252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59"/>
      <c r="Z180" s="149"/>
      <c r="AA180" s="149"/>
      <c r="AB180" s="149"/>
      <c r="AC180" s="149"/>
      <c r="AD180" s="149"/>
      <c r="AE180" s="149"/>
      <c r="AF180" s="149"/>
      <c r="AG180" s="149" t="s">
        <v>145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1" x14ac:dyDescent="0.2">
      <c r="A181" s="170">
        <v>44</v>
      </c>
      <c r="B181" s="171" t="s">
        <v>303</v>
      </c>
      <c r="C181" s="186" t="s">
        <v>304</v>
      </c>
      <c r="D181" s="172" t="s">
        <v>205</v>
      </c>
      <c r="E181" s="173">
        <v>6.8150899999999996</v>
      </c>
      <c r="F181" s="174"/>
      <c r="G181" s="175">
        <f>ROUND(E181*F181,2)</f>
        <v>0</v>
      </c>
      <c r="H181" s="174"/>
      <c r="I181" s="175">
        <f>ROUND(E181*H181,2)</f>
        <v>0</v>
      </c>
      <c r="J181" s="174"/>
      <c r="K181" s="175">
        <f>ROUND(E181*J181,2)</f>
        <v>0</v>
      </c>
      <c r="L181" s="175">
        <v>21</v>
      </c>
      <c r="M181" s="175">
        <f>G181*(1+L181/100)</f>
        <v>0</v>
      </c>
      <c r="N181" s="173">
        <v>0</v>
      </c>
      <c r="O181" s="173">
        <f>ROUND(E181*N181,2)</f>
        <v>0</v>
      </c>
      <c r="P181" s="173">
        <v>0</v>
      </c>
      <c r="Q181" s="173">
        <f>ROUND(E181*P181,2)</f>
        <v>0</v>
      </c>
      <c r="R181" s="175" t="s">
        <v>305</v>
      </c>
      <c r="S181" s="175" t="s">
        <v>132</v>
      </c>
      <c r="T181" s="176" t="s">
        <v>132</v>
      </c>
      <c r="U181" s="159">
        <v>6.0000000000000001E-3</v>
      </c>
      <c r="V181" s="159">
        <f>ROUND(E181*U181,2)</f>
        <v>0.04</v>
      </c>
      <c r="W181" s="159"/>
      <c r="X181" s="159" t="s">
        <v>292</v>
      </c>
      <c r="Y181" s="159" t="s">
        <v>134</v>
      </c>
      <c r="Z181" s="149"/>
      <c r="AA181" s="149"/>
      <c r="AB181" s="149"/>
      <c r="AC181" s="149"/>
      <c r="AD181" s="149"/>
      <c r="AE181" s="149"/>
      <c r="AF181" s="149"/>
      <c r="AG181" s="149" t="s">
        <v>293</v>
      </c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2" x14ac:dyDescent="0.2">
      <c r="A182" s="156"/>
      <c r="B182" s="157"/>
      <c r="C182" s="251" t="s">
        <v>306</v>
      </c>
      <c r="D182" s="252"/>
      <c r="E182" s="252"/>
      <c r="F182" s="252"/>
      <c r="G182" s="252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59"/>
      <c r="Z182" s="149"/>
      <c r="AA182" s="149"/>
      <c r="AB182" s="149"/>
      <c r="AC182" s="149"/>
      <c r="AD182" s="149"/>
      <c r="AE182" s="149"/>
      <c r="AF182" s="149"/>
      <c r="AG182" s="149" t="s">
        <v>145</v>
      </c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x14ac:dyDescent="0.2">
      <c r="A183" s="3"/>
      <c r="B183" s="4"/>
      <c r="C183" s="189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E183">
        <v>15</v>
      </c>
      <c r="AF183">
        <v>21</v>
      </c>
      <c r="AG183" t="s">
        <v>112</v>
      </c>
    </row>
    <row r="184" spans="1:60" x14ac:dyDescent="0.2">
      <c r="A184" s="152"/>
      <c r="B184" s="153" t="s">
        <v>29</v>
      </c>
      <c r="C184" s="190"/>
      <c r="D184" s="154"/>
      <c r="E184" s="155"/>
      <c r="F184" s="155"/>
      <c r="G184" s="169">
        <f>G8+G25+G27+G29+G35+G75+G78+G88+G90+G106+G111+G120+G150+G172</f>
        <v>0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E184">
        <f>SUMIF(L7:L182,AE183,G7:G182)</f>
        <v>0</v>
      </c>
      <c r="AF184">
        <f>SUMIF(L7:L182,AF183,G7:G182)</f>
        <v>0</v>
      </c>
      <c r="AG184" t="s">
        <v>307</v>
      </c>
    </row>
    <row r="185" spans="1:60" x14ac:dyDescent="0.2">
      <c r="C185" s="191"/>
      <c r="D185" s="10"/>
      <c r="AG185" t="s">
        <v>308</v>
      </c>
    </row>
    <row r="186" spans="1:60" x14ac:dyDescent="0.2">
      <c r="D186" s="10"/>
    </row>
    <row r="187" spans="1:60" x14ac:dyDescent="0.2">
      <c r="D187" s="10"/>
    </row>
    <row r="188" spans="1:60" x14ac:dyDescent="0.2">
      <c r="D188" s="10"/>
    </row>
    <row r="189" spans="1:60" x14ac:dyDescent="0.2">
      <c r="D189" s="10"/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lVpSkS9l77bzeZRrgAcBzrb+KhB7A0sbWvKf+TV2MYbk19UsJ3J5MUsc+eaA5V7R7VaQaJwfp+MJ+8Fvsh2h/w==" saltValue="IYqMjrjGuysx2i70DEclhg==" spinCount="100000" sheet="1" formatRows="0"/>
  <mergeCells count="23">
    <mergeCell ref="C14:G14"/>
    <mergeCell ref="A1:G1"/>
    <mergeCell ref="C2:G2"/>
    <mergeCell ref="C3:G3"/>
    <mergeCell ref="C4:G4"/>
    <mergeCell ref="C10:G10"/>
    <mergeCell ref="C119:G119"/>
    <mergeCell ref="C16:G16"/>
    <mergeCell ref="C24:G24"/>
    <mergeCell ref="C37:G37"/>
    <mergeCell ref="C44:G44"/>
    <mergeCell ref="C48:G48"/>
    <mergeCell ref="C52:G52"/>
    <mergeCell ref="C77:G77"/>
    <mergeCell ref="C80:G80"/>
    <mergeCell ref="C87:G87"/>
    <mergeCell ref="C105:G105"/>
    <mergeCell ref="C113:G113"/>
    <mergeCell ref="C133:G133"/>
    <mergeCell ref="C148:G148"/>
    <mergeCell ref="C175:G175"/>
    <mergeCell ref="C180:G180"/>
    <mergeCell ref="C182:G18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F77CDC9FB3644EAE3AA7CBF891D5C8" ma:contentTypeVersion="18" ma:contentTypeDescription="Vytvoří nový dokument" ma:contentTypeScope="" ma:versionID="97ad487407d2aa21702aff826c483e97">
  <xsd:schema xmlns:xsd="http://www.w3.org/2001/XMLSchema" xmlns:xs="http://www.w3.org/2001/XMLSchema" xmlns:p="http://schemas.microsoft.com/office/2006/metadata/properties" xmlns:ns2="ecfb1982-789f-4887-b351-7581c0cdf96b" xmlns:ns3="ce41a75b-846a-4f38-8a89-351cc1b2c50b" targetNamespace="http://schemas.microsoft.com/office/2006/metadata/properties" ma:root="true" ma:fieldsID="ed239826a3f25fa60ae9eb3359f1a16c" ns2:_="" ns3:_="">
    <xsd:import namespace="ecfb1982-789f-4887-b351-7581c0cdf96b"/>
    <xsd:import namespace="ce41a75b-846a-4f38-8a89-351cc1b2c5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b1982-789f-4887-b351-7581c0cdf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8c20e480-32d5-4607-b2d3-bec3bbfad3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1a75b-846a-4f38-8a89-351cc1b2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990a0ba-3fea-4986-9b79-e1a052a99238}" ma:internalName="TaxCatchAll" ma:showField="CatchAllData" ma:web="ce41a75b-846a-4f38-8a89-351cc1b2c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06CC55-A236-40CF-AD3C-2483481B6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97BB8-08A7-4E63-90FD-B00C119A7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fb1982-789f-4887-b351-7581c0cdf96b"/>
    <ds:schemaRef ds:uri="ce41a75b-846a-4f38-8a89-351cc1b2c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01 006b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'01 006b Pol'!Názvy_tisku</vt:lpstr>
      <vt:lpstr>oadresa</vt:lpstr>
      <vt:lpstr>Stavba!Objednatel</vt:lpstr>
      <vt:lpstr>Stavba!Objekt</vt:lpstr>
      <vt:lpstr>'01 006b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Hana Longínová</cp:lastModifiedBy>
  <cp:lastPrinted>2019-03-19T12:27:02Z</cp:lastPrinted>
  <dcterms:created xsi:type="dcterms:W3CDTF">2009-04-08T07:15:50Z</dcterms:created>
  <dcterms:modified xsi:type="dcterms:W3CDTF">2024-04-24T11:55:35Z</dcterms:modified>
</cp:coreProperties>
</file>