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H:\INPROMA\Veřejná zakázka_FVE RES+\Zadávací dokumentace\"/>
    </mc:Choice>
  </mc:AlternateContent>
  <xr:revisionPtr revIDLastSave="0" documentId="13_ncr:1_{99B6A113-0CD0-4A45-96D1-20106F077318}" xr6:coauthVersionLast="45" xr6:coauthVersionMax="45" xr10:uidLastSave="{00000000-0000-0000-0000-000000000000}"/>
  <bookViews>
    <workbookView xWindow="-108" yWindow="-108" windowWidth="23256" windowHeight="12600" activeTab="2" xr2:uid="{00000000-000D-0000-FFFF-FFFF00000000}"/>
  </bookViews>
  <sheets>
    <sheet name="Rekapitulace stavby" sheetId="1" r:id="rId1"/>
    <sheet name="01 - FVE" sheetId="2" r:id="rId2"/>
    <sheet name="02 - AKU" sheetId="3" r:id="rId3"/>
  </sheets>
  <definedNames>
    <definedName name="_xlnm._FilterDatabase" localSheetId="1" hidden="1">'01 - FVE'!$C$128:$K$233</definedName>
    <definedName name="_xlnm._FilterDatabase" localSheetId="2" hidden="1">'02 - AKU'!$C$128:$K$202</definedName>
    <definedName name="_xlnm.Print_Titles" localSheetId="1">'01 - FVE'!$128:$128</definedName>
    <definedName name="_xlnm.Print_Titles" localSheetId="2">'02 - AKU'!$128:$128</definedName>
    <definedName name="_xlnm.Print_Titles" localSheetId="0">'Rekapitulace stavby'!$92:$92</definedName>
    <definedName name="_xlnm.Print_Area" localSheetId="1">'01 - FVE'!$C$4:$J$76,'01 - FVE'!$C$82:$J$110,'01 - FVE'!$C$116:$K$233</definedName>
    <definedName name="_xlnm.Print_Area" localSheetId="2">'02 - AKU'!$C$4:$J$76,'02 - AKU'!$C$82:$J$110,'02 - AKU'!$C$116:$K$202</definedName>
    <definedName name="_xlnm.Print_Area" localSheetId="0">'Rekapitulace stavby'!$D$4:$AO$76,'Rekapitulace stavby'!$C$82:$AQ$97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7" i="3" l="1"/>
  <c r="J36" i="3"/>
  <c r="AY96" i="1"/>
  <c r="J35" i="3"/>
  <c r="AX96" i="1" s="1"/>
  <c r="BI202" i="3"/>
  <c r="BH202" i="3"/>
  <c r="BG202" i="3"/>
  <c r="BF202" i="3"/>
  <c r="T202" i="3"/>
  <c r="R202" i="3"/>
  <c r="P202" i="3"/>
  <c r="BI201" i="3"/>
  <c r="BH201" i="3"/>
  <c r="BG201" i="3"/>
  <c r="BF201" i="3"/>
  <c r="T201" i="3"/>
  <c r="R201" i="3"/>
  <c r="P201" i="3"/>
  <c r="BI200" i="3"/>
  <c r="BH200" i="3"/>
  <c r="BG200" i="3"/>
  <c r="BF200" i="3"/>
  <c r="T200" i="3"/>
  <c r="R200" i="3"/>
  <c r="P200" i="3"/>
  <c r="BI198" i="3"/>
  <c r="BH198" i="3"/>
  <c r="BG198" i="3"/>
  <c r="BF198" i="3"/>
  <c r="T198" i="3"/>
  <c r="R198" i="3"/>
  <c r="P198" i="3"/>
  <c r="BI197" i="3"/>
  <c r="BH197" i="3"/>
  <c r="BG197" i="3"/>
  <c r="BF197" i="3"/>
  <c r="T197" i="3"/>
  <c r="R197" i="3"/>
  <c r="P197" i="3"/>
  <c r="BI196" i="3"/>
  <c r="BH196" i="3"/>
  <c r="BG196" i="3"/>
  <c r="BF196" i="3"/>
  <c r="T196" i="3"/>
  <c r="R196" i="3"/>
  <c r="P196" i="3"/>
  <c r="BI193" i="3"/>
  <c r="BH193" i="3"/>
  <c r="BG193" i="3"/>
  <c r="BF193" i="3"/>
  <c r="T193" i="3"/>
  <c r="R193" i="3"/>
  <c r="P193" i="3"/>
  <c r="BI192" i="3"/>
  <c r="BH192" i="3"/>
  <c r="BG192" i="3"/>
  <c r="BF192" i="3"/>
  <c r="T192" i="3"/>
  <c r="R192" i="3"/>
  <c r="P192" i="3"/>
  <c r="BI191" i="3"/>
  <c r="BH191" i="3"/>
  <c r="BG191" i="3"/>
  <c r="BF191" i="3"/>
  <c r="T191" i="3"/>
  <c r="R191" i="3"/>
  <c r="P191" i="3"/>
  <c r="BI190" i="3"/>
  <c r="BH190" i="3"/>
  <c r="BG190" i="3"/>
  <c r="BF190" i="3"/>
  <c r="T190" i="3"/>
  <c r="R190" i="3"/>
  <c r="P190" i="3"/>
  <c r="BI189" i="3"/>
  <c r="BH189" i="3"/>
  <c r="BG189" i="3"/>
  <c r="BF189" i="3"/>
  <c r="T189" i="3"/>
  <c r="R189" i="3"/>
  <c r="P189" i="3"/>
  <c r="BI187" i="3"/>
  <c r="BH187" i="3"/>
  <c r="BG187" i="3"/>
  <c r="BF187" i="3"/>
  <c r="T187" i="3"/>
  <c r="R187" i="3"/>
  <c r="P187" i="3"/>
  <c r="BI186" i="3"/>
  <c r="BH186" i="3"/>
  <c r="BG186" i="3"/>
  <c r="BF186" i="3"/>
  <c r="T186" i="3"/>
  <c r="R186" i="3"/>
  <c r="P186" i="3"/>
  <c r="BI185" i="3"/>
  <c r="BH185" i="3"/>
  <c r="BG185" i="3"/>
  <c r="BF185" i="3"/>
  <c r="T185" i="3"/>
  <c r="R185" i="3"/>
  <c r="P185" i="3"/>
  <c r="BI184" i="3"/>
  <c r="BH184" i="3"/>
  <c r="BG184" i="3"/>
  <c r="BF184" i="3"/>
  <c r="T184" i="3"/>
  <c r="R184" i="3"/>
  <c r="P184" i="3"/>
  <c r="BI183" i="3"/>
  <c r="BH183" i="3"/>
  <c r="BG183" i="3"/>
  <c r="BF183" i="3"/>
  <c r="T183" i="3"/>
  <c r="R183" i="3"/>
  <c r="P183" i="3"/>
  <c r="BI182" i="3"/>
  <c r="BH182" i="3"/>
  <c r="BG182" i="3"/>
  <c r="BF182" i="3"/>
  <c r="T182" i="3"/>
  <c r="R182" i="3"/>
  <c r="P182" i="3"/>
  <c r="BI181" i="3"/>
  <c r="BH181" i="3"/>
  <c r="BG181" i="3"/>
  <c r="BF181" i="3"/>
  <c r="T181" i="3"/>
  <c r="R181" i="3"/>
  <c r="P181" i="3"/>
  <c r="BI180" i="3"/>
  <c r="BH180" i="3"/>
  <c r="BG180" i="3"/>
  <c r="BF180" i="3"/>
  <c r="T180" i="3"/>
  <c r="R180" i="3"/>
  <c r="P180" i="3"/>
  <c r="BI179" i="3"/>
  <c r="BH179" i="3"/>
  <c r="BG179" i="3"/>
  <c r="BF179" i="3"/>
  <c r="T179" i="3"/>
  <c r="R179" i="3"/>
  <c r="P179" i="3"/>
  <c r="BI178" i="3"/>
  <c r="BH178" i="3"/>
  <c r="BG178" i="3"/>
  <c r="BF178" i="3"/>
  <c r="T178" i="3"/>
  <c r="R178" i="3"/>
  <c r="P178" i="3"/>
  <c r="BI177" i="3"/>
  <c r="BH177" i="3"/>
  <c r="BG177" i="3"/>
  <c r="BF177" i="3"/>
  <c r="T177" i="3"/>
  <c r="R177" i="3"/>
  <c r="P177" i="3"/>
  <c r="BI176" i="3"/>
  <c r="BH176" i="3"/>
  <c r="BG176" i="3"/>
  <c r="BF176" i="3"/>
  <c r="T176" i="3"/>
  <c r="R176" i="3"/>
  <c r="P176" i="3"/>
  <c r="BI174" i="3"/>
  <c r="BH174" i="3"/>
  <c r="BG174" i="3"/>
  <c r="BF174" i="3"/>
  <c r="T174" i="3"/>
  <c r="R174" i="3"/>
  <c r="P174" i="3"/>
  <c r="BI173" i="3"/>
  <c r="BH173" i="3"/>
  <c r="BG173" i="3"/>
  <c r="BF173" i="3"/>
  <c r="T173" i="3"/>
  <c r="R173" i="3"/>
  <c r="P173" i="3"/>
  <c r="BI172" i="3"/>
  <c r="BH172" i="3"/>
  <c r="BG172" i="3"/>
  <c r="BF172" i="3"/>
  <c r="T172" i="3"/>
  <c r="R172" i="3"/>
  <c r="P172" i="3"/>
  <c r="BI171" i="3"/>
  <c r="BH171" i="3"/>
  <c r="BG171" i="3"/>
  <c r="BF171" i="3"/>
  <c r="T171" i="3"/>
  <c r="R171" i="3"/>
  <c r="P171" i="3"/>
  <c r="BI170" i="3"/>
  <c r="BH170" i="3"/>
  <c r="BG170" i="3"/>
  <c r="BF170" i="3"/>
  <c r="T170" i="3"/>
  <c r="R170" i="3"/>
  <c r="P170" i="3"/>
  <c r="BI169" i="3"/>
  <c r="BH169" i="3"/>
  <c r="BG169" i="3"/>
  <c r="BF169" i="3"/>
  <c r="T169" i="3"/>
  <c r="R169" i="3"/>
  <c r="P169" i="3"/>
  <c r="BI168" i="3"/>
  <c r="BH168" i="3"/>
  <c r="BG168" i="3"/>
  <c r="BF168" i="3"/>
  <c r="T168" i="3"/>
  <c r="R168" i="3"/>
  <c r="P168" i="3"/>
  <c r="BI167" i="3"/>
  <c r="BH167" i="3"/>
  <c r="BG167" i="3"/>
  <c r="BF167" i="3"/>
  <c r="T167" i="3"/>
  <c r="R167" i="3"/>
  <c r="P167" i="3"/>
  <c r="BI166" i="3"/>
  <c r="BH166" i="3"/>
  <c r="BG166" i="3"/>
  <c r="BF166" i="3"/>
  <c r="T166" i="3"/>
  <c r="R166" i="3"/>
  <c r="P166" i="3"/>
  <c r="BI165" i="3"/>
  <c r="BH165" i="3"/>
  <c r="BG165" i="3"/>
  <c r="BF165" i="3"/>
  <c r="T165" i="3"/>
  <c r="R165" i="3"/>
  <c r="P165" i="3"/>
  <c r="BI164" i="3"/>
  <c r="BH164" i="3"/>
  <c r="BG164" i="3"/>
  <c r="BF164" i="3"/>
  <c r="T164" i="3"/>
  <c r="R164" i="3"/>
  <c r="P164" i="3"/>
  <c r="BI163" i="3"/>
  <c r="BH163" i="3"/>
  <c r="BG163" i="3"/>
  <c r="BF163" i="3"/>
  <c r="T163" i="3"/>
  <c r="R163" i="3"/>
  <c r="P163" i="3"/>
  <c r="BI162" i="3"/>
  <c r="BH162" i="3"/>
  <c r="BG162" i="3"/>
  <c r="BF162" i="3"/>
  <c r="T162" i="3"/>
  <c r="R162" i="3"/>
  <c r="P162" i="3"/>
  <c r="BI161" i="3"/>
  <c r="BH161" i="3"/>
  <c r="BG161" i="3"/>
  <c r="BF161" i="3"/>
  <c r="T161" i="3"/>
  <c r="R161" i="3"/>
  <c r="P161" i="3"/>
  <c r="BI160" i="3"/>
  <c r="BH160" i="3"/>
  <c r="BG160" i="3"/>
  <c r="BF160" i="3"/>
  <c r="T160" i="3"/>
  <c r="R160" i="3"/>
  <c r="P160" i="3"/>
  <c r="BI159" i="3"/>
  <c r="BH159" i="3"/>
  <c r="BG159" i="3"/>
  <c r="BF159" i="3"/>
  <c r="T159" i="3"/>
  <c r="R159" i="3"/>
  <c r="P159" i="3"/>
  <c r="BI158" i="3"/>
  <c r="BH158" i="3"/>
  <c r="BG158" i="3"/>
  <c r="BF158" i="3"/>
  <c r="T158" i="3"/>
  <c r="R158" i="3"/>
  <c r="P158" i="3"/>
  <c r="BI157" i="3"/>
  <c r="BH157" i="3"/>
  <c r="BG157" i="3"/>
  <c r="BF157" i="3"/>
  <c r="T157" i="3"/>
  <c r="R157" i="3"/>
  <c r="P157" i="3"/>
  <c r="BI156" i="3"/>
  <c r="BH156" i="3"/>
  <c r="BG156" i="3"/>
  <c r="BF156" i="3"/>
  <c r="T156" i="3"/>
  <c r="R156" i="3"/>
  <c r="P156" i="3"/>
  <c r="BI155" i="3"/>
  <c r="BH155" i="3"/>
  <c r="BG155" i="3"/>
  <c r="BF155" i="3"/>
  <c r="T155" i="3"/>
  <c r="R155" i="3"/>
  <c r="P155" i="3"/>
  <c r="BI154" i="3"/>
  <c r="BH154" i="3"/>
  <c r="BG154" i="3"/>
  <c r="BF154" i="3"/>
  <c r="T154" i="3"/>
  <c r="R154" i="3"/>
  <c r="P154" i="3"/>
  <c r="BI153" i="3"/>
  <c r="BH153" i="3"/>
  <c r="BG153" i="3"/>
  <c r="BF153" i="3"/>
  <c r="T153" i="3"/>
  <c r="R153" i="3"/>
  <c r="P153" i="3"/>
  <c r="BI150" i="3"/>
  <c r="BH150" i="3"/>
  <c r="BG150" i="3"/>
  <c r="BF150" i="3"/>
  <c r="T150" i="3"/>
  <c r="T149" i="3" s="1"/>
  <c r="R150" i="3"/>
  <c r="R149" i="3"/>
  <c r="P150" i="3"/>
  <c r="P149" i="3" s="1"/>
  <c r="BI148" i="3"/>
  <c r="BH148" i="3"/>
  <c r="BG148" i="3"/>
  <c r="BF148" i="3"/>
  <c r="T148" i="3"/>
  <c r="R148" i="3"/>
  <c r="P148" i="3"/>
  <c r="BI147" i="3"/>
  <c r="BH147" i="3"/>
  <c r="BG147" i="3"/>
  <c r="BF147" i="3"/>
  <c r="T147" i="3"/>
  <c r="R147" i="3"/>
  <c r="P147" i="3"/>
  <c r="BI146" i="3"/>
  <c r="BH146" i="3"/>
  <c r="BG146" i="3"/>
  <c r="BF146" i="3"/>
  <c r="T146" i="3"/>
  <c r="R146" i="3"/>
  <c r="P146" i="3"/>
  <c r="BI145" i="3"/>
  <c r="BH145" i="3"/>
  <c r="BG145" i="3"/>
  <c r="BF145" i="3"/>
  <c r="T145" i="3"/>
  <c r="R145" i="3"/>
  <c r="P145" i="3"/>
  <c r="BI143" i="3"/>
  <c r="BH143" i="3"/>
  <c r="BG143" i="3"/>
  <c r="BF143" i="3"/>
  <c r="T143" i="3"/>
  <c r="R143" i="3"/>
  <c r="P143" i="3"/>
  <c r="BI142" i="3"/>
  <c r="BH142" i="3"/>
  <c r="BG142" i="3"/>
  <c r="BF142" i="3"/>
  <c r="T142" i="3"/>
  <c r="R142" i="3"/>
  <c r="P142" i="3"/>
  <c r="BI140" i="3"/>
  <c r="BH140" i="3"/>
  <c r="BG140" i="3"/>
  <c r="BF140" i="3"/>
  <c r="T140" i="3"/>
  <c r="R140" i="3"/>
  <c r="P140" i="3"/>
  <c r="BI139" i="3"/>
  <c r="BH139" i="3"/>
  <c r="BG139" i="3"/>
  <c r="BF139" i="3"/>
  <c r="T139" i="3"/>
  <c r="R139" i="3"/>
  <c r="P139" i="3"/>
  <c r="BI138" i="3"/>
  <c r="BH138" i="3"/>
  <c r="BG138" i="3"/>
  <c r="BF138" i="3"/>
  <c r="T138" i="3"/>
  <c r="R138" i="3"/>
  <c r="P138" i="3"/>
  <c r="BI136" i="3"/>
  <c r="BH136" i="3"/>
  <c r="BG136" i="3"/>
  <c r="BF136" i="3"/>
  <c r="T136" i="3"/>
  <c r="R136" i="3"/>
  <c r="P136" i="3"/>
  <c r="BI135" i="3"/>
  <c r="BH135" i="3"/>
  <c r="BG135" i="3"/>
  <c r="BF135" i="3"/>
  <c r="T135" i="3"/>
  <c r="R135" i="3"/>
  <c r="P135" i="3"/>
  <c r="BI134" i="3"/>
  <c r="BH134" i="3"/>
  <c r="BG134" i="3"/>
  <c r="BF134" i="3"/>
  <c r="T134" i="3"/>
  <c r="R134" i="3"/>
  <c r="P134" i="3"/>
  <c r="BI133" i="3"/>
  <c r="BH133" i="3"/>
  <c r="BG133" i="3"/>
  <c r="BF133" i="3"/>
  <c r="T133" i="3"/>
  <c r="R133" i="3"/>
  <c r="P133" i="3"/>
  <c r="BI132" i="3"/>
  <c r="BH132" i="3"/>
  <c r="BG132" i="3"/>
  <c r="BF132" i="3"/>
  <c r="T132" i="3"/>
  <c r="R132" i="3"/>
  <c r="P132" i="3"/>
  <c r="J126" i="3"/>
  <c r="J125" i="3"/>
  <c r="F125" i="3"/>
  <c r="F123" i="3"/>
  <c r="E121" i="3"/>
  <c r="J92" i="3"/>
  <c r="J91" i="3"/>
  <c r="F91" i="3"/>
  <c r="F89" i="3"/>
  <c r="E87" i="3"/>
  <c r="J18" i="3"/>
  <c r="E18" i="3"/>
  <c r="F126" i="3" s="1"/>
  <c r="J17" i="3"/>
  <c r="J12" i="3"/>
  <c r="J89" i="3" s="1"/>
  <c r="E7" i="3"/>
  <c r="E85" i="3" s="1"/>
  <c r="J37" i="2"/>
  <c r="J36" i="2"/>
  <c r="AY95" i="1" s="1"/>
  <c r="J35" i="2"/>
  <c r="AX95" i="1"/>
  <c r="BI233" i="2"/>
  <c r="BH233" i="2"/>
  <c r="BG233" i="2"/>
  <c r="BF233" i="2"/>
  <c r="T233" i="2"/>
  <c r="R233" i="2"/>
  <c r="P233" i="2"/>
  <c r="BI232" i="2"/>
  <c r="BH232" i="2"/>
  <c r="BG232" i="2"/>
  <c r="BF232" i="2"/>
  <c r="T232" i="2"/>
  <c r="R232" i="2"/>
  <c r="P232" i="2"/>
  <c r="BI231" i="2"/>
  <c r="BH231" i="2"/>
  <c r="BG231" i="2"/>
  <c r="BF231" i="2"/>
  <c r="T231" i="2"/>
  <c r="R231" i="2"/>
  <c r="P231" i="2"/>
  <c r="BI229" i="2"/>
  <c r="BH229" i="2"/>
  <c r="BG229" i="2"/>
  <c r="BF229" i="2"/>
  <c r="T229" i="2"/>
  <c r="R229" i="2"/>
  <c r="P229" i="2"/>
  <c r="BI228" i="2"/>
  <c r="BH228" i="2"/>
  <c r="BG228" i="2"/>
  <c r="BF228" i="2"/>
  <c r="T228" i="2"/>
  <c r="R228" i="2"/>
  <c r="P228" i="2"/>
  <c r="BI227" i="2"/>
  <c r="BH227" i="2"/>
  <c r="BG227" i="2"/>
  <c r="BF227" i="2"/>
  <c r="T227" i="2"/>
  <c r="R227" i="2"/>
  <c r="P227" i="2"/>
  <c r="BI224" i="2"/>
  <c r="BH224" i="2"/>
  <c r="BG224" i="2"/>
  <c r="BF224" i="2"/>
  <c r="T224" i="2"/>
  <c r="R224" i="2"/>
  <c r="P224" i="2"/>
  <c r="BI223" i="2"/>
  <c r="BH223" i="2"/>
  <c r="BG223" i="2"/>
  <c r="BF223" i="2"/>
  <c r="T223" i="2"/>
  <c r="R223" i="2"/>
  <c r="P223" i="2"/>
  <c r="BI222" i="2"/>
  <c r="BH222" i="2"/>
  <c r="BG222" i="2"/>
  <c r="BF222" i="2"/>
  <c r="T222" i="2"/>
  <c r="R222" i="2"/>
  <c r="P222" i="2"/>
  <c r="BI221" i="2"/>
  <c r="BH221" i="2"/>
  <c r="BG221" i="2"/>
  <c r="BF221" i="2"/>
  <c r="T221" i="2"/>
  <c r="R221" i="2"/>
  <c r="P221" i="2"/>
  <c r="BI220" i="2"/>
  <c r="BH220" i="2"/>
  <c r="BG220" i="2"/>
  <c r="BF220" i="2"/>
  <c r="T220" i="2"/>
  <c r="R220" i="2"/>
  <c r="P220" i="2"/>
  <c r="BI219" i="2"/>
  <c r="BH219" i="2"/>
  <c r="BG219" i="2"/>
  <c r="BF219" i="2"/>
  <c r="T219" i="2"/>
  <c r="R219" i="2"/>
  <c r="P219" i="2"/>
  <c r="BI218" i="2"/>
  <c r="BH218" i="2"/>
  <c r="BG218" i="2"/>
  <c r="BF218" i="2"/>
  <c r="T218" i="2"/>
  <c r="R218" i="2"/>
  <c r="P218" i="2"/>
  <c r="BI217" i="2"/>
  <c r="BH217" i="2"/>
  <c r="BG217" i="2"/>
  <c r="BF217" i="2"/>
  <c r="T217" i="2"/>
  <c r="R217" i="2"/>
  <c r="P217" i="2"/>
  <c r="BI216" i="2"/>
  <c r="BH216" i="2"/>
  <c r="BG216" i="2"/>
  <c r="BF216" i="2"/>
  <c r="T216" i="2"/>
  <c r="R216" i="2"/>
  <c r="P216" i="2"/>
  <c r="BI215" i="2"/>
  <c r="BH215" i="2"/>
  <c r="BG215" i="2"/>
  <c r="BF215" i="2"/>
  <c r="T215" i="2"/>
  <c r="R215" i="2"/>
  <c r="P215" i="2"/>
  <c r="BI214" i="2"/>
  <c r="BH214" i="2"/>
  <c r="BG214" i="2"/>
  <c r="BF214" i="2"/>
  <c r="T214" i="2"/>
  <c r="R214" i="2"/>
  <c r="P214" i="2"/>
  <c r="BI213" i="2"/>
  <c r="BH213" i="2"/>
  <c r="BG213" i="2"/>
  <c r="BF213" i="2"/>
  <c r="T213" i="2"/>
  <c r="R213" i="2"/>
  <c r="P213" i="2"/>
  <c r="BI212" i="2"/>
  <c r="BH212" i="2"/>
  <c r="BG212" i="2"/>
  <c r="BF212" i="2"/>
  <c r="T212" i="2"/>
  <c r="R212" i="2"/>
  <c r="P212" i="2"/>
  <c r="BI211" i="2"/>
  <c r="BH211" i="2"/>
  <c r="BG211" i="2"/>
  <c r="BF211" i="2"/>
  <c r="T211" i="2"/>
  <c r="R211" i="2"/>
  <c r="P211" i="2"/>
  <c r="BI210" i="2"/>
  <c r="BH210" i="2"/>
  <c r="BG210" i="2"/>
  <c r="BF210" i="2"/>
  <c r="T210" i="2"/>
  <c r="R210" i="2"/>
  <c r="P210" i="2"/>
  <c r="BI207" i="2"/>
  <c r="BH207" i="2"/>
  <c r="BG207" i="2"/>
  <c r="BF207" i="2"/>
  <c r="T207" i="2"/>
  <c r="R207" i="2"/>
  <c r="P207" i="2"/>
  <c r="BI206" i="2"/>
  <c r="BH206" i="2"/>
  <c r="BG206" i="2"/>
  <c r="BF206" i="2"/>
  <c r="T206" i="2"/>
  <c r="R206" i="2"/>
  <c r="P206" i="2"/>
  <c r="BI205" i="2"/>
  <c r="BH205" i="2"/>
  <c r="BG205" i="2"/>
  <c r="BF205" i="2"/>
  <c r="T205" i="2"/>
  <c r="R205" i="2"/>
  <c r="P205" i="2"/>
  <c r="BI204" i="2"/>
  <c r="BH204" i="2"/>
  <c r="BG204" i="2"/>
  <c r="BF204" i="2"/>
  <c r="T204" i="2"/>
  <c r="R204" i="2"/>
  <c r="P204" i="2"/>
  <c r="BI203" i="2"/>
  <c r="BH203" i="2"/>
  <c r="BG203" i="2"/>
  <c r="BF203" i="2"/>
  <c r="T203" i="2"/>
  <c r="R203" i="2"/>
  <c r="P203" i="2"/>
  <c r="BI202" i="2"/>
  <c r="BH202" i="2"/>
  <c r="BG202" i="2"/>
  <c r="BF202" i="2"/>
  <c r="T202" i="2"/>
  <c r="R202" i="2"/>
  <c r="P202" i="2"/>
  <c r="BI201" i="2"/>
  <c r="BH201" i="2"/>
  <c r="BG201" i="2"/>
  <c r="BF201" i="2"/>
  <c r="T201" i="2"/>
  <c r="R201" i="2"/>
  <c r="P201" i="2"/>
  <c r="BI200" i="2"/>
  <c r="BH200" i="2"/>
  <c r="BG200" i="2"/>
  <c r="BF200" i="2"/>
  <c r="T200" i="2"/>
  <c r="R200" i="2"/>
  <c r="P200" i="2"/>
  <c r="BI199" i="2"/>
  <c r="BH199" i="2"/>
  <c r="BG199" i="2"/>
  <c r="BF199" i="2"/>
  <c r="T199" i="2"/>
  <c r="R199" i="2"/>
  <c r="P199" i="2"/>
  <c r="BI198" i="2"/>
  <c r="BH198" i="2"/>
  <c r="BG198" i="2"/>
  <c r="BF198" i="2"/>
  <c r="T198" i="2"/>
  <c r="R198" i="2"/>
  <c r="P198" i="2"/>
  <c r="BI197" i="2"/>
  <c r="BH197" i="2"/>
  <c r="BG197" i="2"/>
  <c r="BF197" i="2"/>
  <c r="T197" i="2"/>
  <c r="R197" i="2"/>
  <c r="P197" i="2"/>
  <c r="BI195" i="2"/>
  <c r="BH195" i="2"/>
  <c r="BG195" i="2"/>
  <c r="BF195" i="2"/>
  <c r="T195" i="2"/>
  <c r="R195" i="2"/>
  <c r="P195" i="2"/>
  <c r="BI194" i="2"/>
  <c r="BH194" i="2"/>
  <c r="BG194" i="2"/>
  <c r="BF194" i="2"/>
  <c r="T194" i="2"/>
  <c r="R194" i="2"/>
  <c r="P194" i="2"/>
  <c r="BI193" i="2"/>
  <c r="BH193" i="2"/>
  <c r="BG193" i="2"/>
  <c r="BF193" i="2"/>
  <c r="T193" i="2"/>
  <c r="R193" i="2"/>
  <c r="P193" i="2"/>
  <c r="BI192" i="2"/>
  <c r="BH192" i="2"/>
  <c r="BG192" i="2"/>
  <c r="BF192" i="2"/>
  <c r="T192" i="2"/>
  <c r="R192" i="2"/>
  <c r="P192" i="2"/>
  <c r="BI191" i="2"/>
  <c r="BH191" i="2"/>
  <c r="BG191" i="2"/>
  <c r="BF191" i="2"/>
  <c r="T191" i="2"/>
  <c r="R191" i="2"/>
  <c r="P191" i="2"/>
  <c r="BI190" i="2"/>
  <c r="BH190" i="2"/>
  <c r="BG190" i="2"/>
  <c r="BF190" i="2"/>
  <c r="T190" i="2"/>
  <c r="R190" i="2"/>
  <c r="P190" i="2"/>
  <c r="BI189" i="2"/>
  <c r="BH189" i="2"/>
  <c r="BG189" i="2"/>
  <c r="BF189" i="2"/>
  <c r="T189" i="2"/>
  <c r="R189" i="2"/>
  <c r="P189" i="2"/>
  <c r="BI188" i="2"/>
  <c r="BH188" i="2"/>
  <c r="BG188" i="2"/>
  <c r="BF188" i="2"/>
  <c r="T188" i="2"/>
  <c r="R188" i="2"/>
  <c r="P188" i="2"/>
  <c r="BI187" i="2"/>
  <c r="BH187" i="2"/>
  <c r="BG187" i="2"/>
  <c r="BF187" i="2"/>
  <c r="T187" i="2"/>
  <c r="R187" i="2"/>
  <c r="P187" i="2"/>
  <c r="BI186" i="2"/>
  <c r="BH186" i="2"/>
  <c r="BG186" i="2"/>
  <c r="BF186" i="2"/>
  <c r="T186" i="2"/>
  <c r="R186" i="2"/>
  <c r="P186" i="2"/>
  <c r="BI185" i="2"/>
  <c r="BH185" i="2"/>
  <c r="BG185" i="2"/>
  <c r="BF185" i="2"/>
  <c r="T185" i="2"/>
  <c r="R185" i="2"/>
  <c r="P185" i="2"/>
  <c r="BI184" i="2"/>
  <c r="BH184" i="2"/>
  <c r="BG184" i="2"/>
  <c r="BF184" i="2"/>
  <c r="T184" i="2"/>
  <c r="R184" i="2"/>
  <c r="P184" i="2"/>
  <c r="BI183" i="2"/>
  <c r="BH183" i="2"/>
  <c r="BG183" i="2"/>
  <c r="BF183" i="2"/>
  <c r="T183" i="2"/>
  <c r="R183" i="2"/>
  <c r="P183" i="2"/>
  <c r="BI182" i="2"/>
  <c r="BH182" i="2"/>
  <c r="BG182" i="2"/>
  <c r="BF182" i="2"/>
  <c r="T182" i="2"/>
  <c r="R182" i="2"/>
  <c r="P182" i="2"/>
  <c r="BI181" i="2"/>
  <c r="BH181" i="2"/>
  <c r="BG181" i="2"/>
  <c r="BF181" i="2"/>
  <c r="T181" i="2"/>
  <c r="R181" i="2"/>
  <c r="P181" i="2"/>
  <c r="BI180" i="2"/>
  <c r="BH180" i="2"/>
  <c r="BG180" i="2"/>
  <c r="BF180" i="2"/>
  <c r="T180" i="2"/>
  <c r="R180" i="2"/>
  <c r="P180" i="2"/>
  <c r="BI179" i="2"/>
  <c r="BH179" i="2"/>
  <c r="BG179" i="2"/>
  <c r="BF179" i="2"/>
  <c r="T179" i="2"/>
  <c r="R179" i="2"/>
  <c r="P179" i="2"/>
  <c r="BI178" i="2"/>
  <c r="BH178" i="2"/>
  <c r="BG178" i="2"/>
  <c r="BF178" i="2"/>
  <c r="T178" i="2"/>
  <c r="R178" i="2"/>
  <c r="P178" i="2"/>
  <c r="BI177" i="2"/>
  <c r="BH177" i="2"/>
  <c r="BG177" i="2"/>
  <c r="BF177" i="2"/>
  <c r="T177" i="2"/>
  <c r="R177" i="2"/>
  <c r="P177" i="2"/>
  <c r="BI176" i="2"/>
  <c r="BH176" i="2"/>
  <c r="BG176" i="2"/>
  <c r="BF176" i="2"/>
  <c r="T176" i="2"/>
  <c r="R176" i="2"/>
  <c r="P176" i="2"/>
  <c r="BI175" i="2"/>
  <c r="BH175" i="2"/>
  <c r="BG175" i="2"/>
  <c r="BF175" i="2"/>
  <c r="T175" i="2"/>
  <c r="R175" i="2"/>
  <c r="P175" i="2"/>
  <c r="BI174" i="2"/>
  <c r="BH174" i="2"/>
  <c r="BG174" i="2"/>
  <c r="BF174" i="2"/>
  <c r="T174" i="2"/>
  <c r="R174" i="2"/>
  <c r="P174" i="2"/>
  <c r="BI173" i="2"/>
  <c r="BH173" i="2"/>
  <c r="BG173" i="2"/>
  <c r="BF173" i="2"/>
  <c r="T173" i="2"/>
  <c r="R173" i="2"/>
  <c r="P173" i="2"/>
  <c r="BI172" i="2"/>
  <c r="BH172" i="2"/>
  <c r="BG172" i="2"/>
  <c r="BF172" i="2"/>
  <c r="T172" i="2"/>
  <c r="R172" i="2"/>
  <c r="P172" i="2"/>
  <c r="BI171" i="2"/>
  <c r="BH171" i="2"/>
  <c r="BG171" i="2"/>
  <c r="BF171" i="2"/>
  <c r="T171" i="2"/>
  <c r="R171" i="2"/>
  <c r="P171" i="2"/>
  <c r="BI170" i="2"/>
  <c r="BH170" i="2"/>
  <c r="BG170" i="2"/>
  <c r="BF170" i="2"/>
  <c r="T170" i="2"/>
  <c r="R170" i="2"/>
  <c r="P170" i="2"/>
  <c r="BI169" i="2"/>
  <c r="BH169" i="2"/>
  <c r="BG169" i="2"/>
  <c r="BF169" i="2"/>
  <c r="T169" i="2"/>
  <c r="R169" i="2"/>
  <c r="P169" i="2"/>
  <c r="BI168" i="2"/>
  <c r="BH168" i="2"/>
  <c r="BG168" i="2"/>
  <c r="BF168" i="2"/>
  <c r="T168" i="2"/>
  <c r="R168" i="2"/>
  <c r="P168" i="2"/>
  <c r="BI167" i="2"/>
  <c r="BH167" i="2"/>
  <c r="BG167" i="2"/>
  <c r="BF167" i="2"/>
  <c r="T167" i="2"/>
  <c r="R167" i="2"/>
  <c r="P167" i="2"/>
  <c r="BI166" i="2"/>
  <c r="BH166" i="2"/>
  <c r="BG166" i="2"/>
  <c r="BF166" i="2"/>
  <c r="T166" i="2"/>
  <c r="R166" i="2"/>
  <c r="P166" i="2"/>
  <c r="BI165" i="2"/>
  <c r="BH165" i="2"/>
  <c r="BG165" i="2"/>
  <c r="BF165" i="2"/>
  <c r="T165" i="2"/>
  <c r="R165" i="2"/>
  <c r="P165" i="2"/>
  <c r="BI164" i="2"/>
  <c r="BH164" i="2"/>
  <c r="BG164" i="2"/>
  <c r="BF164" i="2"/>
  <c r="T164" i="2"/>
  <c r="R164" i="2"/>
  <c r="P164" i="2"/>
  <c r="BI163" i="2"/>
  <c r="BH163" i="2"/>
  <c r="BG163" i="2"/>
  <c r="BF163" i="2"/>
  <c r="T163" i="2"/>
  <c r="R163" i="2"/>
  <c r="P163" i="2"/>
  <c r="BI162" i="2"/>
  <c r="BH162" i="2"/>
  <c r="BG162" i="2"/>
  <c r="BF162" i="2"/>
  <c r="T162" i="2"/>
  <c r="R162" i="2"/>
  <c r="P162" i="2"/>
  <c r="BI161" i="2"/>
  <c r="BH161" i="2"/>
  <c r="BG161" i="2"/>
  <c r="BF161" i="2"/>
  <c r="T161" i="2"/>
  <c r="R161" i="2"/>
  <c r="P161" i="2"/>
  <c r="BI160" i="2"/>
  <c r="BH160" i="2"/>
  <c r="BG160" i="2"/>
  <c r="BF160" i="2"/>
  <c r="T160" i="2"/>
  <c r="R160" i="2"/>
  <c r="P160" i="2"/>
  <c r="BI159" i="2"/>
  <c r="BH159" i="2"/>
  <c r="BG159" i="2"/>
  <c r="BF159" i="2"/>
  <c r="T159" i="2"/>
  <c r="R159" i="2"/>
  <c r="P159" i="2"/>
  <c r="BI158" i="2"/>
  <c r="BH158" i="2"/>
  <c r="BG158" i="2"/>
  <c r="BF158" i="2"/>
  <c r="T158" i="2"/>
  <c r="R158" i="2"/>
  <c r="P158" i="2"/>
  <c r="BI157" i="2"/>
  <c r="BH157" i="2"/>
  <c r="BG157" i="2"/>
  <c r="BF157" i="2"/>
  <c r="T157" i="2"/>
  <c r="R157" i="2"/>
  <c r="P157" i="2"/>
  <c r="BI156" i="2"/>
  <c r="BH156" i="2"/>
  <c r="BG156" i="2"/>
  <c r="BF156" i="2"/>
  <c r="T156" i="2"/>
  <c r="R156" i="2"/>
  <c r="P156" i="2"/>
  <c r="BI155" i="2"/>
  <c r="BH155" i="2"/>
  <c r="BG155" i="2"/>
  <c r="BF155" i="2"/>
  <c r="T155" i="2"/>
  <c r="R155" i="2"/>
  <c r="P155" i="2"/>
  <c r="BI154" i="2"/>
  <c r="BH154" i="2"/>
  <c r="BG154" i="2"/>
  <c r="BF154" i="2"/>
  <c r="T154" i="2"/>
  <c r="R154" i="2"/>
  <c r="P154" i="2"/>
  <c r="BI153" i="2"/>
  <c r="BH153" i="2"/>
  <c r="BG153" i="2"/>
  <c r="BF153" i="2"/>
  <c r="T153" i="2"/>
  <c r="R153" i="2"/>
  <c r="P153" i="2"/>
  <c r="BI152" i="2"/>
  <c r="BH152" i="2"/>
  <c r="BG152" i="2"/>
  <c r="BF152" i="2"/>
  <c r="T152" i="2"/>
  <c r="R152" i="2"/>
  <c r="P152" i="2"/>
  <c r="BI151" i="2"/>
  <c r="BH151" i="2"/>
  <c r="BG151" i="2"/>
  <c r="BF151" i="2"/>
  <c r="T151" i="2"/>
  <c r="R151" i="2"/>
  <c r="P151" i="2"/>
  <c r="BI150" i="2"/>
  <c r="BH150" i="2"/>
  <c r="BG150" i="2"/>
  <c r="BF150" i="2"/>
  <c r="T150" i="2"/>
  <c r="R150" i="2"/>
  <c r="P150" i="2"/>
  <c r="BI149" i="2"/>
  <c r="BH149" i="2"/>
  <c r="BG149" i="2"/>
  <c r="BF149" i="2"/>
  <c r="T149" i="2"/>
  <c r="R149" i="2"/>
  <c r="P149" i="2"/>
  <c r="BI148" i="2"/>
  <c r="BH148" i="2"/>
  <c r="BG148" i="2"/>
  <c r="BF148" i="2"/>
  <c r="T148" i="2"/>
  <c r="R148" i="2"/>
  <c r="P148" i="2"/>
  <c r="BI147" i="2"/>
  <c r="BH147" i="2"/>
  <c r="BG147" i="2"/>
  <c r="BF147" i="2"/>
  <c r="T147" i="2"/>
  <c r="R147" i="2"/>
  <c r="P147" i="2"/>
  <c r="BI144" i="2"/>
  <c r="BH144" i="2"/>
  <c r="BG144" i="2"/>
  <c r="BF144" i="2"/>
  <c r="T144" i="2"/>
  <c r="T143" i="2" s="1"/>
  <c r="R144" i="2"/>
  <c r="R143" i="2" s="1"/>
  <c r="P144" i="2"/>
  <c r="P143" i="2" s="1"/>
  <c r="BI142" i="2"/>
  <c r="BH142" i="2"/>
  <c r="BG142" i="2"/>
  <c r="BF142" i="2"/>
  <c r="T142" i="2"/>
  <c r="R142" i="2"/>
  <c r="P142" i="2"/>
  <c r="BI141" i="2"/>
  <c r="BH141" i="2"/>
  <c r="BG141" i="2"/>
  <c r="BF141" i="2"/>
  <c r="T141" i="2"/>
  <c r="R141" i="2"/>
  <c r="P141" i="2"/>
  <c r="BI140" i="2"/>
  <c r="BH140" i="2"/>
  <c r="BG140" i="2"/>
  <c r="BF140" i="2"/>
  <c r="T140" i="2"/>
  <c r="R140" i="2"/>
  <c r="P140" i="2"/>
  <c r="BI139" i="2"/>
  <c r="BH139" i="2"/>
  <c r="BG139" i="2"/>
  <c r="BF139" i="2"/>
  <c r="T139" i="2"/>
  <c r="R139" i="2"/>
  <c r="P139" i="2"/>
  <c r="BI137" i="2"/>
  <c r="BH137" i="2"/>
  <c r="BG137" i="2"/>
  <c r="BF137" i="2"/>
  <c r="T137" i="2"/>
  <c r="R137" i="2"/>
  <c r="P137" i="2"/>
  <c r="BI136" i="2"/>
  <c r="BH136" i="2"/>
  <c r="BG136" i="2"/>
  <c r="BF136" i="2"/>
  <c r="T136" i="2"/>
  <c r="R136" i="2"/>
  <c r="P136" i="2"/>
  <c r="BI134" i="2"/>
  <c r="BH134" i="2"/>
  <c r="BG134" i="2"/>
  <c r="BF134" i="2"/>
  <c r="T134" i="2"/>
  <c r="R134" i="2"/>
  <c r="P134" i="2"/>
  <c r="BI133" i="2"/>
  <c r="BH133" i="2"/>
  <c r="BG133" i="2"/>
  <c r="BF133" i="2"/>
  <c r="T133" i="2"/>
  <c r="R133" i="2"/>
  <c r="P133" i="2"/>
  <c r="BI132" i="2"/>
  <c r="BH132" i="2"/>
  <c r="BG132" i="2"/>
  <c r="BF132" i="2"/>
  <c r="T132" i="2"/>
  <c r="R132" i="2"/>
  <c r="P132" i="2"/>
  <c r="J126" i="2"/>
  <c r="J125" i="2"/>
  <c r="F125" i="2"/>
  <c r="F123" i="2"/>
  <c r="E121" i="2"/>
  <c r="J92" i="2"/>
  <c r="J91" i="2"/>
  <c r="F91" i="2"/>
  <c r="F89" i="2"/>
  <c r="E87" i="2"/>
  <c r="J18" i="2"/>
  <c r="E18" i="2"/>
  <c r="F126" i="2"/>
  <c r="J17" i="2"/>
  <c r="J12" i="2"/>
  <c r="J123" i="2"/>
  <c r="E7" i="2"/>
  <c r="E85" i="2" s="1"/>
  <c r="L90" i="1"/>
  <c r="AM90" i="1"/>
  <c r="AM89" i="1"/>
  <c r="L89" i="1"/>
  <c r="AM87" i="1"/>
  <c r="L87" i="1"/>
  <c r="L85" i="1"/>
  <c r="L84" i="1"/>
  <c r="J202" i="3"/>
  <c r="BK201" i="3"/>
  <c r="BK200" i="3"/>
  <c r="BK198" i="3"/>
  <c r="J197" i="3"/>
  <c r="BK196" i="3"/>
  <c r="J193" i="3"/>
  <c r="BK192" i="3"/>
  <c r="BK191" i="3"/>
  <c r="J190" i="3"/>
  <c r="J189" i="3"/>
  <c r="J185" i="3"/>
  <c r="J181" i="3"/>
  <c r="J180" i="3"/>
  <c r="J179" i="3"/>
  <c r="J176" i="3"/>
  <c r="J170" i="3"/>
  <c r="J166" i="3"/>
  <c r="J165" i="3"/>
  <c r="J163" i="3"/>
  <c r="BK161" i="3"/>
  <c r="BK155" i="3"/>
  <c r="J154" i="3"/>
  <c r="BK150" i="3"/>
  <c r="BK146" i="3"/>
  <c r="BK140" i="3"/>
  <c r="J139" i="3"/>
  <c r="J134" i="3"/>
  <c r="BK132" i="3"/>
  <c r="J229" i="2"/>
  <c r="BK227" i="2"/>
  <c r="BK223" i="2"/>
  <c r="J222" i="2"/>
  <c r="J219" i="2"/>
  <c r="BK216" i="2"/>
  <c r="BK214" i="2"/>
  <c r="J205" i="2"/>
  <c r="J191" i="2"/>
  <c r="BK187" i="2"/>
  <c r="J184" i="2"/>
  <c r="BK181" i="2"/>
  <c r="BK173" i="2"/>
  <c r="J172" i="2"/>
  <c r="J168" i="2"/>
  <c r="BK165" i="2"/>
  <c r="J162" i="2"/>
  <c r="J160" i="2"/>
  <c r="J156" i="2"/>
  <c r="J154" i="2"/>
  <c r="BK150" i="2"/>
  <c r="BK147" i="2"/>
  <c r="BK202" i="3"/>
  <c r="J201" i="3"/>
  <c r="J200" i="3"/>
  <c r="J198" i="3"/>
  <c r="BK197" i="3"/>
  <c r="J196" i="3"/>
  <c r="BK193" i="3"/>
  <c r="J192" i="3"/>
  <c r="J191" i="3"/>
  <c r="BK190" i="3"/>
  <c r="BK189" i="3"/>
  <c r="J187" i="3"/>
  <c r="BK186" i="3"/>
  <c r="J182" i="3"/>
  <c r="BK181" i="3"/>
  <c r="BK180" i="3"/>
  <c r="BK179" i="3"/>
  <c r="J178" i="3"/>
  <c r="J177" i="3"/>
  <c r="BK173" i="3"/>
  <c r="BK169" i="3"/>
  <c r="J168" i="3"/>
  <c r="BK166" i="3"/>
  <c r="BK163" i="3"/>
  <c r="BK158" i="3"/>
  <c r="BK157" i="3"/>
  <c r="BK156" i="3"/>
  <c r="J142" i="3"/>
  <c r="J140" i="3"/>
  <c r="BK136" i="3"/>
  <c r="BK133" i="3"/>
  <c r="BK233" i="2"/>
  <c r="J233" i="2"/>
  <c r="BK232" i="2"/>
  <c r="J231" i="2"/>
  <c r="J227" i="2"/>
  <c r="BK224" i="2"/>
  <c r="J220" i="2"/>
  <c r="BK219" i="2"/>
  <c r="BK218" i="2"/>
  <c r="BK215" i="2"/>
  <c r="J211" i="2"/>
  <c r="J210" i="2"/>
  <c r="BK203" i="2"/>
  <c r="J201" i="2"/>
  <c r="BK198" i="2"/>
  <c r="BK197" i="2"/>
  <c r="BK195" i="2"/>
  <c r="J186" i="2"/>
  <c r="J183" i="2"/>
  <c r="BK178" i="2"/>
  <c r="BK176" i="2"/>
  <c r="BK175" i="2"/>
  <c r="J174" i="2"/>
  <c r="J169" i="2"/>
  <c r="J167" i="2"/>
  <c r="BK166" i="2"/>
  <c r="J157" i="2"/>
  <c r="BK155" i="2"/>
  <c r="BK153" i="2"/>
  <c r="J149" i="2"/>
  <c r="J148" i="2"/>
  <c r="BK141" i="2"/>
  <c r="BK139" i="2"/>
  <c r="BK134" i="2"/>
  <c r="BK187" i="3"/>
  <c r="J186" i="3"/>
  <c r="BK185" i="3"/>
  <c r="J184" i="3"/>
  <c r="BK183" i="3"/>
  <c r="BK178" i="3"/>
  <c r="J173" i="3"/>
  <c r="J172" i="3"/>
  <c r="BK170" i="3"/>
  <c r="J164" i="3"/>
  <c r="BK162" i="3"/>
  <c r="J161" i="3"/>
  <c r="BK160" i="3"/>
  <c r="BK154" i="3"/>
  <c r="J145" i="3"/>
  <c r="BK143" i="3"/>
  <c r="J138" i="3"/>
  <c r="J228" i="2"/>
  <c r="J224" i="2"/>
  <c r="BK220" i="2"/>
  <c r="J215" i="2"/>
  <c r="BK212" i="2"/>
  <c r="J206" i="2"/>
  <c r="J204" i="2"/>
  <c r="BK202" i="2"/>
  <c r="J200" i="2"/>
  <c r="J190" i="2"/>
  <c r="BK183" i="2"/>
  <c r="BK179" i="2"/>
  <c r="J171" i="2"/>
  <c r="BK170" i="2"/>
  <c r="BK164" i="2"/>
  <c r="BK162" i="2"/>
  <c r="J137" i="2"/>
  <c r="J136" i="2"/>
  <c r="BK133" i="2"/>
  <c r="BK184" i="3"/>
  <c r="J183" i="3"/>
  <c r="BK182" i="3"/>
  <c r="BK177" i="3"/>
  <c r="BK176" i="3"/>
  <c r="BK174" i="3"/>
  <c r="BK172" i="3"/>
  <c r="J171" i="3"/>
  <c r="BK168" i="3"/>
  <c r="BK167" i="3"/>
  <c r="J159" i="3"/>
  <c r="J156" i="3"/>
  <c r="J153" i="3"/>
  <c r="BK148" i="3"/>
  <c r="BK145" i="3"/>
  <c r="BK142" i="3"/>
  <c r="BK138" i="3"/>
  <c r="J133" i="3"/>
  <c r="BK229" i="2"/>
  <c r="J221" i="2"/>
  <c r="J218" i="2"/>
  <c r="J212" i="2"/>
  <c r="J207" i="2"/>
  <c r="J203" i="2"/>
  <c r="J198" i="2"/>
  <c r="J197" i="2"/>
  <c r="J187" i="2"/>
  <c r="BK185" i="2"/>
  <c r="BK184" i="2"/>
  <c r="J181" i="2"/>
  <c r="J180" i="2"/>
  <c r="BK172" i="2"/>
  <c r="BK163" i="2"/>
  <c r="BK161" i="2"/>
  <c r="J158" i="2"/>
  <c r="BK157" i="2"/>
  <c r="J155" i="2"/>
  <c r="J152" i="2"/>
  <c r="J151" i="2"/>
  <c r="BK140" i="2"/>
  <c r="BK137" i="2"/>
  <c r="BK136" i="2"/>
  <c r="BK132" i="2"/>
  <c r="J174" i="3"/>
  <c r="BK171" i="3"/>
  <c r="J169" i="3"/>
  <c r="BK165" i="3"/>
  <c r="J160" i="3"/>
  <c r="J155" i="3"/>
  <c r="J147" i="3"/>
  <c r="J135" i="3"/>
  <c r="BK134" i="3"/>
  <c r="BK221" i="2"/>
  <c r="J216" i="2"/>
  <c r="J213" i="2"/>
  <c r="BK207" i="2"/>
  <c r="BK205" i="2"/>
  <c r="J195" i="2"/>
  <c r="J192" i="2"/>
  <c r="BK191" i="2"/>
  <c r="BK190" i="2"/>
  <c r="J189" i="2"/>
  <c r="J182" i="2"/>
  <c r="J177" i="2"/>
  <c r="J173" i="2"/>
  <c r="BK168" i="2"/>
  <c r="BK167" i="2"/>
  <c r="J163" i="2"/>
  <c r="BK158" i="2"/>
  <c r="BK156" i="2"/>
  <c r="J150" i="2"/>
  <c r="BK148" i="2"/>
  <c r="BK144" i="2"/>
  <c r="J142" i="2"/>
  <c r="J134" i="2"/>
  <c r="J133" i="2"/>
  <c r="J167" i="3"/>
  <c r="BK164" i="3"/>
  <c r="J162" i="3"/>
  <c r="BK159" i="3"/>
  <c r="BK153" i="3"/>
  <c r="J148" i="3"/>
  <c r="BK147" i="3"/>
  <c r="J146" i="3"/>
  <c r="J136" i="3"/>
  <c r="J132" i="3"/>
  <c r="J232" i="2"/>
  <c r="BK231" i="2"/>
  <c r="BK217" i="2"/>
  <c r="BK204" i="2"/>
  <c r="J202" i="2"/>
  <c r="BK200" i="2"/>
  <c r="BK199" i="2"/>
  <c r="BK193" i="2"/>
  <c r="BK192" i="2"/>
  <c r="BK188" i="2"/>
  <c r="BK186" i="2"/>
  <c r="J185" i="2"/>
  <c r="J179" i="2"/>
  <c r="J178" i="2"/>
  <c r="BK177" i="2"/>
  <c r="J175" i="2"/>
  <c r="BK171" i="2"/>
  <c r="J166" i="2"/>
  <c r="J165" i="2"/>
  <c r="J164" i="2"/>
  <c r="J159" i="2"/>
  <c r="J153" i="2"/>
  <c r="BK151" i="2"/>
  <c r="BK149" i="2"/>
  <c r="BK142" i="2"/>
  <c r="J141" i="2"/>
  <c r="J140" i="2"/>
  <c r="J132" i="2"/>
  <c r="J158" i="3"/>
  <c r="J157" i="3"/>
  <c r="J150" i="3"/>
  <c r="J143" i="3"/>
  <c r="BK139" i="3"/>
  <c r="BK135" i="3"/>
  <c r="BK228" i="2"/>
  <c r="BK210" i="2"/>
  <c r="BK206" i="2"/>
  <c r="BK201" i="2"/>
  <c r="J194" i="2"/>
  <c r="J193" i="2"/>
  <c r="J188" i="2"/>
  <c r="BK182" i="2"/>
  <c r="J170" i="2"/>
  <c r="BK169" i="2"/>
  <c r="J161" i="2"/>
  <c r="BK160" i="2"/>
  <c r="BK159" i="2"/>
  <c r="BK154" i="2"/>
  <c r="BK152" i="2"/>
  <c r="J147" i="2"/>
  <c r="J144" i="2"/>
  <c r="J223" i="2"/>
  <c r="BK222" i="2"/>
  <c r="J217" i="2"/>
  <c r="J214" i="2"/>
  <c r="BK213" i="2"/>
  <c r="BK211" i="2"/>
  <c r="J199" i="2"/>
  <c r="BK194" i="2"/>
  <c r="BK189" i="2"/>
  <c r="BK180" i="2"/>
  <c r="J176" i="2"/>
  <c r="BK174" i="2"/>
  <c r="J139" i="2"/>
  <c r="AS94" i="1"/>
  <c r="BK146" i="2" l="1"/>
  <c r="J146" i="2" s="1"/>
  <c r="J103" i="2" s="1"/>
  <c r="BK209" i="2"/>
  <c r="BK208" i="2" s="1"/>
  <c r="J208" i="2" s="1"/>
  <c r="J105" i="2" s="1"/>
  <c r="P230" i="2"/>
  <c r="P146" i="2"/>
  <c r="P209" i="2"/>
  <c r="P208" i="2"/>
  <c r="P226" i="2"/>
  <c r="P225" i="2" s="1"/>
  <c r="BK131" i="2"/>
  <c r="J131" i="2" s="1"/>
  <c r="J98" i="2" s="1"/>
  <c r="R131" i="2"/>
  <c r="BK138" i="2"/>
  <c r="J138" i="2"/>
  <c r="J100" i="2" s="1"/>
  <c r="T209" i="2"/>
  <c r="T208" i="2" s="1"/>
  <c r="R226" i="2"/>
  <c r="P131" i="2"/>
  <c r="P135" i="2"/>
  <c r="P138" i="2"/>
  <c r="T196" i="2"/>
  <c r="T230" i="2"/>
  <c r="R146" i="2"/>
  <c r="R145" i="2"/>
  <c r="R209" i="2"/>
  <c r="R208" i="2" s="1"/>
  <c r="T226" i="2"/>
  <c r="T225" i="2" s="1"/>
  <c r="T146" i="2"/>
  <c r="T145" i="2" s="1"/>
  <c r="R196" i="2"/>
  <c r="BK226" i="2"/>
  <c r="T131" i="2"/>
  <c r="R135" i="2"/>
  <c r="R138" i="2"/>
  <c r="BK196" i="2"/>
  <c r="J196" i="2" s="1"/>
  <c r="J104" i="2" s="1"/>
  <c r="R230" i="2"/>
  <c r="P131" i="3"/>
  <c r="T131" i="3"/>
  <c r="P137" i="3"/>
  <c r="T137" i="3"/>
  <c r="P141" i="3"/>
  <c r="BK144" i="3"/>
  <c r="J144" i="3" s="1"/>
  <c r="J101" i="3" s="1"/>
  <c r="P144" i="3"/>
  <c r="T144" i="3"/>
  <c r="BK152" i="3"/>
  <c r="J152" i="3" s="1"/>
  <c r="J104" i="3" s="1"/>
  <c r="P152" i="3"/>
  <c r="R152" i="3"/>
  <c r="BK175" i="3"/>
  <c r="J175" i="3" s="1"/>
  <c r="J105" i="3" s="1"/>
  <c r="P175" i="3"/>
  <c r="R175" i="3"/>
  <c r="BK188" i="3"/>
  <c r="J188" i="3" s="1"/>
  <c r="J106" i="3" s="1"/>
  <c r="R188" i="3"/>
  <c r="BK135" i="2"/>
  <c r="J135" i="2" s="1"/>
  <c r="J99" i="2" s="1"/>
  <c r="T135" i="2"/>
  <c r="T138" i="2"/>
  <c r="P196" i="2"/>
  <c r="BK230" i="2"/>
  <c r="J230" i="2"/>
  <c r="J109" i="2" s="1"/>
  <c r="BK131" i="3"/>
  <c r="J131" i="3" s="1"/>
  <c r="J98" i="3" s="1"/>
  <c r="R131" i="3"/>
  <c r="BK137" i="3"/>
  <c r="J137" i="3" s="1"/>
  <c r="J99" i="3" s="1"/>
  <c r="R137" i="3"/>
  <c r="BK141" i="3"/>
  <c r="J141" i="3" s="1"/>
  <c r="J100" i="3" s="1"/>
  <c r="R141" i="3"/>
  <c r="T141" i="3"/>
  <c r="R144" i="3"/>
  <c r="T152" i="3"/>
  <c r="T151" i="3" s="1"/>
  <c r="T175" i="3"/>
  <c r="P188" i="3"/>
  <c r="T188" i="3"/>
  <c r="BK195" i="3"/>
  <c r="J195" i="3"/>
  <c r="J108" i="3" s="1"/>
  <c r="P195" i="3"/>
  <c r="R195" i="3"/>
  <c r="T195" i="3"/>
  <c r="BK199" i="3"/>
  <c r="J199" i="3" s="1"/>
  <c r="J109" i="3" s="1"/>
  <c r="P199" i="3"/>
  <c r="R199" i="3"/>
  <c r="T199" i="3"/>
  <c r="BE186" i="2"/>
  <c r="BE188" i="2"/>
  <c r="BE210" i="2"/>
  <c r="BE220" i="2"/>
  <c r="BE229" i="2"/>
  <c r="J123" i="3"/>
  <c r="BE145" i="3"/>
  <c r="BE181" i="3"/>
  <c r="J89" i="2"/>
  <c r="E119" i="2"/>
  <c r="BE136" i="2"/>
  <c r="BE153" i="2"/>
  <c r="BE157" i="2"/>
  <c r="BE161" i="2"/>
  <c r="BE172" i="2"/>
  <c r="BE173" i="2"/>
  <c r="BE181" i="2"/>
  <c r="BE192" i="2"/>
  <c r="BE200" i="2"/>
  <c r="BE203" i="2"/>
  <c r="BE214" i="2"/>
  <c r="BE217" i="2"/>
  <c r="BE224" i="2"/>
  <c r="E119" i="3"/>
  <c r="BE133" i="3"/>
  <c r="BE134" i="3"/>
  <c r="BE138" i="3"/>
  <c r="BE147" i="3"/>
  <c r="BE134" i="2"/>
  <c r="BE144" i="2"/>
  <c r="BE160" i="2"/>
  <c r="BE162" i="2"/>
  <c r="BE163" i="2"/>
  <c r="BE182" i="2"/>
  <c r="BE213" i="2"/>
  <c r="BE215" i="2"/>
  <c r="BE219" i="2"/>
  <c r="BE221" i="2"/>
  <c r="BE222" i="2"/>
  <c r="BE223" i="2"/>
  <c r="BE227" i="2"/>
  <c r="F92" i="3"/>
  <c r="BE139" i="3"/>
  <c r="BE154" i="3"/>
  <c r="BE160" i="3"/>
  <c r="BE161" i="3"/>
  <c r="BE163" i="3"/>
  <c r="BE140" i="2"/>
  <c r="BE147" i="2"/>
  <c r="BE149" i="2"/>
  <c r="BE152" i="2"/>
  <c r="BE155" i="2"/>
  <c r="BE159" i="2"/>
  <c r="BE164" i="2"/>
  <c r="BE165" i="2"/>
  <c r="BE166" i="2"/>
  <c r="BE171" i="2"/>
  <c r="BE180" i="2"/>
  <c r="BE183" i="2"/>
  <c r="BE184" i="2"/>
  <c r="BE187" i="2"/>
  <c r="BE193" i="2"/>
  <c r="BE202" i="2"/>
  <c r="BE204" i="2"/>
  <c r="BE228" i="2"/>
  <c r="BE231" i="2"/>
  <c r="BE143" i="3"/>
  <c r="BE150" i="3"/>
  <c r="BE159" i="3"/>
  <c r="BE166" i="3"/>
  <c r="BE170" i="3"/>
  <c r="BE141" i="2"/>
  <c r="BE142" i="2"/>
  <c r="BE150" i="2"/>
  <c r="BE174" i="2"/>
  <c r="BE199" i="2"/>
  <c r="BE205" i="2"/>
  <c r="BE211" i="2"/>
  <c r="BE155" i="3"/>
  <c r="BE157" i="3"/>
  <c r="BE158" i="3"/>
  <c r="BE162" i="3"/>
  <c r="BE173" i="3"/>
  <c r="BE179" i="3"/>
  <c r="BE132" i="2"/>
  <c r="BE139" i="2"/>
  <c r="BE167" i="2"/>
  <c r="BE168" i="2"/>
  <c r="BE185" i="2"/>
  <c r="BE195" i="2"/>
  <c r="BE197" i="2"/>
  <c r="BE216" i="2"/>
  <c r="BE218" i="2"/>
  <c r="BE132" i="3"/>
  <c r="BE140" i="3"/>
  <c r="BE142" i="3"/>
  <c r="BE156" i="3"/>
  <c r="BE168" i="3"/>
  <c r="BE180" i="3"/>
  <c r="BE186" i="3"/>
  <c r="F92" i="2"/>
  <c r="BE133" i="2"/>
  <c r="BE137" i="2"/>
  <c r="BE148" i="2"/>
  <c r="BE151" i="2"/>
  <c r="BE154" i="2"/>
  <c r="BE156" i="2"/>
  <c r="BE177" i="2"/>
  <c r="BE189" i="2"/>
  <c r="BE190" i="2"/>
  <c r="BE191" i="2"/>
  <c r="BE194" i="2"/>
  <c r="BE206" i="2"/>
  <c r="BE207" i="2"/>
  <c r="BE232" i="2"/>
  <c r="BE233" i="2"/>
  <c r="BK143" i="2"/>
  <c r="J143" i="2" s="1"/>
  <c r="J101" i="2" s="1"/>
  <c r="BE135" i="3"/>
  <c r="BE146" i="3"/>
  <c r="BE153" i="3"/>
  <c r="BE165" i="3"/>
  <c r="BE167" i="3"/>
  <c r="BE171" i="3"/>
  <c r="BE174" i="3"/>
  <c r="BE176" i="3"/>
  <c r="BE178" i="3"/>
  <c r="BE182" i="3"/>
  <c r="BE184" i="3"/>
  <c r="BE185" i="3"/>
  <c r="BE189" i="3"/>
  <c r="BE190" i="3"/>
  <c r="BE192" i="3"/>
  <c r="BE196" i="3"/>
  <c r="BE197" i="3"/>
  <c r="BE198" i="3"/>
  <c r="BE201" i="3"/>
  <c r="BK149" i="3"/>
  <c r="J149" i="3"/>
  <c r="J102" i="3" s="1"/>
  <c r="BE158" i="2"/>
  <c r="BE169" i="2"/>
  <c r="BE170" i="2"/>
  <c r="BE175" i="2"/>
  <c r="BE176" i="2"/>
  <c r="BE178" i="2"/>
  <c r="BE179" i="2"/>
  <c r="BE198" i="2"/>
  <c r="BE201" i="2"/>
  <c r="BE212" i="2"/>
  <c r="BE136" i="3"/>
  <c r="BE148" i="3"/>
  <c r="BE164" i="3"/>
  <c r="BE169" i="3"/>
  <c r="BE172" i="3"/>
  <c r="BE177" i="3"/>
  <c r="BE183" i="3"/>
  <c r="BE187" i="3"/>
  <c r="BE191" i="3"/>
  <c r="BE193" i="3"/>
  <c r="BE200" i="3"/>
  <c r="BE202" i="3"/>
  <c r="J34" i="2"/>
  <c r="AW95" i="1" s="1"/>
  <c r="F35" i="3"/>
  <c r="BB96" i="1" s="1"/>
  <c r="J34" i="3"/>
  <c r="AW96" i="1"/>
  <c r="F37" i="2"/>
  <c r="BD95" i="1" s="1"/>
  <c r="F34" i="3"/>
  <c r="BA96" i="1" s="1"/>
  <c r="F37" i="3"/>
  <c r="BD96" i="1" s="1"/>
  <c r="F36" i="2"/>
  <c r="BC95" i="1" s="1"/>
  <c r="F34" i="2"/>
  <c r="BA95" i="1" s="1"/>
  <c r="F35" i="2"/>
  <c r="BB95" i="1" s="1"/>
  <c r="F36" i="3"/>
  <c r="BC96" i="1" s="1"/>
  <c r="P130" i="2" l="1"/>
  <c r="P129" i="2" s="1"/>
  <c r="AU95" i="1" s="1"/>
  <c r="R151" i="3"/>
  <c r="T194" i="3"/>
  <c r="BK225" i="2"/>
  <c r="J225" i="2"/>
  <c r="J107" i="2" s="1"/>
  <c r="R130" i="3"/>
  <c r="T130" i="3"/>
  <c r="T129" i="3"/>
  <c r="R225" i="2"/>
  <c r="P145" i="2"/>
  <c r="T130" i="2"/>
  <c r="T129" i="2"/>
  <c r="R130" i="2"/>
  <c r="R129" i="2" s="1"/>
  <c r="P194" i="3"/>
  <c r="P151" i="3"/>
  <c r="P130" i="3"/>
  <c r="R194" i="3"/>
  <c r="BK130" i="2"/>
  <c r="J130" i="2"/>
  <c r="J97" i="2" s="1"/>
  <c r="BK145" i="2"/>
  <c r="J145" i="2" s="1"/>
  <c r="J102" i="2" s="1"/>
  <c r="J209" i="2"/>
  <c r="J106" i="2"/>
  <c r="J226" i="2"/>
  <c r="J108" i="2"/>
  <c r="BK130" i="3"/>
  <c r="J130" i="3" s="1"/>
  <c r="J97" i="3" s="1"/>
  <c r="BK151" i="3"/>
  <c r="J151" i="3" s="1"/>
  <c r="J103" i="3" s="1"/>
  <c r="BK194" i="3"/>
  <c r="J194" i="3"/>
  <c r="J107" i="3" s="1"/>
  <c r="J33" i="2"/>
  <c r="AV95" i="1" s="1"/>
  <c r="AT95" i="1" s="1"/>
  <c r="F33" i="2"/>
  <c r="AZ95" i="1" s="1"/>
  <c r="BA94" i="1"/>
  <c r="AW94" i="1" s="1"/>
  <c r="AK30" i="1" s="1"/>
  <c r="F33" i="3"/>
  <c r="AZ96" i="1" s="1"/>
  <c r="BB94" i="1"/>
  <c r="W31" i="1" s="1"/>
  <c r="BD94" i="1"/>
  <c r="W33" i="1" s="1"/>
  <c r="BC94" i="1"/>
  <c r="AY94" i="1" s="1"/>
  <c r="J33" i="3"/>
  <c r="AV96" i="1" s="1"/>
  <c r="AT96" i="1" s="1"/>
  <c r="P129" i="3" l="1"/>
  <c r="AU96" i="1" s="1"/>
  <c r="R129" i="3"/>
  <c r="BK129" i="2"/>
  <c r="J129" i="2" s="1"/>
  <c r="J96" i="2" s="1"/>
  <c r="BK129" i="3"/>
  <c r="J129" i="3" s="1"/>
  <c r="J96" i="3" s="1"/>
  <c r="AZ94" i="1"/>
  <c r="W29" i="1" s="1"/>
  <c r="AU94" i="1"/>
  <c r="AX94" i="1"/>
  <c r="W32" i="1"/>
  <c r="W30" i="1"/>
  <c r="AV94" i="1" l="1"/>
  <c r="AK29" i="1" s="1"/>
  <c r="J30" i="2"/>
  <c r="AG95" i="1" s="1"/>
  <c r="AN95" i="1" s="1"/>
  <c r="J30" i="3"/>
  <c r="AG96" i="1" s="1"/>
  <c r="AN96" i="1" s="1"/>
  <c r="J39" i="2" l="1"/>
  <c r="J39" i="3"/>
  <c r="AG94" i="1"/>
  <c r="AT94" i="1"/>
  <c r="AN94" i="1" l="1"/>
  <c r="AK26" i="1"/>
  <c r="AK35" i="1" s="1"/>
</calcChain>
</file>

<file path=xl/sharedStrings.xml><?xml version="1.0" encoding="utf-8"?>
<sst xmlns="http://schemas.openxmlformats.org/spreadsheetml/2006/main" count="2686" uniqueCount="675">
  <si>
    <t>Export Komplet</t>
  </si>
  <si>
    <t/>
  </si>
  <si>
    <t>2.0</t>
  </si>
  <si>
    <t>False</t>
  </si>
  <si>
    <t>{b17cebc9-53b0-4b0b-a86b-9a8db97615c4}</t>
  </si>
  <si>
    <t>&gt;&gt;  skryté sloupce  &lt;&lt;</t>
  </si>
  <si>
    <t>0,01</t>
  </si>
  <si>
    <t>21</t>
  </si>
  <si>
    <t>15</t>
  </si>
  <si>
    <t>REKAPITULACE STAVBY</t>
  </si>
  <si>
    <t>v ---  níže se nacházejí doplnkové a pomocné údaje k sestavám  --- v</t>
  </si>
  <si>
    <t>Návod na vyplnění</t>
  </si>
  <si>
    <t>0,001</t>
  </si>
  <si>
    <t>Kód:</t>
  </si>
  <si>
    <t>PRO21053</t>
  </si>
  <si>
    <t>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</si>
  <si>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</si>
  <si>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Instalace FVE systému, Inproma, spol. s.r.o.</t>
  </si>
  <si>
    <t>KSO:</t>
  </si>
  <si>
    <t>CC-CZ:</t>
  </si>
  <si>
    <t>Místo:</t>
  </si>
  <si>
    <t xml:space="preserve">Obec Křinec, parc.č. 1166, 442/1, 400/6, st. 503, </t>
  </si>
  <si>
    <t>Datum:</t>
  </si>
  <si>
    <t>8. 4. 2022</t>
  </si>
  <si>
    <t>Zadavatel:</t>
  </si>
  <si>
    <t>IČ:</t>
  </si>
  <si>
    <t>16577604</t>
  </si>
  <si>
    <t>INPROMA, spol. s.r.o., Tyršova 161, Křinec 289 33</t>
  </si>
  <si>
    <t>DIČ:</t>
  </si>
  <si>
    <t>Uchazeč:</t>
  </si>
  <si>
    <t>Vyplň údaj</t>
  </si>
  <si>
    <t>Projektant:</t>
  </si>
  <si>
    <t>08364656</t>
  </si>
  <si>
    <t>ProjektHAUS stavby s.r.o.</t>
  </si>
  <si>
    <t>True</t>
  </si>
  <si>
    <t>Zpracovatel:</t>
  </si>
  <si>
    <t>Poznámka:</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</si>
  <si>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</si>
  <si>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</si>
  <si>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</si>
  <si>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</si>
  <si>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</si>
  <si>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</si>
  <si>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</si>
  <si>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</si>
  <si>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</si>
  <si>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</si>
  <si>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</si>
  <si>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</si>
  <si>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</si>
  <si>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</si>
  <si>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</si>
  <si>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</si>
  <si>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</si>
  <si>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</si>
  <si>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</si>
  <si>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</si>
  <si>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</si>
  <si>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</si>
  <si>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</si>
  <si>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</si>
  <si>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</si>
  <si>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</si>
  <si>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</si>
  <si>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</si>
  <si>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</si>
  <si>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</si>
  <si>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</si>
  <si>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</si>
  <si>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</si>
  <si>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</si>
  <si>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</si>
  <si>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</si>
  <si>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</si>
  <si>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</si>
  <si>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</si>
  <si>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</si>
  <si>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</si>
  <si>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</si>
  <si>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</si>
  <si>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</si>
  <si>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</si>
  <si>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01</t>
  </si>
  <si>
    <t>FVE</t>
  </si>
  <si>
    <t>STA</t>
  </si>
  <si>
    <t>1</t>
  </si>
  <si>
    <t>{2eb3816f-0769-46ce-883a-ae970f3daaac}</t>
  </si>
  <si>
    <t>2</t>
  </si>
  <si>
    <t>02</t>
  </si>
  <si>
    <t>AKU</t>
  </si>
  <si>
    <t>{307371e7-545d-446b-9fe6-14c2a9f950f5}</t>
  </si>
  <si>
    <t>KRYCÍ LIST SOUPISU PRACÍ</t>
  </si>
  <si>
    <t>Objekt:</t>
  </si>
  <si>
    <t>01 - FVE</t>
  </si>
  <si>
    <t>REKAPITULACE ČLENĚNÍ SOUPISU PRACÍ</t>
  </si>
  <si>
    <t>Kód dílu - Popis</t>
  </si>
  <si>
    <t>Cena celkem [CZK]</t>
  </si>
  <si>
    <t>Náklady ze soupisu prací</t>
  </si>
  <si>
    <t>-1</t>
  </si>
  <si>
    <t>HSV - Práce a dodávky HSV</t>
  </si>
  <si>
    <t xml:space="preserve">    3 - Svislé a kompletní konstrukce</t>
  </si>
  <si>
    <t xml:space="preserve">    9 - Ostatní konstrukce a práce, bourání</t>
  </si>
  <si>
    <t xml:space="preserve">    997 - Přesun sutě</t>
  </si>
  <si>
    <t xml:space="preserve">    998 - Přesun hmot</t>
  </si>
  <si>
    <t>PSV - Práce a dodávky PSV</t>
  </si>
  <si>
    <t xml:space="preserve">    741 - Elektroinstalace - silnoproud</t>
  </si>
  <si>
    <t xml:space="preserve">    742 - Elektroinstalace - slaboproud</t>
  </si>
  <si>
    <t>M - Práce a dodávky M</t>
  </si>
  <si>
    <t xml:space="preserve">    46-M - Zemní práce při extr.mont.pracích</t>
  </si>
  <si>
    <t>VRN - Vedlejší rozpočtové náklady</t>
  </si>
  <si>
    <t xml:space="preserve">    VRN3 - Zařízení staveniště</t>
  </si>
  <si>
    <t xml:space="preserve">    VRN4 - Inženýrská činnost</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</si>
  <si>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</si>
  <si>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</si>
  <si>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</si>
  <si>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</si>
  <si>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</si>
  <si>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</si>
  <si>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</si>
  <si>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</si>
  <si>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</si>
  <si>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</si>
  <si>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</si>
  <si>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</si>
  <si>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</si>
  <si>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</si>
  <si>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</si>
  <si>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</si>
  <si>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3</t>
  </si>
  <si>
    <t>Svislé a kompletní konstrukce</t>
  </si>
  <si>
    <t>K</t>
  </si>
  <si>
    <t>460510084</t>
  </si>
  <si>
    <t>Kabelové prostupy z trub plastových do otvoru ve zdivu, průměru do 15 cm</t>
  </si>
  <si>
    <t>kus</t>
  </si>
  <si>
    <t>64</t>
  </si>
  <si>
    <t>436046620</t>
  </si>
  <si>
    <t>M</t>
  </si>
  <si>
    <t>28610001</t>
  </si>
  <si>
    <t>trubka tlaková hrdlovaná vodovodní PVC dl 6m DN 80</t>
  </si>
  <si>
    <t>m</t>
  </si>
  <si>
    <t>256</t>
  </si>
  <si>
    <t>-422240182</t>
  </si>
  <si>
    <t>59081251</t>
  </si>
  <si>
    <t>manžeta požárně ochranná pro průchod PVC,PP,PE potrubí stěnami a stropy š 32mm D 110mm EI90</t>
  </si>
  <si>
    <t>-2062822117</t>
  </si>
  <si>
    <t>9</t>
  </si>
  <si>
    <t>Ostatní konstrukce a práce, bourání</t>
  </si>
  <si>
    <t>47</t>
  </si>
  <si>
    <t>971033341</t>
  </si>
  <si>
    <t>Vybourání otvorů ve zdivu cihelném pl do 0,09 m2 na MVC nebo MV tl do 300 mm</t>
  </si>
  <si>
    <t>4</t>
  </si>
  <si>
    <t>1307167312</t>
  </si>
  <si>
    <t>48</t>
  </si>
  <si>
    <t>977131114</t>
  </si>
  <si>
    <t>Vrty příklepovými vrtáky D 14 mm do cihelného zdiva nebo prostého betonu</t>
  </si>
  <si>
    <t>2032142552</t>
  </si>
  <si>
    <t>997</t>
  </si>
  <si>
    <t>Přesun sutě</t>
  </si>
  <si>
    <t>111</t>
  </si>
  <si>
    <t>997002611</t>
  </si>
  <si>
    <t>Nakládání suti a vybouraných hmot</t>
  </si>
  <si>
    <t>t</t>
  </si>
  <si>
    <t>2090920288</t>
  </si>
  <si>
    <t>49</t>
  </si>
  <si>
    <t>997013501</t>
  </si>
  <si>
    <t>Odvoz suti a vybouraných hmot na skládku nebo meziskládku do 1 km se složením</t>
  </si>
  <si>
    <t>-1767808955</t>
  </si>
  <si>
    <t>50</t>
  </si>
  <si>
    <t>997013509</t>
  </si>
  <si>
    <t>Příplatek k odvozu suti a vybouraných hmot na skládku ZKD 1 km přes 1 km</t>
  </si>
  <si>
    <t>-474386546</t>
  </si>
  <si>
    <t>11</t>
  </si>
  <si>
    <t>997013631</t>
  </si>
  <si>
    <t>Poplatek za uložení na skládce (skládkovné) stavebního odpadu směsného kód odpadu 17 09 04</t>
  </si>
  <si>
    <t>-1571858869</t>
  </si>
  <si>
    <t>998</t>
  </si>
  <si>
    <t>Přesun hmot</t>
  </si>
  <si>
    <t>112</t>
  </si>
  <si>
    <t>998001123</t>
  </si>
  <si>
    <t>Přesun hmot pro demolice objektů v do 21 m</t>
  </si>
  <si>
    <t>-678470695</t>
  </si>
  <si>
    <t>PSV</t>
  </si>
  <si>
    <t>Práce a dodávky PSV</t>
  </si>
  <si>
    <t>741</t>
  </si>
  <si>
    <t>Elektroinstalace - silnoproud</t>
  </si>
  <si>
    <t>51</t>
  </si>
  <si>
    <t>741120201</t>
  </si>
  <si>
    <t>Montáž vodič Cu izolovaný plný a laněný s PVC pláštěm žíla 1,5-16 mm2 volně (CY, CHAH-R(V))</t>
  </si>
  <si>
    <t>16</t>
  </si>
  <si>
    <t>356120984</t>
  </si>
  <si>
    <t>52</t>
  </si>
  <si>
    <t>34140826</t>
  </si>
  <si>
    <t>vodič silový s Cu jádrem 6mm2</t>
  </si>
  <si>
    <t>32</t>
  </si>
  <si>
    <t>-666051073</t>
  </si>
  <si>
    <t>54</t>
  </si>
  <si>
    <t>34143202</t>
  </si>
  <si>
    <t>Kabel CYKY-J 5x2,5 mm2</t>
  </si>
  <si>
    <t>-749315295</t>
  </si>
  <si>
    <t>55</t>
  </si>
  <si>
    <t>R024</t>
  </si>
  <si>
    <t>Kabel CYKY-J 5x10 mm2</t>
  </si>
  <si>
    <t>609864112</t>
  </si>
  <si>
    <t>56</t>
  </si>
  <si>
    <t>741120203</t>
  </si>
  <si>
    <t>Montáž vodič Cu izolovaný plný a laněný s PVC pláštěm žíla 25-35 mm2 volně (CY, CHAH-R(V))</t>
  </si>
  <si>
    <t>856769578</t>
  </si>
  <si>
    <t>53</t>
  </si>
  <si>
    <t>34142161</t>
  </si>
  <si>
    <t>vodič silový s Cu jádrem 35mm2</t>
  </si>
  <si>
    <t>620707461</t>
  </si>
  <si>
    <t>57</t>
  </si>
  <si>
    <t>741123218</t>
  </si>
  <si>
    <t>Montáž kabel Al plný nebo laněný kulatý žíla 3x185 až 240 mm2 uložený volně (AYKY)</t>
  </si>
  <si>
    <t>121787335</t>
  </si>
  <si>
    <t>115</t>
  </si>
  <si>
    <t>R064</t>
  </si>
  <si>
    <t>Kabel AYKY 3x185+90</t>
  </si>
  <si>
    <t>1802541758</t>
  </si>
  <si>
    <t>58</t>
  </si>
  <si>
    <t>R025</t>
  </si>
  <si>
    <t>Kabel AYKY-J 3x150+70 mm2</t>
  </si>
  <si>
    <t>-1665921956</t>
  </si>
  <si>
    <t>59</t>
  </si>
  <si>
    <t>R026</t>
  </si>
  <si>
    <t>Kabel AYY 1x300 mm2</t>
  </si>
  <si>
    <t>-1197923983</t>
  </si>
  <si>
    <t>60</t>
  </si>
  <si>
    <t>R027</t>
  </si>
  <si>
    <t>Kabel AYY 1x150 mm2</t>
  </si>
  <si>
    <t>-1909426859</t>
  </si>
  <si>
    <t>61</t>
  </si>
  <si>
    <t>741124703</t>
  </si>
  <si>
    <t>Montáž kabel Cu stíněný ovládací žíly 2 až 19x1 mm2 uložený volně (JYTY)</t>
  </si>
  <si>
    <t>-2146630225</t>
  </si>
  <si>
    <t>62</t>
  </si>
  <si>
    <t>R028</t>
  </si>
  <si>
    <t>Kabel JYTY-J 7x1mm2</t>
  </si>
  <si>
    <t>161967962</t>
  </si>
  <si>
    <t>66</t>
  </si>
  <si>
    <t>741130005</t>
  </si>
  <si>
    <t>Ukončení vodič izolovaný do 10 mm2 v rozváděči nebo na přístroji</t>
  </si>
  <si>
    <t>1759833396</t>
  </si>
  <si>
    <t>65</t>
  </si>
  <si>
    <t>741130008</t>
  </si>
  <si>
    <t>Ukončení vodič izolovaný do 35 mm2 v rozváděči nebo na přístroji</t>
  </si>
  <si>
    <t>1646790556</t>
  </si>
  <si>
    <t>741130015</t>
  </si>
  <si>
    <t>Ukončení vodič izolovaný do 150mm2 v rozváděči nebo na přístroji</t>
  </si>
  <si>
    <t>-1437748785</t>
  </si>
  <si>
    <t>63</t>
  </si>
  <si>
    <t>741130017</t>
  </si>
  <si>
    <t>Ukončení vodič izolovaný do 240mm2 v rozváděči nebo na přístroji</t>
  </si>
  <si>
    <t>1609837040</t>
  </si>
  <si>
    <t>114</t>
  </si>
  <si>
    <t>998741201</t>
  </si>
  <si>
    <t>Přesun hmot procentní pro silnoproud v objektech v do 6 m</t>
  </si>
  <si>
    <t>%</t>
  </si>
  <si>
    <t>-724396532</t>
  </si>
  <si>
    <t>14</t>
  </si>
  <si>
    <t>R036</t>
  </si>
  <si>
    <t>Montáž hlavní ochranné přípojnice HOP</t>
  </si>
  <si>
    <t>ks</t>
  </si>
  <si>
    <t>1533737964</t>
  </si>
  <si>
    <t>R037</t>
  </si>
  <si>
    <t>Hlavní ochranná přípojnice HOP</t>
  </si>
  <si>
    <t>-1211447484</t>
  </si>
  <si>
    <t>R038</t>
  </si>
  <si>
    <t>Osazení a zapojení střídače</t>
  </si>
  <si>
    <t>-366317580</t>
  </si>
  <si>
    <t>17</t>
  </si>
  <si>
    <t>R039</t>
  </si>
  <si>
    <t>-346586064</t>
  </si>
  <si>
    <t>18</t>
  </si>
  <si>
    <t>R040</t>
  </si>
  <si>
    <t>Montáž solárního kabelu 1x6 mm</t>
  </si>
  <si>
    <t>1100870442</t>
  </si>
  <si>
    <t>19</t>
  </si>
  <si>
    <t>R041</t>
  </si>
  <si>
    <t>Solární kabel 1x6 mm</t>
  </si>
  <si>
    <t>-1584837515</t>
  </si>
  <si>
    <t>20</t>
  </si>
  <si>
    <t>R042</t>
  </si>
  <si>
    <t>Montáž Rozváděče RFVE</t>
  </si>
  <si>
    <t>22870655</t>
  </si>
  <si>
    <t>R043</t>
  </si>
  <si>
    <t>Rozváděč RFVE vyzbrojený dle PD  IP54</t>
  </si>
  <si>
    <t>990787239</t>
  </si>
  <si>
    <t>67</t>
  </si>
  <si>
    <t>R029</t>
  </si>
  <si>
    <t>Dodávka a monžáž FTP kat. 5e venkovní</t>
  </si>
  <si>
    <t>122020545</t>
  </si>
  <si>
    <t>68</t>
  </si>
  <si>
    <t>R030</t>
  </si>
  <si>
    <t>Ukončení FTP 4- pár</t>
  </si>
  <si>
    <t>-2038341325</t>
  </si>
  <si>
    <t>69</t>
  </si>
  <si>
    <t>R031</t>
  </si>
  <si>
    <t>Dodávka a montáž konektoru RJ 45</t>
  </si>
  <si>
    <t>-641567419</t>
  </si>
  <si>
    <t>70</t>
  </si>
  <si>
    <t>R032</t>
  </si>
  <si>
    <t>Montáž a zapojení FV panelů</t>
  </si>
  <si>
    <t>104681281</t>
  </si>
  <si>
    <t>71</t>
  </si>
  <si>
    <t>R033</t>
  </si>
  <si>
    <t>511727173</t>
  </si>
  <si>
    <t>72</t>
  </si>
  <si>
    <t>R034</t>
  </si>
  <si>
    <t>Montáž konstrukce fotovoltaických panelů, včetně provedení zemních prací</t>
  </si>
  <si>
    <t>47228523</t>
  </si>
  <si>
    <t>73</t>
  </si>
  <si>
    <t>R035</t>
  </si>
  <si>
    <t>Konstrukce fotovoltaických panelů dle PD</t>
  </si>
  <si>
    <t>-2005514528</t>
  </si>
  <si>
    <t>74</t>
  </si>
  <si>
    <t>R046</t>
  </si>
  <si>
    <t>Doplnění stávajícího rozvadeče HR</t>
  </si>
  <si>
    <t>-284041931</t>
  </si>
  <si>
    <t>77</t>
  </si>
  <si>
    <t>R047</t>
  </si>
  <si>
    <t>Vložka pojistková, 315A gG</t>
  </si>
  <si>
    <t>1001159664</t>
  </si>
  <si>
    <t>78</t>
  </si>
  <si>
    <t>R049</t>
  </si>
  <si>
    <t>Montáž rozvaděče</t>
  </si>
  <si>
    <t>-1058410373</t>
  </si>
  <si>
    <t>79</t>
  </si>
  <si>
    <t>R050</t>
  </si>
  <si>
    <t>Rozvaděč SRFVE vyzbrojený dle PD IP66</t>
  </si>
  <si>
    <t>1702300236</t>
  </si>
  <si>
    <t>80</t>
  </si>
  <si>
    <t>R051</t>
  </si>
  <si>
    <t>Osazení rozvaděče</t>
  </si>
  <si>
    <t>609920926</t>
  </si>
  <si>
    <t>81</t>
  </si>
  <si>
    <t>R052</t>
  </si>
  <si>
    <t>Rozváděč SB vyzbrojený dle PD  IP66</t>
  </si>
  <si>
    <t>-2026546479</t>
  </si>
  <si>
    <t>83</t>
  </si>
  <si>
    <t>R054</t>
  </si>
  <si>
    <t>Vodič CY 6 mm2, černý</t>
  </si>
  <si>
    <t>-1834046629</t>
  </si>
  <si>
    <t>84</t>
  </si>
  <si>
    <t>R055</t>
  </si>
  <si>
    <t>Vodič CY 6 mm2, zelenožlutý</t>
  </si>
  <si>
    <t>-765044240</t>
  </si>
  <si>
    <t>85</t>
  </si>
  <si>
    <t>R056</t>
  </si>
  <si>
    <t>Řadová svorka pro průřezy 0,5-2,5 mm2</t>
  </si>
  <si>
    <t>259465439</t>
  </si>
  <si>
    <t>86</t>
  </si>
  <si>
    <t>R057</t>
  </si>
  <si>
    <t>Řadová svorka pro průřezy 1,5-10 mm2</t>
  </si>
  <si>
    <t>-108551051</t>
  </si>
  <si>
    <t>87</t>
  </si>
  <si>
    <t>R058</t>
  </si>
  <si>
    <t>Vázací pásky VPC 5/280, černé, UV odolné</t>
  </si>
  <si>
    <t>-1273404185</t>
  </si>
  <si>
    <t>88</t>
  </si>
  <si>
    <t>R059</t>
  </si>
  <si>
    <t>Montáž kabelových tras silových rozvodů včetně příslušenství</t>
  </si>
  <si>
    <t>kpl</t>
  </si>
  <si>
    <t>991900641</t>
  </si>
  <si>
    <t>89</t>
  </si>
  <si>
    <t>R060</t>
  </si>
  <si>
    <t>Dodávka a montáž Ethernet switch</t>
  </si>
  <si>
    <t>1031173429</t>
  </si>
  <si>
    <t>90</t>
  </si>
  <si>
    <t>R061</t>
  </si>
  <si>
    <t>Dodávka a montáž Ethernet router</t>
  </si>
  <si>
    <t>-892863609</t>
  </si>
  <si>
    <t>116</t>
  </si>
  <si>
    <t>R065</t>
  </si>
  <si>
    <t>Montáž datalogeru</t>
  </si>
  <si>
    <t>1010765181</t>
  </si>
  <si>
    <t>117</t>
  </si>
  <si>
    <t>R066</t>
  </si>
  <si>
    <t>Dataloger</t>
  </si>
  <si>
    <t>-1009345095</t>
  </si>
  <si>
    <t>742</t>
  </si>
  <si>
    <t>Elektroinstalace - slaboproud</t>
  </si>
  <si>
    <t>24</t>
  </si>
  <si>
    <t>742110041</t>
  </si>
  <si>
    <t>Montáž lišt vkládacích pro slaboproud</t>
  </si>
  <si>
    <t>1313866502</t>
  </si>
  <si>
    <t>25</t>
  </si>
  <si>
    <t>34571001</t>
  </si>
  <si>
    <t>lišta elektroinstalační hranatá 15x10</t>
  </si>
  <si>
    <t>1729979027</t>
  </si>
  <si>
    <t>26</t>
  </si>
  <si>
    <t>742110102</t>
  </si>
  <si>
    <t>Montáž kabelového žlabu pro slaboproud drátěného 150/100 mm</t>
  </si>
  <si>
    <t>1838002971</t>
  </si>
  <si>
    <t>27</t>
  </si>
  <si>
    <t>34575493</t>
  </si>
  <si>
    <t>žlab kabelový pozinkovaný 2m/ks 100X125</t>
  </si>
  <si>
    <t>217067004</t>
  </si>
  <si>
    <t>113</t>
  </si>
  <si>
    <t>998742101</t>
  </si>
  <si>
    <t>Přesun hmot tonážní pro slaboproud v objektech v do 6 m</t>
  </si>
  <si>
    <t>2128893475</t>
  </si>
  <si>
    <t>R013</t>
  </si>
  <si>
    <t>Dodávka a montáž lišta elektroinstalační nosná kovová holá DIN TS35 D děrovaná</t>
  </si>
  <si>
    <t>798462432</t>
  </si>
  <si>
    <t>33</t>
  </si>
  <si>
    <t>R014</t>
  </si>
  <si>
    <t>Dodávka a montáž CU lisovacího kabelového oka lehčeného 6x6 KU-L</t>
  </si>
  <si>
    <t>345991961</t>
  </si>
  <si>
    <t>34</t>
  </si>
  <si>
    <t>R015</t>
  </si>
  <si>
    <t>Dodávka a montáž CU lisovacího kabelového oka lehčeného 25x8 KU-L</t>
  </si>
  <si>
    <t>1567927987</t>
  </si>
  <si>
    <t>76</t>
  </si>
  <si>
    <t>R048</t>
  </si>
  <si>
    <t>Dodávka a montáž konektoru MC4 konektor 4-6 mm se zámkem</t>
  </si>
  <si>
    <t>-1102209650</t>
  </si>
  <si>
    <t>91</t>
  </si>
  <si>
    <t>R062</t>
  </si>
  <si>
    <t>Trubka ohebná D25 černá UV</t>
  </si>
  <si>
    <t>-1740771434</t>
  </si>
  <si>
    <t>92</t>
  </si>
  <si>
    <t>R063</t>
  </si>
  <si>
    <t>Trubka ohebná D50 černá UV</t>
  </si>
  <si>
    <t>-277935843</t>
  </si>
  <si>
    <t>Práce a dodávky M</t>
  </si>
  <si>
    <t>46-M</t>
  </si>
  <si>
    <t>Zemní práce při extr.mont.pracích</t>
  </si>
  <si>
    <t>106</t>
  </si>
  <si>
    <t>460010023</t>
  </si>
  <si>
    <t>Vytyčení trasy vedení kabelového podzemního v terénu volném</t>
  </si>
  <si>
    <t>km</t>
  </si>
  <si>
    <t>-41073090</t>
  </si>
  <si>
    <t>107</t>
  </si>
  <si>
    <t>460010025</t>
  </si>
  <si>
    <t>Vytyčení trasy inženýrských sítí v zastavěném prostoru</t>
  </si>
  <si>
    <t>-1078168428</t>
  </si>
  <si>
    <t>108</t>
  </si>
  <si>
    <t>460030172</t>
  </si>
  <si>
    <t>Odstranění podkladu nebo krytu komunikace ze živice tloušťky do 10 cm</t>
  </si>
  <si>
    <t>m2</t>
  </si>
  <si>
    <t>105366205</t>
  </si>
  <si>
    <t>93</t>
  </si>
  <si>
    <t>460203043</t>
  </si>
  <si>
    <t>Hloubení kabelových nezapažených rýh strojně š 100 cm, hl 80 cm, v hornině tř 3</t>
  </si>
  <si>
    <t>411467369</t>
  </si>
  <si>
    <t>105</t>
  </si>
  <si>
    <t>460421101</t>
  </si>
  <si>
    <t>Lože kabelů z písku nebo štěrkopísku tl 10 cm nad kabel, bez zakrytí, šířky lože do 65 cm</t>
  </si>
  <si>
    <t>-1322020604</t>
  </si>
  <si>
    <t>102</t>
  </si>
  <si>
    <t>460470001</t>
  </si>
  <si>
    <t>Provizorní zajištění potrubí ve výkopech při křížení s kabelem</t>
  </si>
  <si>
    <t>1647825494</t>
  </si>
  <si>
    <t>104</t>
  </si>
  <si>
    <t>460490014</t>
  </si>
  <si>
    <t>Krytí kabelů výstražnou fólií šířky 40 cm</t>
  </si>
  <si>
    <t>-751512193</t>
  </si>
  <si>
    <t>94</t>
  </si>
  <si>
    <t>460510054</t>
  </si>
  <si>
    <t>Kabelové prostupy z trub plastových do rýhy bez obsypu, průměru do 10 cm</t>
  </si>
  <si>
    <t>-1848118762</t>
  </si>
  <si>
    <t>95</t>
  </si>
  <si>
    <t>28611112</t>
  </si>
  <si>
    <t>trubka kanalizační PVC DN 110x500mm SN4</t>
  </si>
  <si>
    <t>128</t>
  </si>
  <si>
    <t>-1277583276</t>
  </si>
  <si>
    <t>96</t>
  </si>
  <si>
    <t>28611387</t>
  </si>
  <si>
    <t>odbočka kanalizační PVC s hrdlem 110/110/45°</t>
  </si>
  <si>
    <t>36672563</t>
  </si>
  <si>
    <t>101</t>
  </si>
  <si>
    <t>460561811</t>
  </si>
  <si>
    <t>Zásyp rýh strojně včetně zhutnění a urovnání povrchu - ve volném terénu</t>
  </si>
  <si>
    <t>m3</t>
  </si>
  <si>
    <t>1160169075</t>
  </si>
  <si>
    <t>97</t>
  </si>
  <si>
    <t>460600022</t>
  </si>
  <si>
    <t>Vodorovné přemístění horniny jakékoliv třídy do 500 m</t>
  </si>
  <si>
    <t>626010777</t>
  </si>
  <si>
    <t>98</t>
  </si>
  <si>
    <t>460620007</t>
  </si>
  <si>
    <t>Zatravnění včetně zalití vodou na rovině</t>
  </si>
  <si>
    <t>1529768916</t>
  </si>
  <si>
    <t>99</t>
  </si>
  <si>
    <t>460650045</t>
  </si>
  <si>
    <t>Zřízení podkladní vrstvy vozovky a chodníku ze štěrkopísku se zhutněním tloušťky do 25 cm</t>
  </si>
  <si>
    <t>-1058162038</t>
  </si>
  <si>
    <t>100</t>
  </si>
  <si>
    <t>460650133</t>
  </si>
  <si>
    <t>Zřízení krytu vozovky a chodníku z litého asfaltu tloušťky do 5 cm</t>
  </si>
  <si>
    <t>-1548396860</t>
  </si>
  <si>
    <t>VRN</t>
  </si>
  <si>
    <t>Vedlejší rozpočtové náklady</t>
  </si>
  <si>
    <t>5</t>
  </si>
  <si>
    <t>VRN3</t>
  </si>
  <si>
    <t>Zařízení staveniště</t>
  </si>
  <si>
    <t>40</t>
  </si>
  <si>
    <t>031002000</t>
  </si>
  <si>
    <t>Související práce pro zařízení staveniště</t>
  </si>
  <si>
    <t>1024</t>
  </si>
  <si>
    <t>471242866</t>
  </si>
  <si>
    <t>41</t>
  </si>
  <si>
    <t>033002000</t>
  </si>
  <si>
    <t>Připojení staveniště na inženýrské sítě</t>
  </si>
  <si>
    <t>1514741191</t>
  </si>
  <si>
    <t>42</t>
  </si>
  <si>
    <t>R023</t>
  </si>
  <si>
    <t>Manipulace s materiálem v rámci staveniště</t>
  </si>
  <si>
    <t>1856519790</t>
  </si>
  <si>
    <t>VRN4</t>
  </si>
  <si>
    <t>Inženýrská činnost</t>
  </si>
  <si>
    <t>43</t>
  </si>
  <si>
    <t>R020</t>
  </si>
  <si>
    <t>Dokumentace skutečného provedení stavby</t>
  </si>
  <si>
    <t>-117922276</t>
  </si>
  <si>
    <t>44</t>
  </si>
  <si>
    <t>R021</t>
  </si>
  <si>
    <t>Inženýrská činnost (součnnost při kolaudaci, součinnost při prvním pralelním připojení, součinnost při vyřízení licence na Energetickém regulačním úřadě, registrace výrobny do OTE, součinnost při podpisu smlouvy na výkup přebytku elektrické energie)</t>
  </si>
  <si>
    <t>1556103396</t>
  </si>
  <si>
    <t>45</t>
  </si>
  <si>
    <t>R022</t>
  </si>
  <si>
    <t>Revize FVE</t>
  </si>
  <si>
    <t>-610318759</t>
  </si>
  <si>
    <t>02 - AKU</t>
  </si>
  <si>
    <t xml:space="preserve">    6 - Úpravy povrchů, podlahy a osazování výplní</t>
  </si>
  <si>
    <t xml:space="preserve">    751 - Vzduchotechnika</t>
  </si>
  <si>
    <t>311272111.PFX</t>
  </si>
  <si>
    <t>Zdivo z tvárnic hladkých Porfix P2-440 tl zdiva 250 mm</t>
  </si>
  <si>
    <t>414620040</t>
  </si>
  <si>
    <t>59531005</t>
  </si>
  <si>
    <t>tvárnice pórobetonová P2-450 hladká pro zdivo tl 300mm</t>
  </si>
  <si>
    <t>8</t>
  </si>
  <si>
    <t>251062319</t>
  </si>
  <si>
    <t>1468875510</t>
  </si>
  <si>
    <t>2039836896</t>
  </si>
  <si>
    <t>-719922652</t>
  </si>
  <si>
    <t>6</t>
  </si>
  <si>
    <t>Úpravy povrchů, podlahy a osazování výplní</t>
  </si>
  <si>
    <t>642942111</t>
  </si>
  <si>
    <t>Osazování zárubní nebo rámů dveřních kovových do 2,5 m2 na MC</t>
  </si>
  <si>
    <t>-429179327</t>
  </si>
  <si>
    <t>7</t>
  </si>
  <si>
    <t>55331388</t>
  </si>
  <si>
    <t>zárubeň ocelová pro běžné zdění a pórobeton 150 levá/pravá 1100</t>
  </si>
  <si>
    <t>-1367545179</t>
  </si>
  <si>
    <t>55341156</t>
  </si>
  <si>
    <t>dveře ocelové exteriérové zateplené 1křídlé 900x1970mm</t>
  </si>
  <si>
    <t>68661007</t>
  </si>
  <si>
    <t>539678698</t>
  </si>
  <si>
    <t>-1582124326</t>
  </si>
  <si>
    <t>-1474935007</t>
  </si>
  <si>
    <t>809998196</t>
  </si>
  <si>
    <t>10</t>
  </si>
  <si>
    <t>-1204923172</t>
  </si>
  <si>
    <t>2117092625</t>
  </si>
  <si>
    <t>153012478</t>
  </si>
  <si>
    <t>12</t>
  </si>
  <si>
    <t>741120205</t>
  </si>
  <si>
    <t>Montáž vodič Cu izolovaný plný a laněný s PVC pláštěm žíla 50-70 mm2 volně (CY, CHAH-R(V))</t>
  </si>
  <si>
    <t>-1290103458</t>
  </si>
  <si>
    <t>13</t>
  </si>
  <si>
    <t>R003</t>
  </si>
  <si>
    <t>1-CYKY 3x50+35 AKU</t>
  </si>
  <si>
    <t>197775844</t>
  </si>
  <si>
    <t>741130011</t>
  </si>
  <si>
    <t>Ukončení vodič izolovaný do 50 mm2 v rozváděči nebo na přístroji</t>
  </si>
  <si>
    <t>-57007592</t>
  </si>
  <si>
    <t>998741101</t>
  </si>
  <si>
    <t>Přesun hmot tonážní pro silnoproud v objektech v do 6 m</t>
  </si>
  <si>
    <t>143354966</t>
  </si>
  <si>
    <t>1975696214</t>
  </si>
  <si>
    <t>R004</t>
  </si>
  <si>
    <t>Montáž elektroměru pro bateriové úložiště</t>
  </si>
  <si>
    <t>126759096</t>
  </si>
  <si>
    <t>R005</t>
  </si>
  <si>
    <t>elektroměr, nepříme měření, pro bateriové úložiště</t>
  </si>
  <si>
    <t>233048172</t>
  </si>
  <si>
    <t>R006</t>
  </si>
  <si>
    <t>Montáž transformátoru</t>
  </si>
  <si>
    <t>-1516351718</t>
  </si>
  <si>
    <t>R007</t>
  </si>
  <si>
    <t>Měřicí transformátor proudu 1000/5A tř.1</t>
  </si>
  <si>
    <t>-484365683</t>
  </si>
  <si>
    <t>R008</t>
  </si>
  <si>
    <t>Montáž bateriového uložiště</t>
  </si>
  <si>
    <t>-1570144510</t>
  </si>
  <si>
    <t>R009</t>
  </si>
  <si>
    <t>-1682062420</t>
  </si>
  <si>
    <t>R010</t>
  </si>
  <si>
    <t>Montáž bateriového střídače</t>
  </si>
  <si>
    <t>1630435956</t>
  </si>
  <si>
    <t>R011</t>
  </si>
  <si>
    <t>1956950910</t>
  </si>
  <si>
    <t>22</t>
  </si>
  <si>
    <t>R018</t>
  </si>
  <si>
    <t>Montáž řídící jednotka FVE a bateriového úložiště</t>
  </si>
  <si>
    <t>-1182938802</t>
  </si>
  <si>
    <t>23</t>
  </si>
  <si>
    <t>R019</t>
  </si>
  <si>
    <t>Nadřazená řídící jednotka FVE a bateriového úložiště, vč. licence na 10 let</t>
  </si>
  <si>
    <t>889603564</t>
  </si>
  <si>
    <t>770334635</t>
  </si>
  <si>
    <t>Montáž AXY/RTU rozvaděče</t>
  </si>
  <si>
    <t>242892410</t>
  </si>
  <si>
    <t>Rozvaděč AXY/RTU</t>
  </si>
  <si>
    <t>-1247342288</t>
  </si>
  <si>
    <t>VN MTP 25/5 0,5S dle smlouvy o připojení</t>
  </si>
  <si>
    <t>-87346242</t>
  </si>
  <si>
    <t>R067</t>
  </si>
  <si>
    <t>VN MTN 22000/3//100/3 dle smlouvy o připojení</t>
  </si>
  <si>
    <t>1847906319</t>
  </si>
  <si>
    <t>R068</t>
  </si>
  <si>
    <t>Doplnění kontaktů VN stavů dle smlouvy o připojení</t>
  </si>
  <si>
    <t>set</t>
  </si>
  <si>
    <t>1146839305</t>
  </si>
  <si>
    <t>R069</t>
  </si>
  <si>
    <t>Montáž MTP a MTN včetně kabelů USM</t>
  </si>
  <si>
    <t>389755642</t>
  </si>
  <si>
    <t>-87810366</t>
  </si>
  <si>
    <t>1002446557</t>
  </si>
  <si>
    <t>-2129776856</t>
  </si>
  <si>
    <t>-2035563195</t>
  </si>
  <si>
    <t>-1987927533</t>
  </si>
  <si>
    <t>28</t>
  </si>
  <si>
    <t>Dodávka a montáž silového kabelu 1-CXKE(H)-V-J 3x1,5 P60-R B2ca, s1 d0 3x1,5 mm2 AKU</t>
  </si>
  <si>
    <t>-1105773189</t>
  </si>
  <si>
    <t>29</t>
  </si>
  <si>
    <t>R012</t>
  </si>
  <si>
    <t>Montáž tlačítka total stop</t>
  </si>
  <si>
    <t>-1757325641</t>
  </si>
  <si>
    <t>30</t>
  </si>
  <si>
    <t>R002</t>
  </si>
  <si>
    <t>Tlačítko total stop s kladívkem, včetně montáže</t>
  </si>
  <si>
    <t>404020461</t>
  </si>
  <si>
    <t>31</t>
  </si>
  <si>
    <t>R001</t>
  </si>
  <si>
    <t>Dodávka a montáž protipožárních příchytek AKU</t>
  </si>
  <si>
    <t>1878014689</t>
  </si>
  <si>
    <t>-1966086673</t>
  </si>
  <si>
    <t>168093848</t>
  </si>
  <si>
    <t>337561117</t>
  </si>
  <si>
    <t>751</t>
  </si>
  <si>
    <t>Vzduchotechnika</t>
  </si>
  <si>
    <t>35</t>
  </si>
  <si>
    <t>751711154</t>
  </si>
  <si>
    <t>Montáž klimatizační jednotky vnitřní podstropní</t>
  </si>
  <si>
    <t>1660549582</t>
  </si>
  <si>
    <t>36</t>
  </si>
  <si>
    <t>751721111</t>
  </si>
  <si>
    <t>Montáž klimatizační jednotky venkovní</t>
  </si>
  <si>
    <t>711307189</t>
  </si>
  <si>
    <t>37</t>
  </si>
  <si>
    <t>R016</t>
  </si>
  <si>
    <t>Invertorová klimatizace min chladící výkon 15kW, min. průtok vzduchu 1000m3/h s možnosti dotápět</t>
  </si>
  <si>
    <t>-526703484</t>
  </si>
  <si>
    <t>38</t>
  </si>
  <si>
    <t>998751101</t>
  </si>
  <si>
    <t>Přesun hmot tonážní pro vzduchotechniku v objektech v do 12 m</t>
  </si>
  <si>
    <t>443219026</t>
  </si>
  <si>
    <t>39</t>
  </si>
  <si>
    <t>R017</t>
  </si>
  <si>
    <t>Montáž a dodávka VZT potrubí</t>
  </si>
  <si>
    <t>-1166958212</t>
  </si>
  <si>
    <t>-1333773584</t>
  </si>
  <si>
    <t>1182664889</t>
  </si>
  <si>
    <t>-973841285</t>
  </si>
  <si>
    <t>-1387670178</t>
  </si>
  <si>
    <t>1379624747</t>
  </si>
  <si>
    <t>-1763939755</t>
  </si>
  <si>
    <t>Střídač min. 100 kW, viz Technická specifikace</t>
  </si>
  <si>
    <t>Fotovoltaické panely, viz Technická specifikace</t>
  </si>
  <si>
    <t>kWp</t>
  </si>
  <si>
    <t>Bateriové úložiště, viz Technická specifikace</t>
  </si>
  <si>
    <t>Bateriový střídač třifázový min. 88 kVA, viz Technická specifikace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</si>
</sst>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34">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FFFFFF"/>
      <name val="Arial CE"/>
    </font>
    <font>
      <sz val="8"/>
      <color rgb="FF3366FF"/>
      <name val="Arial CE"/>
    </font>
    <font>
      <b/>
      <sz val="14"/>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i/>
      <sz val="9"/>
      <color rgb="FF0000FF"/>
      <name val="Arial CE"/>
    </font>
    <font>
      <i/>
      <sz val="8"/>
      <color rgb="FF0000FF"/>
      <name val="Arial CE"/>
    </font>
    <font>
      <u/>
      <sz val="11"/>
      <color theme="10"/>
      <name val="Calibri"/>
      <scheme val="minor"/>
    </font>
  </fonts>
  <fills count="6">
    <fill>
      <patternFill patternType="none"/>
    </fill>
    <fill>
      <patternFill patternType="gray125"/>
    </fill>
    <fill>
      <patternFill patternType="solid">
        <fgColor rgb="FFC0C0C0"/>
      </patternFill>
    </fill>
    <fill>
      <patternFill patternType="solid">
        <fgColor rgb="FFFFFFCC"/>
      </patternFill>
    </fill>
    <fill>
      <patternFill patternType="solid">
        <fgColor rgb="FFBEBEBE"/>
      </patternFill>
    </fill>
    <fill>
      <patternFill patternType="solid">
        <fgColor rgb="FFD2D2D2"/>
      </patternFill>
    </fill>
  </fills>
  <borders count="23">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s>
  <cellStyleXfs count="2">
    <xf numFmtId="0" fontId="0" fillId="0" borderId="0"/>
    <xf numFmtId="0" fontId="33" fillId="0" borderId="0" applyNumberFormat="0" applyFill="0" applyBorder="0" applyAlignment="0" applyProtection="0"/>
  </cellStyleXfs>
  <cellXfs count="233">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horizontal="left" vertical="center"/>
    </xf>
    <xf numFmtId="0" fontId="0" fillId="0" borderId="0" xfId="0" applyFont="1" applyAlignment="1">
      <alignment horizontal="left" vertical="center"/>
    </xf>
    <xf numFmtId="0" fontId="0" fillId="0" borderId="1" xfId="0" applyBorder="1"/>
    <xf numFmtId="0" fontId="0" fillId="0" borderId="2" xfId="0" applyBorder="1"/>
    <xf numFmtId="0" fontId="0" fillId="0" borderId="3" xfId="0" applyBorder="1"/>
    <xf numFmtId="0" fontId="11" fillId="0" borderId="0" xfId="0" applyFont="1" applyAlignment="1">
      <alignment horizontal="left" vertical="center"/>
    </xf>
    <xf numFmtId="0" fontId="10" fillId="0" borderId="0" xfId="0" applyFont="1" applyAlignment="1">
      <alignment horizontal="left" vertical="center"/>
    </xf>
    <xf numFmtId="0" fontId="12"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3" borderId="0" xfId="0" applyFont="1" applyFill="1" applyAlignment="1" applyProtection="1">
      <alignment horizontal="left" vertical="center"/>
      <protection locked="0"/>
    </xf>
    <xf numFmtId="49" fontId="2" fillId="3"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4" xfId="0" applyBorder="1"/>
    <xf numFmtId="0" fontId="0" fillId="0" borderId="0" xfId="0" applyFont="1" applyAlignment="1">
      <alignment vertical="center"/>
    </xf>
    <xf numFmtId="0" fontId="0" fillId="0" borderId="3" xfId="0" applyFont="1" applyBorder="1" applyAlignment="1">
      <alignment vertical="center"/>
    </xf>
    <xf numFmtId="0" fontId="14" fillId="0" borderId="5" xfId="0" applyFont="1" applyBorder="1" applyAlignment="1">
      <alignment horizontal="left" vertical="center"/>
    </xf>
    <xf numFmtId="0" fontId="0" fillId="0" borderId="5" xfId="0" applyFont="1" applyBorder="1" applyAlignment="1">
      <alignment vertical="center"/>
    </xf>
    <xf numFmtId="0" fontId="1" fillId="0" borderId="0" xfId="0" applyFont="1" applyAlignment="1">
      <alignment horizontal="right" vertical="center"/>
    </xf>
    <xf numFmtId="0" fontId="1" fillId="0" borderId="3" xfId="0" applyFont="1" applyBorder="1" applyAlignment="1">
      <alignmen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center" vertical="center"/>
    </xf>
    <xf numFmtId="0" fontId="0" fillId="0" borderId="3" xfId="0" applyBorder="1" applyAlignment="1">
      <alignment vertical="center"/>
    </xf>
    <xf numFmtId="0" fontId="16"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14" fillId="0" borderId="0" xfId="0" applyFont="1" applyAlignment="1">
      <alignment vertical="center"/>
    </xf>
    <xf numFmtId="165" fontId="2" fillId="0" borderId="0" xfId="0" applyNumberFormat="1" applyFont="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0" xfId="0" applyFont="1" applyBorder="1" applyAlignment="1">
      <alignment vertical="center"/>
    </xf>
    <xf numFmtId="0" fontId="0" fillId="0" borderId="15" xfId="0" applyFont="1" applyBorder="1" applyAlignment="1">
      <alignment vertical="center"/>
    </xf>
    <xf numFmtId="0" fontId="0" fillId="5" borderId="7" xfId="0" applyFont="1" applyFill="1" applyBorder="1" applyAlignment="1">
      <alignment vertical="center"/>
    </xf>
    <xf numFmtId="0" fontId="19" fillId="5" borderId="0" xfId="0" applyFont="1" applyFill="1" applyAlignment="1">
      <alignment horizontal="center" vertical="center"/>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0" fillId="0" borderId="11"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4" fillId="0" borderId="3" xfId="0" applyFont="1" applyBorder="1" applyAlignment="1">
      <alignment vertical="center"/>
    </xf>
    <xf numFmtId="0" fontId="21" fillId="0" borderId="0" xfId="0" applyFont="1" applyAlignment="1">
      <alignment horizontal="left" vertical="center"/>
    </xf>
    <xf numFmtId="0" fontId="21" fillId="0" borderId="0" xfId="0" applyFont="1" applyAlignment="1">
      <alignment vertical="center"/>
    </xf>
    <xf numFmtId="4" fontId="21" fillId="0" borderId="0" xfId="0" applyNumberFormat="1" applyFont="1" applyAlignment="1">
      <alignment vertical="center"/>
    </xf>
    <xf numFmtId="0" fontId="4" fillId="0" borderId="0" xfId="0" applyFont="1" applyAlignment="1">
      <alignment horizontal="center" vertical="center"/>
    </xf>
    <xf numFmtId="4" fontId="17" fillId="0" borderId="14" xfId="0" applyNumberFormat="1" applyFont="1" applyBorder="1" applyAlignment="1">
      <alignment vertical="center"/>
    </xf>
    <xf numFmtId="4" fontId="17" fillId="0" borderId="0" xfId="0" applyNumberFormat="1" applyFont="1" applyBorder="1" applyAlignment="1">
      <alignment vertical="center"/>
    </xf>
    <xf numFmtId="166" fontId="17" fillId="0" borderId="0" xfId="0" applyNumberFormat="1" applyFont="1" applyBorder="1" applyAlignment="1">
      <alignment vertical="center"/>
    </xf>
    <xf numFmtId="4" fontId="17" fillId="0" borderId="15" xfId="0" applyNumberFormat="1" applyFont="1" applyBorder="1" applyAlignment="1">
      <alignment vertical="center"/>
    </xf>
    <xf numFmtId="0" fontId="4" fillId="0" borderId="0" xfId="0" applyFont="1" applyAlignment="1">
      <alignment horizontal="left" vertical="center"/>
    </xf>
    <xf numFmtId="0" fontId="22" fillId="0" borderId="0" xfId="0" applyFont="1" applyAlignment="1">
      <alignment horizontal="left" vertical="center"/>
    </xf>
    <xf numFmtId="0" fontId="23" fillId="0" borderId="0" xfId="1" applyFont="1" applyAlignment="1">
      <alignment horizontal="center" vertical="center"/>
    </xf>
    <xf numFmtId="0" fontId="5" fillId="0" borderId="3" xfId="0" applyFont="1" applyBorder="1" applyAlignment="1">
      <alignment vertical="center"/>
    </xf>
    <xf numFmtId="0" fontId="24" fillId="0" borderId="0" xfId="0" applyFont="1" applyAlignment="1">
      <alignment vertical="center"/>
    </xf>
    <xf numFmtId="0" fontId="25" fillId="0" borderId="0" xfId="0" applyFont="1" applyAlignment="1">
      <alignment vertical="center"/>
    </xf>
    <xf numFmtId="0" fontId="3" fillId="0" borderId="0" xfId="0" applyFont="1" applyAlignment="1">
      <alignment horizontal="center" vertical="center"/>
    </xf>
    <xf numFmtId="4" fontId="26" fillId="0" borderId="14" xfId="0" applyNumberFormat="1" applyFont="1" applyBorder="1" applyAlignment="1">
      <alignment vertical="center"/>
    </xf>
    <xf numFmtId="4" fontId="26" fillId="0" borderId="0" xfId="0" applyNumberFormat="1" applyFont="1" applyBorder="1" applyAlignment="1">
      <alignment vertical="center"/>
    </xf>
    <xf numFmtId="166" fontId="26" fillId="0" borderId="0" xfId="0" applyNumberFormat="1" applyFont="1" applyBorder="1" applyAlignment="1">
      <alignment vertical="center"/>
    </xf>
    <xf numFmtId="4" fontId="26" fillId="0" borderId="15" xfId="0" applyNumberFormat="1" applyFont="1" applyBorder="1" applyAlignment="1">
      <alignment vertical="center"/>
    </xf>
    <xf numFmtId="0" fontId="5" fillId="0" borderId="0" xfId="0" applyFont="1" applyAlignment="1">
      <alignment horizontal="left" vertical="center"/>
    </xf>
    <xf numFmtId="4" fontId="26" fillId="0" borderId="19" xfId="0" applyNumberFormat="1" applyFont="1" applyBorder="1" applyAlignment="1">
      <alignment vertical="center"/>
    </xf>
    <xf numFmtId="4" fontId="26" fillId="0" borderId="20" xfId="0" applyNumberFormat="1" applyFont="1" applyBorder="1" applyAlignment="1">
      <alignment vertical="center"/>
    </xf>
    <xf numFmtId="166" fontId="26" fillId="0" borderId="20" xfId="0" applyNumberFormat="1" applyFont="1" applyBorder="1" applyAlignment="1">
      <alignment vertical="center"/>
    </xf>
    <xf numFmtId="4" fontId="26" fillId="0" borderId="21" xfId="0" applyNumberFormat="1" applyFont="1" applyBorder="1" applyAlignment="1">
      <alignment vertical="center"/>
    </xf>
    <xf numFmtId="0" fontId="0" fillId="0" borderId="0" xfId="0" applyProtection="1">
      <protection locked="0"/>
    </xf>
    <xf numFmtId="0" fontId="0" fillId="0" borderId="2" xfId="0" applyBorder="1" applyProtection="1">
      <protection locked="0"/>
    </xf>
    <xf numFmtId="0" fontId="27" fillId="0" borderId="0" xfId="0" applyFont="1" applyAlignment="1">
      <alignment horizontal="left" vertical="center"/>
    </xf>
    <xf numFmtId="0" fontId="0" fillId="0" borderId="0" xfId="0" applyFont="1" applyAlignment="1" applyProtection="1">
      <alignment vertical="center"/>
      <protection locked="0"/>
    </xf>
    <xf numFmtId="0" fontId="1" fillId="0" borderId="0" xfId="0" applyFont="1" applyAlignment="1" applyProtection="1">
      <alignment horizontal="left" vertical="center"/>
      <protection locked="0"/>
    </xf>
    <xf numFmtId="0" fontId="0" fillId="0" borderId="0" xfId="0" applyFont="1" applyAlignment="1">
      <alignment vertical="center" wrapText="1"/>
    </xf>
    <xf numFmtId="0" fontId="0" fillId="0" borderId="3" xfId="0" applyFont="1" applyBorder="1" applyAlignment="1">
      <alignment vertical="center" wrapText="1"/>
    </xf>
    <xf numFmtId="0" fontId="0" fillId="0" borderId="0" xfId="0" applyFont="1" applyAlignment="1" applyProtection="1">
      <alignment vertical="center" wrapText="1"/>
      <protection locked="0"/>
    </xf>
    <xf numFmtId="0" fontId="0" fillId="0" borderId="3" xfId="0" applyBorder="1" applyAlignment="1">
      <alignment vertical="center" wrapText="1"/>
    </xf>
    <xf numFmtId="0" fontId="0" fillId="0" borderId="12" xfId="0" applyFont="1" applyBorder="1" applyAlignment="1" applyProtection="1">
      <alignment vertical="center"/>
      <protection locked="0"/>
    </xf>
    <xf numFmtId="0" fontId="14" fillId="0" borderId="0" xfId="0" applyFont="1" applyAlignment="1">
      <alignment horizontal="left" vertical="center"/>
    </xf>
    <xf numFmtId="0" fontId="1" fillId="0" borderId="0" xfId="0" applyFont="1" applyAlignment="1" applyProtection="1">
      <alignment horizontal="right" vertical="center"/>
      <protection locked="0"/>
    </xf>
    <xf numFmtId="0" fontId="18"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pplyProtection="1">
      <alignment horizontal="right" vertical="center"/>
      <protection locked="0"/>
    </xf>
    <xf numFmtId="0" fontId="0" fillId="5" borderId="0" xfId="0" applyFont="1" applyFill="1" applyAlignment="1">
      <alignment vertical="center"/>
    </xf>
    <xf numFmtId="0" fontId="4" fillId="5" borderId="6" xfId="0" applyFont="1" applyFill="1" applyBorder="1" applyAlignment="1">
      <alignment horizontal="left" vertical="center"/>
    </xf>
    <xf numFmtId="0" fontId="4" fillId="5" borderId="7" xfId="0" applyFont="1" applyFill="1" applyBorder="1" applyAlignment="1">
      <alignment horizontal="right" vertical="center"/>
    </xf>
    <xf numFmtId="0" fontId="4" fillId="5" borderId="7" xfId="0" applyFont="1" applyFill="1" applyBorder="1" applyAlignment="1">
      <alignment horizontal="center" vertical="center"/>
    </xf>
    <xf numFmtId="0" fontId="0" fillId="5" borderId="7" xfId="0" applyFont="1" applyFill="1" applyBorder="1" applyAlignment="1" applyProtection="1">
      <alignment vertical="center"/>
      <protection locked="0"/>
    </xf>
    <xf numFmtId="4" fontId="4" fillId="5" borderId="7" xfId="0" applyNumberFormat="1" applyFont="1" applyFill="1" applyBorder="1" applyAlignment="1">
      <alignment vertical="center"/>
    </xf>
    <xf numFmtId="0" fontId="0" fillId="5" borderId="8" xfId="0" applyFont="1" applyFill="1" applyBorder="1" applyAlignment="1">
      <alignment vertical="center"/>
    </xf>
    <xf numFmtId="0" fontId="0" fillId="0" borderId="4" xfId="0" applyBorder="1" applyAlignment="1" applyProtection="1">
      <alignment vertical="center"/>
      <protection locked="0"/>
    </xf>
    <xf numFmtId="0" fontId="1" fillId="0" borderId="5" xfId="0" applyFont="1" applyBorder="1" applyAlignment="1">
      <alignment horizontal="center" vertical="center"/>
    </xf>
    <xf numFmtId="0" fontId="0" fillId="0" borderId="5" xfId="0" applyFont="1" applyBorder="1" applyAlignment="1" applyProtection="1">
      <alignment vertical="center"/>
      <protection locked="0"/>
    </xf>
    <xf numFmtId="0" fontId="1" fillId="0" borderId="5" xfId="0" applyFont="1" applyBorder="1" applyAlignment="1">
      <alignment horizontal="right" vertical="center"/>
    </xf>
    <xf numFmtId="0" fontId="0" fillId="0" borderId="4" xfId="0" applyFont="1" applyBorder="1" applyAlignment="1" applyProtection="1">
      <alignment vertical="center"/>
      <protection locked="0"/>
    </xf>
    <xf numFmtId="0" fontId="0" fillId="0" borderId="10" xfId="0" applyFont="1" applyBorder="1" applyAlignment="1" applyProtection="1">
      <alignment vertical="center"/>
      <protection locked="0"/>
    </xf>
    <xf numFmtId="0" fontId="0" fillId="0" borderId="2" xfId="0" applyFont="1" applyBorder="1" applyAlignment="1" applyProtection="1">
      <alignment vertical="center"/>
      <protection locked="0"/>
    </xf>
    <xf numFmtId="0" fontId="19" fillId="5" borderId="0" xfId="0" applyFont="1" applyFill="1" applyAlignment="1">
      <alignment horizontal="left" vertical="center"/>
    </xf>
    <xf numFmtId="0" fontId="0" fillId="5" borderId="0" xfId="0" applyFont="1" applyFill="1" applyAlignment="1" applyProtection="1">
      <alignment vertical="center"/>
      <protection locked="0"/>
    </xf>
    <xf numFmtId="0" fontId="19" fillId="5" borderId="0" xfId="0" applyFont="1" applyFill="1" applyAlignment="1">
      <alignment horizontal="right" vertical="center"/>
    </xf>
    <xf numFmtId="0" fontId="28" fillId="0" borderId="0" xfId="0" applyFont="1" applyAlignment="1">
      <alignment horizontal="left" vertical="center"/>
    </xf>
    <xf numFmtId="0" fontId="6" fillId="0" borderId="3" xfId="0" applyFont="1" applyBorder="1" applyAlignment="1">
      <alignment vertical="center"/>
    </xf>
    <xf numFmtId="0" fontId="6" fillId="0" borderId="20" xfId="0" applyFont="1" applyBorder="1" applyAlignment="1">
      <alignment horizontal="left" vertical="center"/>
    </xf>
    <xf numFmtId="0" fontId="6" fillId="0" borderId="20" xfId="0" applyFont="1" applyBorder="1" applyAlignment="1">
      <alignment vertical="center"/>
    </xf>
    <xf numFmtId="0" fontId="6" fillId="0" borderId="20" xfId="0" applyFont="1" applyBorder="1" applyAlignment="1" applyProtection="1">
      <alignment vertical="center"/>
      <protection locked="0"/>
    </xf>
    <xf numFmtId="4" fontId="6" fillId="0" borderId="20" xfId="0" applyNumberFormat="1" applyFont="1" applyBorder="1" applyAlignment="1">
      <alignment vertical="center"/>
    </xf>
    <xf numFmtId="0" fontId="7" fillId="0" borderId="3" xfId="0" applyFont="1" applyBorder="1" applyAlignment="1">
      <alignment vertical="center"/>
    </xf>
    <xf numFmtId="0" fontId="7" fillId="0" borderId="20" xfId="0" applyFont="1" applyBorder="1" applyAlignment="1">
      <alignment horizontal="left" vertical="center"/>
    </xf>
    <xf numFmtId="0" fontId="7" fillId="0" borderId="20" xfId="0" applyFont="1" applyBorder="1" applyAlignment="1">
      <alignment vertical="center"/>
    </xf>
    <xf numFmtId="0" fontId="7" fillId="0" borderId="20" xfId="0" applyFont="1" applyBorder="1" applyAlignment="1" applyProtection="1">
      <alignment vertical="center"/>
      <protection locked="0"/>
    </xf>
    <xf numFmtId="4" fontId="7" fillId="0" borderId="20" xfId="0" applyNumberFormat="1"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lignment horizontal="center" vertical="center" wrapText="1"/>
    </xf>
    <xf numFmtId="0" fontId="19" fillId="5" borderId="16" xfId="0" applyFont="1" applyFill="1" applyBorder="1" applyAlignment="1">
      <alignment horizontal="center" vertical="center" wrapText="1"/>
    </xf>
    <xf numFmtId="0" fontId="19" fillId="5" borderId="17" xfId="0" applyFont="1" applyFill="1" applyBorder="1" applyAlignment="1">
      <alignment horizontal="center" vertical="center" wrapText="1"/>
    </xf>
    <xf numFmtId="0" fontId="19" fillId="5" borderId="17" xfId="0" applyFont="1" applyFill="1" applyBorder="1" applyAlignment="1" applyProtection="1">
      <alignment horizontal="center" vertical="center" wrapText="1"/>
      <protection locked="0"/>
    </xf>
    <xf numFmtId="0" fontId="19" fillId="5" borderId="18" xfId="0" applyFont="1" applyFill="1" applyBorder="1" applyAlignment="1">
      <alignment horizontal="center" vertical="center" wrapText="1"/>
    </xf>
    <xf numFmtId="0" fontId="19" fillId="5" borderId="0" xfId="0" applyFont="1" applyFill="1" applyAlignment="1">
      <alignment horizontal="center" vertical="center" wrapText="1"/>
    </xf>
    <xf numFmtId="0" fontId="0" fillId="0" borderId="3" xfId="0" applyBorder="1" applyAlignment="1">
      <alignment horizontal="center" vertical="center" wrapText="1"/>
    </xf>
    <xf numFmtId="4" fontId="21" fillId="0" borderId="0" xfId="0" applyNumberFormat="1" applyFont="1" applyAlignment="1"/>
    <xf numFmtId="166" fontId="29" fillId="0" borderId="12" xfId="0" applyNumberFormat="1" applyFont="1" applyBorder="1" applyAlignment="1"/>
    <xf numFmtId="166" fontId="29" fillId="0" borderId="13" xfId="0" applyNumberFormat="1" applyFont="1" applyBorder="1" applyAlignment="1"/>
    <xf numFmtId="4" fontId="30" fillId="0" borderId="0" xfId="0" applyNumberFormat="1" applyFont="1" applyAlignment="1">
      <alignment vertical="center"/>
    </xf>
    <xf numFmtId="0" fontId="8" fillId="0" borderId="3" xfId="0" applyFont="1" applyBorder="1" applyAlignment="1"/>
    <xf numFmtId="0" fontId="8" fillId="0" borderId="0" xfId="0" applyFont="1" applyAlignment="1">
      <alignment horizontal="left"/>
    </xf>
    <xf numFmtId="0" fontId="6" fillId="0" borderId="0" xfId="0" applyFont="1" applyAlignment="1">
      <alignment horizontal="left"/>
    </xf>
    <xf numFmtId="0" fontId="8" fillId="0" borderId="0" xfId="0" applyFont="1" applyAlignment="1" applyProtection="1">
      <protection locked="0"/>
    </xf>
    <xf numFmtId="4" fontId="6" fillId="0" borderId="0" xfId="0" applyNumberFormat="1" applyFont="1" applyAlignment="1"/>
    <xf numFmtId="0" fontId="8" fillId="0" borderId="14" xfId="0" applyFont="1" applyBorder="1" applyAlignment="1"/>
    <xf numFmtId="0" fontId="8" fillId="0" borderId="0" xfId="0" applyFont="1" applyBorder="1" applyAlignment="1"/>
    <xf numFmtId="166" fontId="8" fillId="0" borderId="0" xfId="0" applyNumberFormat="1" applyFont="1" applyBorder="1" applyAlignment="1"/>
    <xf numFmtId="166" fontId="8" fillId="0" borderId="15" xfId="0" applyNumberFormat="1" applyFont="1" applyBorder="1" applyAlignment="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applyAlignment="1"/>
    <xf numFmtId="0" fontId="0" fillId="0" borderId="3" xfId="0" applyFont="1" applyBorder="1" applyAlignment="1" applyProtection="1">
      <alignment vertical="center"/>
      <protection locked="0"/>
    </xf>
    <xf numFmtId="0" fontId="19" fillId="0" borderId="22" xfId="0" applyFont="1" applyBorder="1" applyAlignment="1" applyProtection="1">
      <alignment horizontal="center" vertical="center"/>
      <protection locked="0"/>
    </xf>
    <xf numFmtId="49" fontId="19" fillId="0" borderId="22" xfId="0" applyNumberFormat="1" applyFont="1" applyBorder="1" applyAlignment="1" applyProtection="1">
      <alignment horizontal="left" vertical="center" wrapText="1"/>
      <protection locked="0"/>
    </xf>
    <xf numFmtId="0" fontId="19" fillId="0" borderId="22" xfId="0" applyFont="1" applyBorder="1" applyAlignment="1" applyProtection="1">
      <alignment horizontal="left" vertical="center" wrapText="1"/>
      <protection locked="0"/>
    </xf>
    <xf numFmtId="0" fontId="19" fillId="0" borderId="22" xfId="0" applyFont="1" applyBorder="1" applyAlignment="1" applyProtection="1">
      <alignment horizontal="center" vertical="center" wrapText="1"/>
      <protection locked="0"/>
    </xf>
    <xf numFmtId="167" fontId="19" fillId="0" borderId="22" xfId="0" applyNumberFormat="1" applyFont="1" applyBorder="1" applyAlignment="1" applyProtection="1">
      <alignment vertical="center"/>
      <protection locked="0"/>
    </xf>
    <xf numFmtId="4" fontId="19" fillId="3" borderId="22" xfId="0" applyNumberFormat="1" applyFont="1" applyFill="1" applyBorder="1" applyAlignment="1" applyProtection="1">
      <alignment vertical="center"/>
      <protection locked="0"/>
    </xf>
    <xf numFmtId="4" fontId="19" fillId="0" borderId="22" xfId="0" applyNumberFormat="1" applyFont="1" applyBorder="1" applyAlignment="1" applyProtection="1">
      <alignment vertical="center"/>
      <protection locked="0"/>
    </xf>
    <xf numFmtId="0" fontId="0" fillId="0" borderId="22" xfId="0" applyFont="1" applyBorder="1" applyAlignment="1" applyProtection="1">
      <alignment vertical="center"/>
      <protection locked="0"/>
    </xf>
    <xf numFmtId="0" fontId="20" fillId="3" borderId="14" xfId="0" applyFont="1" applyFill="1" applyBorder="1" applyAlignment="1" applyProtection="1">
      <alignment horizontal="left" vertical="center"/>
      <protection locked="0"/>
    </xf>
    <xf numFmtId="0" fontId="20" fillId="0" borderId="0" xfId="0" applyFont="1" applyBorder="1" applyAlignment="1">
      <alignment horizontal="center" vertical="center"/>
    </xf>
    <xf numFmtId="166" fontId="20" fillId="0" borderId="0" xfId="0" applyNumberFormat="1" applyFont="1" applyBorder="1" applyAlignment="1">
      <alignment vertical="center"/>
    </xf>
    <xf numFmtId="166" fontId="20" fillId="0" borderId="15" xfId="0" applyNumberFormat="1" applyFont="1" applyBorder="1" applyAlignment="1">
      <alignment vertical="center"/>
    </xf>
    <xf numFmtId="0" fontId="19" fillId="0" borderId="0" xfId="0" applyFont="1" applyAlignment="1">
      <alignment horizontal="left" vertical="center"/>
    </xf>
    <xf numFmtId="4" fontId="0" fillId="0" borderId="0" xfId="0" applyNumberFormat="1" applyFont="1" applyAlignment="1">
      <alignment vertical="center"/>
    </xf>
    <xf numFmtId="0" fontId="31" fillId="0" borderId="22" xfId="0" applyFont="1" applyBorder="1" applyAlignment="1" applyProtection="1">
      <alignment horizontal="center" vertical="center"/>
      <protection locked="0"/>
    </xf>
    <xf numFmtId="49" fontId="31" fillId="0" borderId="22" xfId="0" applyNumberFormat="1" applyFont="1" applyBorder="1" applyAlignment="1" applyProtection="1">
      <alignment horizontal="left" vertical="center" wrapText="1"/>
      <protection locked="0"/>
    </xf>
    <xf numFmtId="0" fontId="31" fillId="0" borderId="22" xfId="0" applyFont="1" applyBorder="1" applyAlignment="1" applyProtection="1">
      <alignment horizontal="left" vertical="center" wrapText="1"/>
      <protection locked="0"/>
    </xf>
    <xf numFmtId="0" fontId="31" fillId="0" borderId="22" xfId="0" applyFont="1" applyBorder="1" applyAlignment="1" applyProtection="1">
      <alignment horizontal="center" vertical="center" wrapText="1"/>
      <protection locked="0"/>
    </xf>
    <xf numFmtId="167" fontId="31" fillId="0" borderId="22" xfId="0" applyNumberFormat="1" applyFont="1" applyBorder="1" applyAlignment="1" applyProtection="1">
      <alignment vertical="center"/>
      <protection locked="0"/>
    </xf>
    <xf numFmtId="4" fontId="31" fillId="3" borderId="22" xfId="0" applyNumberFormat="1" applyFont="1" applyFill="1" applyBorder="1" applyAlignment="1" applyProtection="1">
      <alignment vertical="center"/>
      <protection locked="0"/>
    </xf>
    <xf numFmtId="4" fontId="31" fillId="0" borderId="22" xfId="0" applyNumberFormat="1" applyFont="1" applyBorder="1" applyAlignment="1" applyProtection="1">
      <alignment vertical="center"/>
      <protection locked="0"/>
    </xf>
    <xf numFmtId="0" fontId="32" fillId="0" borderId="22" xfId="0" applyFont="1" applyBorder="1" applyAlignment="1" applyProtection="1">
      <alignment vertical="center"/>
      <protection locked="0"/>
    </xf>
    <xf numFmtId="0" fontId="32" fillId="0" borderId="3" xfId="0" applyFont="1" applyBorder="1" applyAlignment="1">
      <alignment vertical="center"/>
    </xf>
    <xf numFmtId="0" fontId="31" fillId="3" borderId="14" xfId="0" applyFont="1" applyFill="1" applyBorder="1" applyAlignment="1" applyProtection="1">
      <alignment horizontal="left" vertical="center"/>
      <protection locked="0"/>
    </xf>
    <xf numFmtId="0" fontId="31" fillId="0" borderId="0" xfId="0" applyFont="1" applyBorder="1" applyAlignment="1">
      <alignment horizontal="center" vertical="center"/>
    </xf>
    <xf numFmtId="167" fontId="19" fillId="3" borderId="22" xfId="0" applyNumberFormat="1" applyFont="1" applyFill="1" applyBorder="1" applyAlignment="1" applyProtection="1">
      <alignment vertical="center"/>
      <protection locked="0"/>
    </xf>
    <xf numFmtId="0" fontId="20" fillId="3" borderId="19" xfId="0" applyFont="1" applyFill="1" applyBorder="1" applyAlignment="1" applyProtection="1">
      <alignment horizontal="left" vertical="center"/>
      <protection locked="0"/>
    </xf>
    <xf numFmtId="0" fontId="20" fillId="0" borderId="20" xfId="0" applyFont="1" applyBorder="1" applyAlignment="1">
      <alignment horizontal="center" vertical="center"/>
    </xf>
    <xf numFmtId="0" fontId="0" fillId="0" borderId="20" xfId="0" applyFont="1" applyBorder="1" applyAlignment="1">
      <alignment vertical="center"/>
    </xf>
    <xf numFmtId="166" fontId="20" fillId="0" borderId="20" xfId="0" applyNumberFormat="1" applyFont="1" applyBorder="1" applyAlignment="1">
      <alignment vertical="center"/>
    </xf>
    <xf numFmtId="166" fontId="20" fillId="0" borderId="21" xfId="0" applyNumberFormat="1" applyFont="1" applyBorder="1" applyAlignment="1">
      <alignment vertical="center"/>
    </xf>
    <xf numFmtId="0" fontId="10" fillId="2" borderId="0" xfId="0" applyFont="1" applyFill="1" applyAlignment="1">
      <alignment horizontal="center" vertical="center"/>
    </xf>
    <xf numFmtId="0" fontId="0" fillId="0" borderId="0" xfId="0"/>
    <xf numFmtId="4" fontId="25" fillId="0" borderId="0" xfId="0" applyNumberFormat="1" applyFont="1" applyAlignment="1">
      <alignment vertical="center"/>
    </xf>
    <xf numFmtId="0" fontId="25" fillId="0" borderId="0" xfId="0" applyFont="1" applyAlignment="1">
      <alignment vertical="center"/>
    </xf>
    <xf numFmtId="0" fontId="24" fillId="0" borderId="0" xfId="0" applyFont="1" applyAlignment="1">
      <alignment horizontal="left" vertical="center" wrapText="1"/>
    </xf>
    <xf numFmtId="4" fontId="21" fillId="0" borderId="0" xfId="0" applyNumberFormat="1" applyFont="1" applyAlignment="1">
      <alignment horizontal="right" vertical="center"/>
    </xf>
    <xf numFmtId="4" fontId="21" fillId="0" borderId="0" xfId="0" applyNumberFormat="1" applyFont="1" applyAlignment="1">
      <alignment vertical="center"/>
    </xf>
    <xf numFmtId="0" fontId="19" fillId="5" borderId="6" xfId="0" applyFont="1" applyFill="1" applyBorder="1" applyAlignment="1">
      <alignment horizontal="center" vertical="center"/>
    </xf>
    <xf numFmtId="0" fontId="19" fillId="5" borderId="7" xfId="0" applyFont="1" applyFill="1" applyBorder="1" applyAlignment="1">
      <alignment horizontal="left" vertical="center"/>
    </xf>
    <xf numFmtId="0" fontId="19" fillId="5" borderId="7" xfId="0" applyFont="1" applyFill="1" applyBorder="1" applyAlignment="1">
      <alignment horizontal="center" vertical="center"/>
    </xf>
    <xf numFmtId="0" fontId="19" fillId="5" borderId="7" xfId="0" applyFont="1" applyFill="1" applyBorder="1" applyAlignment="1">
      <alignment horizontal="right" vertical="center"/>
    </xf>
    <xf numFmtId="0" fontId="19" fillId="5" borderId="8" xfId="0" applyFont="1" applyFill="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17" fillId="0" borderId="11" xfId="0" applyFont="1" applyBorder="1" applyAlignment="1">
      <alignment horizontal="center" vertical="center"/>
    </xf>
    <xf numFmtId="0" fontId="17" fillId="0" borderId="12" xfId="0" applyFont="1" applyBorder="1" applyAlignment="1">
      <alignment horizontal="left" vertical="center"/>
    </xf>
    <xf numFmtId="0" fontId="18" fillId="0" borderId="14" xfId="0" applyFont="1" applyBorder="1" applyAlignment="1">
      <alignment horizontal="left" vertical="center"/>
    </xf>
    <xf numFmtId="0" fontId="18" fillId="0" borderId="0" xfId="0" applyFont="1" applyBorder="1" applyAlignment="1">
      <alignment horizontal="left" vertical="center"/>
    </xf>
    <xf numFmtId="4" fontId="15"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0" fontId="4" fillId="4" borderId="7" xfId="0" applyFont="1" applyFill="1" applyBorder="1" applyAlignment="1">
      <alignment horizontal="left" vertical="center"/>
    </xf>
    <xf numFmtId="0" fontId="0" fillId="4" borderId="7" xfId="0" applyFont="1" applyFill="1" applyBorder="1" applyAlignment="1">
      <alignment vertical="center"/>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13" fillId="0" borderId="0" xfId="0" applyFont="1" applyAlignment="1">
      <alignment horizontal="left" vertical="top" wrapText="1"/>
    </xf>
    <xf numFmtId="0" fontId="13" fillId="0" borderId="0" xfId="0" applyFont="1" applyAlignment="1">
      <alignment horizontal="left" vertical="center"/>
    </xf>
    <xf numFmtId="0" fontId="15"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top" wrapText="1"/>
    </xf>
    <xf numFmtId="49" fontId="2" fillId="3"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4" fontId="14" fillId="0" borderId="5" xfId="0" applyNumberFormat="1" applyFont="1" applyBorder="1" applyAlignment="1">
      <alignment vertical="center"/>
    </xf>
    <xf numFmtId="0" fontId="0" fillId="0" borderId="5" xfId="0" applyFont="1" applyBorder="1" applyAlignment="1">
      <alignment vertical="center"/>
    </xf>
    <xf numFmtId="0" fontId="1" fillId="0" borderId="0" xfId="0" applyFont="1" applyAlignment="1">
      <alignment horizontal="right" vertical="center"/>
    </xf>
    <xf numFmtId="0" fontId="0"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3" borderId="0" xfId="0" applyFont="1" applyFill="1" applyAlignment="1" applyProtection="1">
      <alignment horizontal="left" vertical="center"/>
      <protection locked="0"/>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drawing1.xml><?xml version="1.0" encoding="utf-8"?>
<xdr:wsDr xmlns:xdr="http://schemas.openxmlformats.org/drawingml/2006/spreadsheetDrawing" xmlns:a="http://schemas.openxmlformats.org/drawingml/2006/main">
  <xdr:absoluteAnchor>
    <xdr:pos x="0" y="0"/>
    <xdr:ext cx="275590" cy="27559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75590" cy="27559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75590" cy="27559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98"/>
  <sheetViews>
    <sheetView showGridLines="0" workbookViewId="0"/>
  </sheetViews>
  <sheetFormatPr defaultRowHeight="10.199999999999999"/>
  <cols>
    <col min="1" max="1" width="7.140625" style="1" customWidth="1"/>
    <col min="2" max="2" width="1.42578125" style="1" customWidth="1"/>
    <col min="3" max="3" width="3.42578125" style="1" customWidth="1"/>
    <col min="4" max="33" width="2.28515625" style="1" customWidth="1"/>
    <col min="34" max="34" width="2.85546875" style="1" customWidth="1"/>
    <col min="35" max="35" width="27.140625" style="1" customWidth="1"/>
    <col min="36" max="37" width="2.140625" style="1" customWidth="1"/>
    <col min="38" max="38" width="7.140625" style="1" customWidth="1"/>
    <col min="39" max="39" width="2.85546875" style="1" customWidth="1"/>
    <col min="40" max="40" width="11.42578125" style="1" customWidth="1"/>
    <col min="41" max="41" width="6.42578125" style="1" customWidth="1"/>
    <col min="42" max="42" width="3.42578125" style="1" customWidth="1"/>
    <col min="43" max="43" width="13.42578125" style="1" hidden="1" customWidth="1"/>
    <col min="44" max="44" width="11.7109375" style="1" customWidth="1"/>
    <col min="45" max="47" width="22.140625" style="1" hidden="1" customWidth="1"/>
    <col min="48" max="49" width="18.42578125" style="1" hidden="1" customWidth="1"/>
    <col min="50" max="51" width="21.42578125" style="1" hidden="1" customWidth="1"/>
    <col min="52" max="52" width="18.42578125" style="1" hidden="1" customWidth="1"/>
    <col min="53" max="53" width="16.42578125" style="1" hidden="1" customWidth="1"/>
    <col min="54" max="54" width="21.42578125" style="1" hidden="1" customWidth="1"/>
    <col min="55" max="55" width="18.42578125" style="1" hidden="1" customWidth="1"/>
    <col min="56" max="56" width="16.42578125" style="1" hidden="1" customWidth="1"/>
    <col min="57" max="57" width="57" style="1" customWidth="1"/>
    <col min="71" max="91" width="9.140625" style="1" hidden="1"/>
  </cols>
  <sheetData>
    <row r="1" spans="1:74">
      <c r="A1" s="13" t="s">
        <v>0</v>
      </c>
      <c r="AZ1" s="13" t="s">
        <v>1</v>
      </c>
      <c r="BA1" s="13" t="s">
        <v>2</v>
      </c>
      <c r="BB1" s="13" t="s">
        <v>1</v>
      </c>
      <c r="BT1" s="13" t="s">
        <v>3</v>
      </c>
      <c r="BU1" s="13" t="s">
        <v>3</v>
      </c>
      <c r="BV1" s="13" t="s">
        <v>4</v>
      </c>
    </row>
    <row r="2" spans="1:74" s="1" customFormat="1" ht="36.9" customHeight="1">
      <c r="AR2" s="190" t="s">
        <v>5</v>
      </c>
      <c r="AS2" s="191"/>
      <c r="AT2" s="191"/>
      <c r="AU2" s="191"/>
      <c r="AV2" s="191"/>
      <c r="AW2" s="191"/>
      <c r="AX2" s="191"/>
      <c r="AY2" s="191"/>
      <c r="AZ2" s="191"/>
      <c r="BA2" s="191"/>
      <c r="BB2" s="191"/>
      <c r="BC2" s="191"/>
      <c r="BD2" s="191"/>
      <c r="BE2" s="191"/>
      <c r="BS2" s="14" t="s">
        <v>6</v>
      </c>
      <c r="BT2" s="14" t="s">
        <v>7</v>
      </c>
    </row>
    <row r="3" spans="1:74" s="1" customFormat="1" ht="6.9" customHeight="1">
      <c r="B3" s="15"/>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7"/>
      <c r="BS3" s="14" t="s">
        <v>6</v>
      </c>
      <c r="BT3" s="14" t="s">
        <v>8</v>
      </c>
    </row>
    <row r="4" spans="1:74" s="1" customFormat="1" ht="24.9" customHeight="1">
      <c r="B4" s="17"/>
      <c r="D4" s="18" t="s">
        <v>9</v>
      </c>
      <c r="AR4" s="17"/>
      <c r="AS4" s="19" t="s">
        <v>10</v>
      </c>
      <c r="BE4" s="20" t="s">
        <v>11</v>
      </c>
      <c r="BS4" s="14" t="s">
        <v>12</v>
      </c>
    </row>
    <row r="5" spans="1:74" s="1" customFormat="1" ht="12" customHeight="1">
      <c r="B5" s="17"/>
      <c r="D5" s="21" t="s">
        <v>13</v>
      </c>
      <c r="K5" s="221" t="s">
        <v>14</v>
      </c>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c r="AL5" s="191"/>
      <c r="AM5" s="191"/>
      <c r="AN5" s="191"/>
      <c r="AO5" s="191"/>
      <c r="AR5" s="17"/>
      <c r="BE5" s="218" t="s">
        <v>15</v>
      </c>
      <c r="BS5" s="14" t="s">
        <v>6</v>
      </c>
    </row>
    <row r="6" spans="1:74" s="1" customFormat="1" ht="36.9" customHeight="1">
      <c r="B6" s="17"/>
      <c r="D6" s="23" t="s">
        <v>16</v>
      </c>
      <c r="K6" s="222" t="s">
        <v>17</v>
      </c>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R6" s="17"/>
      <c r="BE6" s="219"/>
      <c r="BS6" s="14" t="s">
        <v>6</v>
      </c>
    </row>
    <row r="7" spans="1:74" s="1" customFormat="1" ht="12" customHeight="1">
      <c r="B7" s="17"/>
      <c r="D7" s="24" t="s">
        <v>18</v>
      </c>
      <c r="K7" s="22" t="s">
        <v>1</v>
      </c>
      <c r="AK7" s="24" t="s">
        <v>19</v>
      </c>
      <c r="AN7" s="22" t="s">
        <v>1</v>
      </c>
      <c r="AR7" s="17"/>
      <c r="BE7" s="219"/>
      <c r="BS7" s="14" t="s">
        <v>6</v>
      </c>
    </row>
    <row r="8" spans="1:74" s="1" customFormat="1" ht="12" customHeight="1">
      <c r="B8" s="17"/>
      <c r="D8" s="24" t="s">
        <v>20</v>
      </c>
      <c r="K8" s="22" t="s">
        <v>21</v>
      </c>
      <c r="AK8" s="24" t="s">
        <v>22</v>
      </c>
      <c r="AN8" s="25" t="s">
        <v>23</v>
      </c>
      <c r="AR8" s="17"/>
      <c r="BE8" s="219"/>
      <c r="BS8" s="14" t="s">
        <v>6</v>
      </c>
    </row>
    <row r="9" spans="1:74" s="1" customFormat="1" ht="14.4" customHeight="1">
      <c r="B9" s="17"/>
      <c r="AR9" s="17"/>
      <c r="BE9" s="219"/>
      <c r="BS9" s="14" t="s">
        <v>6</v>
      </c>
    </row>
    <row r="10" spans="1:74" s="1" customFormat="1" ht="12" customHeight="1">
      <c r="B10" s="17"/>
      <c r="D10" s="24" t="s">
        <v>24</v>
      </c>
      <c r="AK10" s="24" t="s">
        <v>25</v>
      </c>
      <c r="AN10" s="22" t="s">
        <v>26</v>
      </c>
      <c r="AR10" s="17"/>
      <c r="BE10" s="219"/>
      <c r="BS10" s="14" t="s">
        <v>6</v>
      </c>
    </row>
    <row r="11" spans="1:74" s="1" customFormat="1" ht="18.45" customHeight="1">
      <c r="B11" s="17"/>
      <c r="E11" s="22" t="s">
        <v>27</v>
      </c>
      <c r="AK11" s="24" t="s">
        <v>28</v>
      </c>
      <c r="AN11" s="22" t="s">
        <v>1</v>
      </c>
      <c r="AR11" s="17"/>
      <c r="BE11" s="219"/>
      <c r="BS11" s="14" t="s">
        <v>6</v>
      </c>
    </row>
    <row r="12" spans="1:74" s="1" customFormat="1" ht="6.9" customHeight="1">
      <c r="B12" s="17"/>
      <c r="AR12" s="17"/>
      <c r="BE12" s="219"/>
      <c r="BS12" s="14" t="s">
        <v>6</v>
      </c>
    </row>
    <row r="13" spans="1:74" s="1" customFormat="1" ht="12" customHeight="1">
      <c r="B13" s="17"/>
      <c r="D13" s="24" t="s">
        <v>29</v>
      </c>
      <c r="AK13" s="24" t="s">
        <v>25</v>
      </c>
      <c r="AN13" s="26" t="s">
        <v>30</v>
      </c>
      <c r="AR13" s="17"/>
      <c r="BE13" s="219"/>
      <c r="BS13" s="14" t="s">
        <v>6</v>
      </c>
    </row>
    <row r="14" spans="1:74" ht="13.2">
      <c r="B14" s="17"/>
      <c r="E14" s="223" t="s">
        <v>30</v>
      </c>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224"/>
      <c r="AK14" s="24" t="s">
        <v>28</v>
      </c>
      <c r="AN14" s="26" t="s">
        <v>30</v>
      </c>
      <c r="AR14" s="17"/>
      <c r="BE14" s="219"/>
      <c r="BS14" s="14" t="s">
        <v>6</v>
      </c>
    </row>
    <row r="15" spans="1:74" s="1" customFormat="1" ht="6.9" customHeight="1">
      <c r="B15" s="17"/>
      <c r="AR15" s="17"/>
      <c r="BE15" s="219"/>
      <c r="BS15" s="14" t="s">
        <v>3</v>
      </c>
    </row>
    <row r="16" spans="1:74" s="1" customFormat="1" ht="12" customHeight="1">
      <c r="B16" s="17"/>
      <c r="D16" s="24" t="s">
        <v>31</v>
      </c>
      <c r="AK16" s="24" t="s">
        <v>25</v>
      </c>
      <c r="AN16" s="22" t="s">
        <v>32</v>
      </c>
      <c r="AR16" s="17"/>
      <c r="BE16" s="219"/>
      <c r="BS16" s="14" t="s">
        <v>3</v>
      </c>
    </row>
    <row r="17" spans="1:71" s="1" customFormat="1" ht="18.45" customHeight="1">
      <c r="B17" s="17"/>
      <c r="E17" s="22" t="s">
        <v>33</v>
      </c>
      <c r="AK17" s="24" t="s">
        <v>28</v>
      </c>
      <c r="AN17" s="22" t="s">
        <v>1</v>
      </c>
      <c r="AR17" s="17"/>
      <c r="BE17" s="219"/>
      <c r="BS17" s="14" t="s">
        <v>34</v>
      </c>
    </row>
    <row r="18" spans="1:71" s="1" customFormat="1" ht="6.9" customHeight="1">
      <c r="B18" s="17"/>
      <c r="AR18" s="17"/>
      <c r="BE18" s="219"/>
      <c r="BS18" s="14" t="s">
        <v>6</v>
      </c>
    </row>
    <row r="19" spans="1:71" s="1" customFormat="1" ht="12" customHeight="1">
      <c r="B19" s="17"/>
      <c r="D19" s="24" t="s">
        <v>35</v>
      </c>
      <c r="AK19" s="24" t="s">
        <v>25</v>
      </c>
      <c r="AN19" s="22" t="s">
        <v>32</v>
      </c>
      <c r="AR19" s="17"/>
      <c r="BE19" s="219"/>
      <c r="BS19" s="14" t="s">
        <v>6</v>
      </c>
    </row>
    <row r="20" spans="1:71" s="1" customFormat="1" ht="18.45" customHeight="1">
      <c r="B20" s="17"/>
      <c r="E20" s="22" t="s">
        <v>33</v>
      </c>
      <c r="AK20" s="24" t="s">
        <v>28</v>
      </c>
      <c r="AN20" s="22" t="s">
        <v>1</v>
      </c>
      <c r="AR20" s="17"/>
      <c r="BE20" s="219"/>
      <c r="BS20" s="14" t="s">
        <v>34</v>
      </c>
    </row>
    <row r="21" spans="1:71" s="1" customFormat="1" ht="6.9" customHeight="1">
      <c r="B21" s="17"/>
      <c r="AR21" s="17"/>
      <c r="BE21" s="219"/>
    </row>
    <row r="22" spans="1:71" s="1" customFormat="1" ht="12" customHeight="1">
      <c r="B22" s="17"/>
      <c r="D22" s="24" t="s">
        <v>36</v>
      </c>
      <c r="AR22" s="17"/>
      <c r="BE22" s="219"/>
    </row>
    <row r="23" spans="1:71" s="1" customFormat="1" ht="16.350000000000001" customHeight="1">
      <c r="B23" s="17"/>
      <c r="E23" s="225" t="s">
        <v>1</v>
      </c>
      <c r="F23" s="225"/>
      <c r="G23" s="225"/>
      <c r="H23" s="225"/>
      <c r="I23" s="225"/>
      <c r="J23" s="225"/>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R23" s="17"/>
      <c r="BE23" s="219"/>
    </row>
    <row r="24" spans="1:71" s="1" customFormat="1" ht="6.9" customHeight="1">
      <c r="B24" s="17"/>
      <c r="AR24" s="17"/>
      <c r="BE24" s="219"/>
    </row>
    <row r="25" spans="1:71" s="1" customFormat="1" ht="6.9" customHeight="1">
      <c r="B25" s="17"/>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R25" s="17"/>
      <c r="BE25" s="219"/>
    </row>
    <row r="26" spans="1:71" s="2" customFormat="1" ht="25.95" customHeight="1">
      <c r="A26" s="29"/>
      <c r="B26" s="30"/>
      <c r="C26" s="29"/>
      <c r="D26" s="31" t="s">
        <v>37</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226">
        <f>ROUND(AG94,2)</f>
        <v>0</v>
      </c>
      <c r="AL26" s="227"/>
      <c r="AM26" s="227"/>
      <c r="AN26" s="227"/>
      <c r="AO26" s="227"/>
      <c r="AP26" s="29"/>
      <c r="AQ26" s="29"/>
      <c r="AR26" s="30"/>
      <c r="BE26" s="219"/>
    </row>
    <row r="27" spans="1:71" s="2" customFormat="1" ht="6.9" customHeight="1">
      <c r="A27" s="29"/>
      <c r="B27" s="30"/>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30"/>
      <c r="BE27" s="219"/>
    </row>
    <row r="28" spans="1:71" s="2" customFormat="1" ht="13.2">
      <c r="A28" s="29"/>
      <c r="B28" s="30"/>
      <c r="C28" s="29"/>
      <c r="D28" s="29"/>
      <c r="E28" s="29"/>
      <c r="F28" s="29"/>
      <c r="G28" s="29"/>
      <c r="H28" s="29"/>
      <c r="I28" s="29"/>
      <c r="J28" s="29"/>
      <c r="K28" s="29"/>
      <c r="L28" s="228" t="s">
        <v>38</v>
      </c>
      <c r="M28" s="228"/>
      <c r="N28" s="228"/>
      <c r="O28" s="228"/>
      <c r="P28" s="228"/>
      <c r="Q28" s="29"/>
      <c r="R28" s="29"/>
      <c r="S28" s="29"/>
      <c r="T28" s="29"/>
      <c r="U28" s="29"/>
      <c r="V28" s="29"/>
      <c r="W28" s="228" t="s">
        <v>39</v>
      </c>
      <c r="X28" s="228"/>
      <c r="Y28" s="228"/>
      <c r="Z28" s="228"/>
      <c r="AA28" s="228"/>
      <c r="AB28" s="228"/>
      <c r="AC28" s="228"/>
      <c r="AD28" s="228"/>
      <c r="AE28" s="228"/>
      <c r="AF28" s="29"/>
      <c r="AG28" s="29"/>
      <c r="AH28" s="29"/>
      <c r="AI28" s="29"/>
      <c r="AJ28" s="29"/>
      <c r="AK28" s="228" t="s">
        <v>40</v>
      </c>
      <c r="AL28" s="228"/>
      <c r="AM28" s="228"/>
      <c r="AN28" s="228"/>
      <c r="AO28" s="228"/>
      <c r="AP28" s="29"/>
      <c r="AQ28" s="29"/>
      <c r="AR28" s="30"/>
      <c r="BE28" s="219"/>
    </row>
    <row r="29" spans="1:71" s="3" customFormat="1" ht="14.4" customHeight="1">
      <c r="B29" s="34"/>
      <c r="D29" s="24" t="s">
        <v>41</v>
      </c>
      <c r="F29" s="24" t="s">
        <v>42</v>
      </c>
      <c r="L29" s="213">
        <v>0.21</v>
      </c>
      <c r="M29" s="212"/>
      <c r="N29" s="212"/>
      <c r="O29" s="212"/>
      <c r="P29" s="212"/>
      <c r="W29" s="211">
        <f>ROUND(AZ94, 2)</f>
        <v>0</v>
      </c>
      <c r="X29" s="212"/>
      <c r="Y29" s="212"/>
      <c r="Z29" s="212"/>
      <c r="AA29" s="212"/>
      <c r="AB29" s="212"/>
      <c r="AC29" s="212"/>
      <c r="AD29" s="212"/>
      <c r="AE29" s="212"/>
      <c r="AK29" s="211">
        <f>ROUND(AV94, 2)</f>
        <v>0</v>
      </c>
      <c r="AL29" s="212"/>
      <c r="AM29" s="212"/>
      <c r="AN29" s="212"/>
      <c r="AO29" s="212"/>
      <c r="AR29" s="34"/>
      <c r="BE29" s="220"/>
    </row>
    <row r="30" spans="1:71" s="3" customFormat="1" ht="14.4" customHeight="1">
      <c r="B30" s="34"/>
      <c r="F30" s="24" t="s">
        <v>43</v>
      </c>
      <c r="L30" s="213">
        <v>0.15</v>
      </c>
      <c r="M30" s="212"/>
      <c r="N30" s="212"/>
      <c r="O30" s="212"/>
      <c r="P30" s="212"/>
      <c r="W30" s="211">
        <f>ROUND(BA94, 2)</f>
        <v>0</v>
      </c>
      <c r="X30" s="212"/>
      <c r="Y30" s="212"/>
      <c r="Z30" s="212"/>
      <c r="AA30" s="212"/>
      <c r="AB30" s="212"/>
      <c r="AC30" s="212"/>
      <c r="AD30" s="212"/>
      <c r="AE30" s="212"/>
      <c r="AK30" s="211">
        <f>ROUND(AW94, 2)</f>
        <v>0</v>
      </c>
      <c r="AL30" s="212"/>
      <c r="AM30" s="212"/>
      <c r="AN30" s="212"/>
      <c r="AO30" s="212"/>
      <c r="AR30" s="34"/>
      <c r="BE30" s="220"/>
    </row>
    <row r="31" spans="1:71" s="3" customFormat="1" ht="14.4" hidden="1" customHeight="1">
      <c r="B31" s="34"/>
      <c r="F31" s="24" t="s">
        <v>44</v>
      </c>
      <c r="L31" s="213">
        <v>0.21</v>
      </c>
      <c r="M31" s="212"/>
      <c r="N31" s="212"/>
      <c r="O31" s="212"/>
      <c r="P31" s="212"/>
      <c r="W31" s="211">
        <f>ROUND(BB94, 2)</f>
        <v>0</v>
      </c>
      <c r="X31" s="212"/>
      <c r="Y31" s="212"/>
      <c r="Z31" s="212"/>
      <c r="AA31" s="212"/>
      <c r="AB31" s="212"/>
      <c r="AC31" s="212"/>
      <c r="AD31" s="212"/>
      <c r="AE31" s="212"/>
      <c r="AK31" s="211">
        <v>0</v>
      </c>
      <c r="AL31" s="212"/>
      <c r="AM31" s="212"/>
      <c r="AN31" s="212"/>
      <c r="AO31" s="212"/>
      <c r="AR31" s="34"/>
      <c r="BE31" s="220"/>
    </row>
    <row r="32" spans="1:71" s="3" customFormat="1" ht="14.4" hidden="1" customHeight="1">
      <c r="B32" s="34"/>
      <c r="F32" s="24" t="s">
        <v>45</v>
      </c>
      <c r="L32" s="213">
        <v>0.15</v>
      </c>
      <c r="M32" s="212"/>
      <c r="N32" s="212"/>
      <c r="O32" s="212"/>
      <c r="P32" s="212"/>
      <c r="W32" s="211">
        <f>ROUND(BC94, 2)</f>
        <v>0</v>
      </c>
      <c r="X32" s="212"/>
      <c r="Y32" s="212"/>
      <c r="Z32" s="212"/>
      <c r="AA32" s="212"/>
      <c r="AB32" s="212"/>
      <c r="AC32" s="212"/>
      <c r="AD32" s="212"/>
      <c r="AE32" s="212"/>
      <c r="AK32" s="211">
        <v>0</v>
      </c>
      <c r="AL32" s="212"/>
      <c r="AM32" s="212"/>
      <c r="AN32" s="212"/>
      <c r="AO32" s="212"/>
      <c r="AR32" s="34"/>
      <c r="BE32" s="220"/>
    </row>
    <row r="33" spans="1:57" s="3" customFormat="1" ht="14.4" hidden="1" customHeight="1">
      <c r="B33" s="34"/>
      <c r="F33" s="24" t="s">
        <v>46</v>
      </c>
      <c r="L33" s="213">
        <v>0</v>
      </c>
      <c r="M33" s="212"/>
      <c r="N33" s="212"/>
      <c r="O33" s="212"/>
      <c r="P33" s="212"/>
      <c r="W33" s="211">
        <f>ROUND(BD94, 2)</f>
        <v>0</v>
      </c>
      <c r="X33" s="212"/>
      <c r="Y33" s="212"/>
      <c r="Z33" s="212"/>
      <c r="AA33" s="212"/>
      <c r="AB33" s="212"/>
      <c r="AC33" s="212"/>
      <c r="AD33" s="212"/>
      <c r="AE33" s="212"/>
      <c r="AK33" s="211">
        <v>0</v>
      </c>
      <c r="AL33" s="212"/>
      <c r="AM33" s="212"/>
      <c r="AN33" s="212"/>
      <c r="AO33" s="212"/>
      <c r="AR33" s="34"/>
      <c r="BE33" s="220"/>
    </row>
    <row r="34" spans="1:57" s="2" customFormat="1" ht="6.9" customHeight="1">
      <c r="A34" s="29"/>
      <c r="B34" s="30"/>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30"/>
      <c r="BE34" s="219"/>
    </row>
    <row r="35" spans="1:57" s="2" customFormat="1" ht="25.95" customHeight="1">
      <c r="A35" s="29"/>
      <c r="B35" s="30"/>
      <c r="C35" s="35"/>
      <c r="D35" s="36" t="s">
        <v>47</v>
      </c>
      <c r="E35" s="37"/>
      <c r="F35" s="37"/>
      <c r="G35" s="37"/>
      <c r="H35" s="37"/>
      <c r="I35" s="37"/>
      <c r="J35" s="37"/>
      <c r="K35" s="37"/>
      <c r="L35" s="37"/>
      <c r="M35" s="37"/>
      <c r="N35" s="37"/>
      <c r="O35" s="37"/>
      <c r="P35" s="37"/>
      <c r="Q35" s="37"/>
      <c r="R35" s="37"/>
      <c r="S35" s="37"/>
      <c r="T35" s="38" t="s">
        <v>48</v>
      </c>
      <c r="U35" s="37"/>
      <c r="V35" s="37"/>
      <c r="W35" s="37"/>
      <c r="X35" s="214" t="s">
        <v>49</v>
      </c>
      <c r="Y35" s="215"/>
      <c r="Z35" s="215"/>
      <c r="AA35" s="215"/>
      <c r="AB35" s="215"/>
      <c r="AC35" s="37"/>
      <c r="AD35" s="37"/>
      <c r="AE35" s="37"/>
      <c r="AF35" s="37"/>
      <c r="AG35" s="37"/>
      <c r="AH35" s="37"/>
      <c r="AI35" s="37"/>
      <c r="AJ35" s="37"/>
      <c r="AK35" s="216">
        <f>SUM(AK26:AK33)</f>
        <v>0</v>
      </c>
      <c r="AL35" s="215"/>
      <c r="AM35" s="215"/>
      <c r="AN35" s="215"/>
      <c r="AO35" s="217"/>
      <c r="AP35" s="35"/>
      <c r="AQ35" s="35"/>
      <c r="AR35" s="30"/>
      <c r="BE35" s="29"/>
    </row>
    <row r="36" spans="1:57" s="2" customFormat="1" ht="6.9" customHeight="1">
      <c r="A36" s="29"/>
      <c r="B36" s="30"/>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30"/>
      <c r="BE36" s="29"/>
    </row>
    <row r="37" spans="1:57" s="2" customFormat="1" ht="14.4" customHeight="1">
      <c r="A37" s="29"/>
      <c r="B37" s="30"/>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30"/>
      <c r="BE37" s="29"/>
    </row>
    <row r="38" spans="1:57" s="1" customFormat="1" ht="14.4" customHeight="1">
      <c r="B38" s="17"/>
      <c r="AR38" s="17"/>
    </row>
    <row r="39" spans="1:57" s="1" customFormat="1" ht="14.4" customHeight="1">
      <c r="B39" s="17"/>
      <c r="AR39" s="17"/>
    </row>
    <row r="40" spans="1:57" s="1" customFormat="1" ht="14.4" customHeight="1">
      <c r="B40" s="17"/>
      <c r="AR40" s="17"/>
    </row>
    <row r="41" spans="1:57" s="1" customFormat="1" ht="14.4" customHeight="1">
      <c r="B41" s="17"/>
      <c r="AR41" s="17"/>
    </row>
    <row r="42" spans="1:57" s="1" customFormat="1" ht="14.4" customHeight="1">
      <c r="B42" s="17"/>
      <c r="AR42" s="17"/>
    </row>
    <row r="43" spans="1:57" s="1" customFormat="1" ht="14.4" customHeight="1">
      <c r="B43" s="17"/>
      <c r="AR43" s="17"/>
    </row>
    <row r="44" spans="1:57" s="1" customFormat="1" ht="14.4" customHeight="1">
      <c r="B44" s="17"/>
      <c r="AR44" s="17"/>
    </row>
    <row r="45" spans="1:57" s="1" customFormat="1" ht="14.4" customHeight="1">
      <c r="B45" s="17"/>
      <c r="AR45" s="17"/>
    </row>
    <row r="46" spans="1:57" s="1" customFormat="1" ht="14.4" customHeight="1">
      <c r="B46" s="17"/>
      <c r="AR46" s="17"/>
    </row>
    <row r="47" spans="1:57" s="1" customFormat="1" ht="14.4" customHeight="1">
      <c r="B47" s="17"/>
      <c r="AR47" s="17"/>
    </row>
    <row r="48" spans="1:57" s="1" customFormat="1" ht="14.4" customHeight="1">
      <c r="B48" s="17"/>
      <c r="AR48" s="17"/>
    </row>
    <row r="49" spans="1:57" s="2" customFormat="1" ht="14.4" customHeight="1">
      <c r="B49" s="39"/>
      <c r="D49" s="40" t="s">
        <v>50</v>
      </c>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0" t="s">
        <v>51</v>
      </c>
      <c r="AI49" s="41"/>
      <c r="AJ49" s="41"/>
      <c r="AK49" s="41"/>
      <c r="AL49" s="41"/>
      <c r="AM49" s="41"/>
      <c r="AN49" s="41"/>
      <c r="AO49" s="41"/>
      <c r="AR49" s="39"/>
    </row>
    <row r="50" spans="1:57">
      <c r="B50" s="17"/>
      <c r="AR50" s="17"/>
    </row>
    <row r="51" spans="1:57">
      <c r="B51" s="17"/>
      <c r="AR51" s="17"/>
    </row>
    <row r="52" spans="1:57">
      <c r="B52" s="17"/>
      <c r="AR52" s="17"/>
    </row>
    <row r="53" spans="1:57">
      <c r="B53" s="17"/>
      <c r="AR53" s="17"/>
    </row>
    <row r="54" spans="1:57">
      <c r="B54" s="17"/>
      <c r="AR54" s="17"/>
    </row>
    <row r="55" spans="1:57">
      <c r="B55" s="17"/>
      <c r="AR55" s="17"/>
    </row>
    <row r="56" spans="1:57">
      <c r="B56" s="17"/>
      <c r="AR56" s="17"/>
    </row>
    <row r="57" spans="1:57">
      <c r="B57" s="17"/>
      <c r="AR57" s="17"/>
    </row>
    <row r="58" spans="1:57">
      <c r="B58" s="17"/>
      <c r="AR58" s="17"/>
    </row>
    <row r="59" spans="1:57">
      <c r="B59" s="17"/>
      <c r="AR59" s="17"/>
    </row>
    <row r="60" spans="1:57" s="2" customFormat="1" ht="13.2">
      <c r="A60" s="29"/>
      <c r="B60" s="30"/>
      <c r="C60" s="29"/>
      <c r="D60" s="42" t="s">
        <v>52</v>
      </c>
      <c r="E60" s="32"/>
      <c r="F60" s="32"/>
      <c r="G60" s="32"/>
      <c r="H60" s="32"/>
      <c r="I60" s="32"/>
      <c r="J60" s="32"/>
      <c r="K60" s="32"/>
      <c r="L60" s="32"/>
      <c r="M60" s="32"/>
      <c r="N60" s="32"/>
      <c r="O60" s="32"/>
      <c r="P60" s="32"/>
      <c r="Q60" s="32"/>
      <c r="R60" s="32"/>
      <c r="S60" s="32"/>
      <c r="T60" s="32"/>
      <c r="U60" s="32"/>
      <c r="V60" s="42" t="s">
        <v>53</v>
      </c>
      <c r="W60" s="32"/>
      <c r="X60" s="32"/>
      <c r="Y60" s="32"/>
      <c r="Z60" s="32"/>
      <c r="AA60" s="32"/>
      <c r="AB60" s="32"/>
      <c r="AC60" s="32"/>
      <c r="AD60" s="32"/>
      <c r="AE60" s="32"/>
      <c r="AF60" s="32"/>
      <c r="AG60" s="32"/>
      <c r="AH60" s="42" t="s">
        <v>52</v>
      </c>
      <c r="AI60" s="32"/>
      <c r="AJ60" s="32"/>
      <c r="AK60" s="32"/>
      <c r="AL60" s="32"/>
      <c r="AM60" s="42" t="s">
        <v>53</v>
      </c>
      <c r="AN60" s="32"/>
      <c r="AO60" s="32"/>
      <c r="AP60" s="29"/>
      <c r="AQ60" s="29"/>
      <c r="AR60" s="30"/>
      <c r="BE60" s="29"/>
    </row>
    <row r="61" spans="1:57">
      <c r="B61" s="17"/>
      <c r="AR61" s="17"/>
    </row>
    <row r="62" spans="1:57">
      <c r="B62" s="17"/>
      <c r="AR62" s="17"/>
    </row>
    <row r="63" spans="1:57">
      <c r="B63" s="17"/>
      <c r="AR63" s="17"/>
    </row>
    <row r="64" spans="1:57" s="2" customFormat="1" ht="13.2">
      <c r="A64" s="29"/>
      <c r="B64" s="30"/>
      <c r="C64" s="29"/>
      <c r="D64" s="40" t="s">
        <v>54</v>
      </c>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0" t="s">
        <v>55</v>
      </c>
      <c r="AI64" s="43"/>
      <c r="AJ64" s="43"/>
      <c r="AK64" s="43"/>
      <c r="AL64" s="43"/>
      <c r="AM64" s="43"/>
      <c r="AN64" s="43"/>
      <c r="AO64" s="43"/>
      <c r="AP64" s="29"/>
      <c r="AQ64" s="29"/>
      <c r="AR64" s="30"/>
      <c r="BE64" s="29"/>
    </row>
    <row r="65" spans="1:57">
      <c r="B65" s="17"/>
      <c r="AR65" s="17"/>
    </row>
    <row r="66" spans="1:57">
      <c r="B66" s="17"/>
      <c r="AR66" s="17"/>
    </row>
    <row r="67" spans="1:57">
      <c r="B67" s="17"/>
      <c r="AR67" s="17"/>
    </row>
    <row r="68" spans="1:57">
      <c r="B68" s="17"/>
      <c r="AR68" s="17"/>
    </row>
    <row r="69" spans="1:57">
      <c r="B69" s="17"/>
      <c r="AR69" s="17"/>
    </row>
    <row r="70" spans="1:57">
      <c r="B70" s="17"/>
      <c r="AR70" s="17"/>
    </row>
    <row r="71" spans="1:57">
      <c r="B71" s="17"/>
      <c r="AR71" s="17"/>
    </row>
    <row r="72" spans="1:57">
      <c r="B72" s="17"/>
      <c r="AR72" s="17"/>
    </row>
    <row r="73" spans="1:57">
      <c r="B73" s="17"/>
      <c r="AR73" s="17"/>
    </row>
    <row r="74" spans="1:57">
      <c r="B74" s="17"/>
      <c r="AR74" s="17"/>
    </row>
    <row r="75" spans="1:57" s="2" customFormat="1" ht="13.2">
      <c r="A75" s="29"/>
      <c r="B75" s="30"/>
      <c r="C75" s="29"/>
      <c r="D75" s="42" t="s">
        <v>52</v>
      </c>
      <c r="E75" s="32"/>
      <c r="F75" s="32"/>
      <c r="G75" s="32"/>
      <c r="H75" s="32"/>
      <c r="I75" s="32"/>
      <c r="J75" s="32"/>
      <c r="K75" s="32"/>
      <c r="L75" s="32"/>
      <c r="M75" s="32"/>
      <c r="N75" s="32"/>
      <c r="O75" s="32"/>
      <c r="P75" s="32"/>
      <c r="Q75" s="32"/>
      <c r="R75" s="32"/>
      <c r="S75" s="32"/>
      <c r="T75" s="32"/>
      <c r="U75" s="32"/>
      <c r="V75" s="42" t="s">
        <v>53</v>
      </c>
      <c r="W75" s="32"/>
      <c r="X75" s="32"/>
      <c r="Y75" s="32"/>
      <c r="Z75" s="32"/>
      <c r="AA75" s="32"/>
      <c r="AB75" s="32"/>
      <c r="AC75" s="32"/>
      <c r="AD75" s="32"/>
      <c r="AE75" s="32"/>
      <c r="AF75" s="32"/>
      <c r="AG75" s="32"/>
      <c r="AH75" s="42" t="s">
        <v>52</v>
      </c>
      <c r="AI75" s="32"/>
      <c r="AJ75" s="32"/>
      <c r="AK75" s="32"/>
      <c r="AL75" s="32"/>
      <c r="AM75" s="42" t="s">
        <v>53</v>
      </c>
      <c r="AN75" s="32"/>
      <c r="AO75" s="32"/>
      <c r="AP75" s="29"/>
      <c r="AQ75" s="29"/>
      <c r="AR75" s="30"/>
      <c r="BE75" s="29"/>
    </row>
    <row r="76" spans="1:57" s="2" customFormat="1">
      <c r="A76" s="29"/>
      <c r="B76" s="30"/>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30"/>
      <c r="BE76" s="29"/>
    </row>
    <row r="77" spans="1:57" s="2" customFormat="1" ht="6.9" customHeight="1">
      <c r="A77" s="29"/>
      <c r="B77" s="44"/>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30"/>
      <c r="BE77" s="29"/>
    </row>
    <row r="81" spans="1:91" s="2" customFormat="1" ht="6.9" customHeight="1">
      <c r="A81" s="29"/>
      <c r="B81" s="46"/>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30"/>
      <c r="BE81" s="29"/>
    </row>
    <row r="82" spans="1:91" s="2" customFormat="1" ht="24.9" customHeight="1">
      <c r="A82" s="29"/>
      <c r="B82" s="30"/>
      <c r="C82" s="18" t="s">
        <v>56</v>
      </c>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30"/>
      <c r="BE82" s="29"/>
    </row>
    <row r="83" spans="1:91" s="2" customFormat="1" ht="6.9" customHeight="1">
      <c r="A83" s="29"/>
      <c r="B83" s="30"/>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30"/>
      <c r="BE83" s="29"/>
    </row>
    <row r="84" spans="1:91" s="4" customFormat="1" ht="12" customHeight="1">
      <c r="B84" s="48"/>
      <c r="C84" s="24" t="s">
        <v>13</v>
      </c>
      <c r="L84" s="4" t="str">
        <f>K5</f>
        <v>PRO21053</v>
      </c>
      <c r="AR84" s="48"/>
    </row>
    <row r="85" spans="1:91" s="5" customFormat="1" ht="36.9" customHeight="1">
      <c r="B85" s="49"/>
      <c r="C85" s="50" t="s">
        <v>16</v>
      </c>
      <c r="L85" s="202" t="str">
        <f>K6</f>
        <v>Instalace FVE systému, Inproma, spol. s.r.o.</v>
      </c>
      <c r="M85" s="203"/>
      <c r="N85" s="203"/>
      <c r="O85" s="203"/>
      <c r="P85" s="203"/>
      <c r="Q85" s="203"/>
      <c r="R85" s="203"/>
      <c r="S85" s="203"/>
      <c r="T85" s="203"/>
      <c r="U85" s="203"/>
      <c r="V85" s="203"/>
      <c r="W85" s="203"/>
      <c r="X85" s="203"/>
      <c r="Y85" s="203"/>
      <c r="Z85" s="203"/>
      <c r="AA85" s="203"/>
      <c r="AB85" s="203"/>
      <c r="AC85" s="203"/>
      <c r="AD85" s="203"/>
      <c r="AE85" s="203"/>
      <c r="AF85" s="203"/>
      <c r="AG85" s="203"/>
      <c r="AH85" s="203"/>
      <c r="AI85" s="203"/>
      <c r="AJ85" s="203"/>
      <c r="AK85" s="203"/>
      <c r="AL85" s="203"/>
      <c r="AM85" s="203"/>
      <c r="AN85" s="203"/>
      <c r="AO85" s="203"/>
      <c r="AR85" s="49"/>
    </row>
    <row r="86" spans="1:91" s="2" customFormat="1" ht="6.9" customHeight="1">
      <c r="A86" s="29"/>
      <c r="B86" s="30"/>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30"/>
      <c r="BE86" s="29"/>
    </row>
    <row r="87" spans="1:91" s="2" customFormat="1" ht="12" customHeight="1">
      <c r="A87" s="29"/>
      <c r="B87" s="30"/>
      <c r="C87" s="24" t="s">
        <v>20</v>
      </c>
      <c r="D87" s="29"/>
      <c r="E87" s="29"/>
      <c r="F87" s="29"/>
      <c r="G87" s="29"/>
      <c r="H87" s="29"/>
      <c r="I87" s="29"/>
      <c r="J87" s="29"/>
      <c r="K87" s="29"/>
      <c r="L87" s="51" t="str">
        <f>IF(K8="","",K8)</f>
        <v xml:space="preserve">Obec Křinec, parc.č. 1166, 442/1, 400/6, st. 503, </v>
      </c>
      <c r="M87" s="29"/>
      <c r="N87" s="29"/>
      <c r="O87" s="29"/>
      <c r="P87" s="29"/>
      <c r="Q87" s="29"/>
      <c r="R87" s="29"/>
      <c r="S87" s="29"/>
      <c r="T87" s="29"/>
      <c r="U87" s="29"/>
      <c r="V87" s="29"/>
      <c r="W87" s="29"/>
      <c r="X87" s="29"/>
      <c r="Y87" s="29"/>
      <c r="Z87" s="29"/>
      <c r="AA87" s="29"/>
      <c r="AB87" s="29"/>
      <c r="AC87" s="29"/>
      <c r="AD87" s="29"/>
      <c r="AE87" s="29"/>
      <c r="AF87" s="29"/>
      <c r="AG87" s="29"/>
      <c r="AH87" s="29"/>
      <c r="AI87" s="24" t="s">
        <v>22</v>
      </c>
      <c r="AJ87" s="29"/>
      <c r="AK87" s="29"/>
      <c r="AL87" s="29"/>
      <c r="AM87" s="204" t="str">
        <f>IF(AN8= "","",AN8)</f>
        <v>8. 4. 2022</v>
      </c>
      <c r="AN87" s="204"/>
      <c r="AO87" s="29"/>
      <c r="AP87" s="29"/>
      <c r="AQ87" s="29"/>
      <c r="AR87" s="30"/>
      <c r="BE87" s="29"/>
    </row>
    <row r="88" spans="1:91" s="2" customFormat="1" ht="6.9" customHeight="1">
      <c r="A88" s="29"/>
      <c r="B88" s="30"/>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30"/>
      <c r="BE88" s="29"/>
    </row>
    <row r="89" spans="1:91" s="2" customFormat="1" ht="24.75" customHeight="1">
      <c r="A89" s="29"/>
      <c r="B89" s="30"/>
      <c r="C89" s="24" t="s">
        <v>24</v>
      </c>
      <c r="D89" s="29"/>
      <c r="E89" s="29"/>
      <c r="F89" s="29"/>
      <c r="G89" s="29"/>
      <c r="H89" s="29"/>
      <c r="I89" s="29"/>
      <c r="J89" s="29"/>
      <c r="K89" s="29"/>
      <c r="L89" s="4" t="str">
        <f>IF(E11= "","",E11)</f>
        <v>INPROMA, spol. s.r.o., Tyršova 161, Křinec 289 33</v>
      </c>
      <c r="M89" s="29"/>
      <c r="N89" s="29"/>
      <c r="O89" s="29"/>
      <c r="P89" s="29"/>
      <c r="Q89" s="29"/>
      <c r="R89" s="29"/>
      <c r="S89" s="29"/>
      <c r="T89" s="29"/>
      <c r="U89" s="29"/>
      <c r="V89" s="29"/>
      <c r="W89" s="29"/>
      <c r="X89" s="29"/>
      <c r="Y89" s="29"/>
      <c r="Z89" s="29"/>
      <c r="AA89" s="29"/>
      <c r="AB89" s="29"/>
      <c r="AC89" s="29"/>
      <c r="AD89" s="29"/>
      <c r="AE89" s="29"/>
      <c r="AF89" s="29"/>
      <c r="AG89" s="29"/>
      <c r="AH89" s="29"/>
      <c r="AI89" s="24" t="s">
        <v>31</v>
      </c>
      <c r="AJ89" s="29"/>
      <c r="AK89" s="29"/>
      <c r="AL89" s="29"/>
      <c r="AM89" s="205" t="str">
        <f>IF(E17="","",E17)</f>
        <v>ProjektHAUS stavby s.r.o.</v>
      </c>
      <c r="AN89" s="206"/>
      <c r="AO89" s="206"/>
      <c r="AP89" s="206"/>
      <c r="AQ89" s="29"/>
      <c r="AR89" s="30"/>
      <c r="AS89" s="207" t="s">
        <v>57</v>
      </c>
      <c r="AT89" s="208"/>
      <c r="AU89" s="53"/>
      <c r="AV89" s="53"/>
      <c r="AW89" s="53"/>
      <c r="AX89" s="53"/>
      <c r="AY89" s="53"/>
      <c r="AZ89" s="53"/>
      <c r="BA89" s="53"/>
      <c r="BB89" s="53"/>
      <c r="BC89" s="53"/>
      <c r="BD89" s="54"/>
      <c r="BE89" s="29"/>
    </row>
    <row r="90" spans="1:91" s="2" customFormat="1" ht="24.75" customHeight="1">
      <c r="A90" s="29"/>
      <c r="B90" s="30"/>
      <c r="C90" s="24" t="s">
        <v>29</v>
      </c>
      <c r="D90" s="29"/>
      <c r="E90" s="29"/>
      <c r="F90" s="29"/>
      <c r="G90" s="29"/>
      <c r="H90" s="29"/>
      <c r="I90" s="29"/>
      <c r="J90" s="29"/>
      <c r="K90" s="29"/>
      <c r="L90" s="4" t="str">
        <f>IF(E14= "Vyplň údaj","",E14)</f>
        <v/>
      </c>
      <c r="M90" s="29"/>
      <c r="N90" s="29"/>
      <c r="O90" s="29"/>
      <c r="P90" s="29"/>
      <c r="Q90" s="29"/>
      <c r="R90" s="29"/>
      <c r="S90" s="29"/>
      <c r="T90" s="29"/>
      <c r="U90" s="29"/>
      <c r="V90" s="29"/>
      <c r="W90" s="29"/>
      <c r="X90" s="29"/>
      <c r="Y90" s="29"/>
      <c r="Z90" s="29"/>
      <c r="AA90" s="29"/>
      <c r="AB90" s="29"/>
      <c r="AC90" s="29"/>
      <c r="AD90" s="29"/>
      <c r="AE90" s="29"/>
      <c r="AF90" s="29"/>
      <c r="AG90" s="29"/>
      <c r="AH90" s="29"/>
      <c r="AI90" s="24" t="s">
        <v>35</v>
      </c>
      <c r="AJ90" s="29"/>
      <c r="AK90" s="29"/>
      <c r="AL90" s="29"/>
      <c r="AM90" s="205" t="str">
        <f>IF(E20="","",E20)</f>
        <v>ProjektHAUS stavby s.r.o.</v>
      </c>
      <c r="AN90" s="206"/>
      <c r="AO90" s="206"/>
      <c r="AP90" s="206"/>
      <c r="AQ90" s="29"/>
      <c r="AR90" s="30"/>
      <c r="AS90" s="209"/>
      <c r="AT90" s="210"/>
      <c r="AU90" s="55"/>
      <c r="AV90" s="55"/>
      <c r="AW90" s="55"/>
      <c r="AX90" s="55"/>
      <c r="AY90" s="55"/>
      <c r="AZ90" s="55"/>
      <c r="BA90" s="55"/>
      <c r="BB90" s="55"/>
      <c r="BC90" s="55"/>
      <c r="BD90" s="56"/>
      <c r="BE90" s="29"/>
    </row>
    <row r="91" spans="1:91" s="2" customFormat="1" ht="10.95" customHeight="1">
      <c r="A91" s="29"/>
      <c r="B91" s="30"/>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30"/>
      <c r="AS91" s="209"/>
      <c r="AT91" s="210"/>
      <c r="AU91" s="55"/>
      <c r="AV91" s="55"/>
      <c r="AW91" s="55"/>
      <c r="AX91" s="55"/>
      <c r="AY91" s="55"/>
      <c r="AZ91" s="55"/>
      <c r="BA91" s="55"/>
      <c r="BB91" s="55"/>
      <c r="BC91" s="55"/>
      <c r="BD91" s="56"/>
      <c r="BE91" s="29"/>
    </row>
    <row r="92" spans="1:91" s="2" customFormat="1" ht="29.25" customHeight="1">
      <c r="A92" s="29"/>
      <c r="B92" s="30"/>
      <c r="C92" s="197" t="s">
        <v>58</v>
      </c>
      <c r="D92" s="198"/>
      <c r="E92" s="198"/>
      <c r="F92" s="198"/>
      <c r="G92" s="198"/>
      <c r="H92" s="57"/>
      <c r="I92" s="199" t="s">
        <v>59</v>
      </c>
      <c r="J92" s="198"/>
      <c r="K92" s="198"/>
      <c r="L92" s="198"/>
      <c r="M92" s="198"/>
      <c r="N92" s="198"/>
      <c r="O92" s="198"/>
      <c r="P92" s="198"/>
      <c r="Q92" s="198"/>
      <c r="R92" s="198"/>
      <c r="S92" s="198"/>
      <c r="T92" s="198"/>
      <c r="U92" s="198"/>
      <c r="V92" s="198"/>
      <c r="W92" s="198"/>
      <c r="X92" s="198"/>
      <c r="Y92" s="198"/>
      <c r="Z92" s="198"/>
      <c r="AA92" s="198"/>
      <c r="AB92" s="198"/>
      <c r="AC92" s="198"/>
      <c r="AD92" s="198"/>
      <c r="AE92" s="198"/>
      <c r="AF92" s="198"/>
      <c r="AG92" s="200" t="s">
        <v>60</v>
      </c>
      <c r="AH92" s="198"/>
      <c r="AI92" s="198"/>
      <c r="AJ92" s="198"/>
      <c r="AK92" s="198"/>
      <c r="AL92" s="198"/>
      <c r="AM92" s="198"/>
      <c r="AN92" s="199" t="s">
        <v>61</v>
      </c>
      <c r="AO92" s="198"/>
      <c r="AP92" s="201"/>
      <c r="AQ92" s="58" t="s">
        <v>62</v>
      </c>
      <c r="AR92" s="30"/>
      <c r="AS92" s="59" t="s">
        <v>63</v>
      </c>
      <c r="AT92" s="60" t="s">
        <v>64</v>
      </c>
      <c r="AU92" s="60" t="s">
        <v>65</v>
      </c>
      <c r="AV92" s="60" t="s">
        <v>66</v>
      </c>
      <c r="AW92" s="60" t="s">
        <v>67</v>
      </c>
      <c r="AX92" s="60" t="s">
        <v>68</v>
      </c>
      <c r="AY92" s="60" t="s">
        <v>69</v>
      </c>
      <c r="AZ92" s="60" t="s">
        <v>70</v>
      </c>
      <c r="BA92" s="60" t="s">
        <v>71</v>
      </c>
      <c r="BB92" s="60" t="s">
        <v>72</v>
      </c>
      <c r="BC92" s="60" t="s">
        <v>73</v>
      </c>
      <c r="BD92" s="61" t="s">
        <v>74</v>
      </c>
      <c r="BE92" s="29"/>
    </row>
    <row r="93" spans="1:91" s="2" customFormat="1" ht="10.95" customHeight="1">
      <c r="A93" s="29"/>
      <c r="B93" s="30"/>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30"/>
      <c r="AS93" s="62"/>
      <c r="AT93" s="63"/>
      <c r="AU93" s="63"/>
      <c r="AV93" s="63"/>
      <c r="AW93" s="63"/>
      <c r="AX93" s="63"/>
      <c r="AY93" s="63"/>
      <c r="AZ93" s="63"/>
      <c r="BA93" s="63"/>
      <c r="BB93" s="63"/>
      <c r="BC93" s="63"/>
      <c r="BD93" s="64"/>
      <c r="BE93" s="29"/>
    </row>
    <row r="94" spans="1:91" s="6" customFormat="1" ht="32.4" customHeight="1">
      <c r="B94" s="65"/>
      <c r="C94" s="66" t="s">
        <v>75</v>
      </c>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195">
        <f>ROUND(SUM(AG95:AG96),2)</f>
        <v>0</v>
      </c>
      <c r="AH94" s="195"/>
      <c r="AI94" s="195"/>
      <c r="AJ94" s="195"/>
      <c r="AK94" s="195"/>
      <c r="AL94" s="195"/>
      <c r="AM94" s="195"/>
      <c r="AN94" s="196">
        <f>SUM(AG94,AT94)</f>
        <v>0</v>
      </c>
      <c r="AO94" s="196"/>
      <c r="AP94" s="196"/>
      <c r="AQ94" s="69" t="s">
        <v>1</v>
      </c>
      <c r="AR94" s="65"/>
      <c r="AS94" s="70">
        <f>ROUND(SUM(AS95:AS96),2)</f>
        <v>0</v>
      </c>
      <c r="AT94" s="71">
        <f>ROUND(SUM(AV94:AW94),2)</f>
        <v>0</v>
      </c>
      <c r="AU94" s="72">
        <f>ROUND(SUM(AU95:AU96),5)</f>
        <v>0</v>
      </c>
      <c r="AV94" s="71">
        <f>ROUND(AZ94*L29,2)</f>
        <v>0</v>
      </c>
      <c r="AW94" s="71">
        <f>ROUND(BA94*L30,2)</f>
        <v>0</v>
      </c>
      <c r="AX94" s="71">
        <f>ROUND(BB94*L29,2)</f>
        <v>0</v>
      </c>
      <c r="AY94" s="71">
        <f>ROUND(BC94*L30,2)</f>
        <v>0</v>
      </c>
      <c r="AZ94" s="71">
        <f>ROUND(SUM(AZ95:AZ96),2)</f>
        <v>0</v>
      </c>
      <c r="BA94" s="71">
        <f>ROUND(SUM(BA95:BA96),2)</f>
        <v>0</v>
      </c>
      <c r="BB94" s="71">
        <f>ROUND(SUM(BB95:BB96),2)</f>
        <v>0</v>
      </c>
      <c r="BC94" s="71">
        <f>ROUND(SUM(BC95:BC96),2)</f>
        <v>0</v>
      </c>
      <c r="BD94" s="73">
        <f>ROUND(SUM(BD95:BD96),2)</f>
        <v>0</v>
      </c>
      <c r="BS94" s="74" t="s">
        <v>76</v>
      </c>
      <c r="BT94" s="74" t="s">
        <v>77</v>
      </c>
      <c r="BU94" s="75" t="s">
        <v>78</v>
      </c>
      <c r="BV94" s="74" t="s">
        <v>79</v>
      </c>
      <c r="BW94" s="74" t="s">
        <v>4</v>
      </c>
      <c r="BX94" s="74" t="s">
        <v>80</v>
      </c>
      <c r="CL94" s="74" t="s">
        <v>1</v>
      </c>
    </row>
    <row r="95" spans="1:91" s="7" customFormat="1" ht="16.350000000000001" customHeight="1">
      <c r="A95" s="76" t="s">
        <v>81</v>
      </c>
      <c r="B95" s="77"/>
      <c r="C95" s="78"/>
      <c r="D95" s="194" t="s">
        <v>82</v>
      </c>
      <c r="E95" s="194"/>
      <c r="F95" s="194"/>
      <c r="G95" s="194"/>
      <c r="H95" s="194"/>
      <c r="I95" s="79"/>
      <c r="J95" s="194" t="s">
        <v>83</v>
      </c>
      <c r="K95" s="194"/>
      <c r="L95" s="194"/>
      <c r="M95" s="194"/>
      <c r="N95" s="194"/>
      <c r="O95" s="194"/>
      <c r="P95" s="194"/>
      <c r="Q95" s="194"/>
      <c r="R95" s="194"/>
      <c r="S95" s="194"/>
      <c r="T95" s="194"/>
      <c r="U95" s="194"/>
      <c r="V95" s="194"/>
      <c r="W95" s="194"/>
      <c r="X95" s="194"/>
      <c r="Y95" s="194"/>
      <c r="Z95" s="194"/>
      <c r="AA95" s="194"/>
      <c r="AB95" s="194"/>
      <c r="AC95" s="194"/>
      <c r="AD95" s="194"/>
      <c r="AE95" s="194"/>
      <c r="AF95" s="194"/>
      <c r="AG95" s="192">
        <f>'01 - FVE'!J30</f>
        <v>0</v>
      </c>
      <c r="AH95" s="193"/>
      <c r="AI95" s="193"/>
      <c r="AJ95" s="193"/>
      <c r="AK95" s="193"/>
      <c r="AL95" s="193"/>
      <c r="AM95" s="193"/>
      <c r="AN95" s="192">
        <f>SUM(AG95,AT95)</f>
        <v>0</v>
      </c>
      <c r="AO95" s="193"/>
      <c r="AP95" s="193"/>
      <c r="AQ95" s="80" t="s">
        <v>84</v>
      </c>
      <c r="AR95" s="77"/>
      <c r="AS95" s="81">
        <v>0</v>
      </c>
      <c r="AT95" s="82">
        <f>ROUND(SUM(AV95:AW95),2)</f>
        <v>0</v>
      </c>
      <c r="AU95" s="83">
        <f>'01 - FVE'!P129</f>
        <v>0</v>
      </c>
      <c r="AV95" s="82">
        <f>'01 - FVE'!J33</f>
        <v>0</v>
      </c>
      <c r="AW95" s="82">
        <f>'01 - FVE'!J34</f>
        <v>0</v>
      </c>
      <c r="AX95" s="82">
        <f>'01 - FVE'!J35</f>
        <v>0</v>
      </c>
      <c r="AY95" s="82">
        <f>'01 - FVE'!J36</f>
        <v>0</v>
      </c>
      <c r="AZ95" s="82">
        <f>'01 - FVE'!F33</f>
        <v>0</v>
      </c>
      <c r="BA95" s="82">
        <f>'01 - FVE'!F34</f>
        <v>0</v>
      </c>
      <c r="BB95" s="82">
        <f>'01 - FVE'!F35</f>
        <v>0</v>
      </c>
      <c r="BC95" s="82">
        <f>'01 - FVE'!F36</f>
        <v>0</v>
      </c>
      <c r="BD95" s="84">
        <f>'01 - FVE'!F37</f>
        <v>0</v>
      </c>
      <c r="BT95" s="85" t="s">
        <v>85</v>
      </c>
      <c r="BV95" s="85" t="s">
        <v>79</v>
      </c>
      <c r="BW95" s="85" t="s">
        <v>86</v>
      </c>
      <c r="BX95" s="85" t="s">
        <v>4</v>
      </c>
      <c r="CL95" s="85" t="s">
        <v>1</v>
      </c>
      <c r="CM95" s="85" t="s">
        <v>87</v>
      </c>
    </row>
    <row r="96" spans="1:91" s="7" customFormat="1" ht="16.350000000000001" customHeight="1">
      <c r="A96" s="76" t="s">
        <v>81</v>
      </c>
      <c r="B96" s="77"/>
      <c r="C96" s="78"/>
      <c r="D96" s="194" t="s">
        <v>88</v>
      </c>
      <c r="E96" s="194"/>
      <c r="F96" s="194"/>
      <c r="G96" s="194"/>
      <c r="H96" s="194"/>
      <c r="I96" s="79"/>
      <c r="J96" s="194" t="s">
        <v>89</v>
      </c>
      <c r="K96" s="194"/>
      <c r="L96" s="194"/>
      <c r="M96" s="194"/>
      <c r="N96" s="194"/>
      <c r="O96" s="194"/>
      <c r="P96" s="194"/>
      <c r="Q96" s="194"/>
      <c r="R96" s="194"/>
      <c r="S96" s="194"/>
      <c r="T96" s="194"/>
      <c r="U96" s="194"/>
      <c r="V96" s="194"/>
      <c r="W96" s="194"/>
      <c r="X96" s="194"/>
      <c r="Y96" s="194"/>
      <c r="Z96" s="194"/>
      <c r="AA96" s="194"/>
      <c r="AB96" s="194"/>
      <c r="AC96" s="194"/>
      <c r="AD96" s="194"/>
      <c r="AE96" s="194"/>
      <c r="AF96" s="194"/>
      <c r="AG96" s="192">
        <f>'02 - AKU'!J30</f>
        <v>0</v>
      </c>
      <c r="AH96" s="193"/>
      <c r="AI96" s="193"/>
      <c r="AJ96" s="193"/>
      <c r="AK96" s="193"/>
      <c r="AL96" s="193"/>
      <c r="AM96" s="193"/>
      <c r="AN96" s="192">
        <f>SUM(AG96,AT96)</f>
        <v>0</v>
      </c>
      <c r="AO96" s="193"/>
      <c r="AP96" s="193"/>
      <c r="AQ96" s="80" t="s">
        <v>84</v>
      </c>
      <c r="AR96" s="77"/>
      <c r="AS96" s="86">
        <v>0</v>
      </c>
      <c r="AT96" s="87">
        <f>ROUND(SUM(AV96:AW96),2)</f>
        <v>0</v>
      </c>
      <c r="AU96" s="88">
        <f>'02 - AKU'!P129</f>
        <v>0</v>
      </c>
      <c r="AV96" s="87">
        <f>'02 - AKU'!J33</f>
        <v>0</v>
      </c>
      <c r="AW96" s="87">
        <f>'02 - AKU'!J34</f>
        <v>0</v>
      </c>
      <c r="AX96" s="87">
        <f>'02 - AKU'!J35</f>
        <v>0</v>
      </c>
      <c r="AY96" s="87">
        <f>'02 - AKU'!J36</f>
        <v>0</v>
      </c>
      <c r="AZ96" s="87">
        <f>'02 - AKU'!F33</f>
        <v>0</v>
      </c>
      <c r="BA96" s="87">
        <f>'02 - AKU'!F34</f>
        <v>0</v>
      </c>
      <c r="BB96" s="87">
        <f>'02 - AKU'!F35</f>
        <v>0</v>
      </c>
      <c r="BC96" s="87">
        <f>'02 - AKU'!F36</f>
        <v>0</v>
      </c>
      <c r="BD96" s="89">
        <f>'02 - AKU'!F37</f>
        <v>0</v>
      </c>
      <c r="BT96" s="85" t="s">
        <v>85</v>
      </c>
      <c r="BV96" s="85" t="s">
        <v>79</v>
      </c>
      <c r="BW96" s="85" t="s">
        <v>90</v>
      </c>
      <c r="BX96" s="85" t="s">
        <v>4</v>
      </c>
      <c r="CL96" s="85" t="s">
        <v>1</v>
      </c>
      <c r="CM96" s="85" t="s">
        <v>87</v>
      </c>
    </row>
    <row r="97" spans="1:57" s="2" customFormat="1" ht="30" customHeight="1">
      <c r="A97" s="29"/>
      <c r="B97" s="30"/>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30"/>
      <c r="AS97" s="29"/>
      <c r="AT97" s="29"/>
      <c r="AU97" s="29"/>
      <c r="AV97" s="29"/>
      <c r="AW97" s="29"/>
      <c r="AX97" s="29"/>
      <c r="AY97" s="29"/>
      <c r="AZ97" s="29"/>
      <c r="BA97" s="29"/>
      <c r="BB97" s="29"/>
      <c r="BC97" s="29"/>
      <c r="BD97" s="29"/>
      <c r="BE97" s="29"/>
    </row>
    <row r="98" spans="1:57" s="2" customFormat="1" ht="6.9" customHeight="1">
      <c r="A98" s="29"/>
      <c r="B98" s="44"/>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30"/>
      <c r="AS98" s="29"/>
      <c r="AT98" s="29"/>
      <c r="AU98" s="29"/>
      <c r="AV98" s="29"/>
      <c r="AW98" s="29"/>
      <c r="AX98" s="29"/>
      <c r="AY98" s="29"/>
      <c r="AZ98" s="29"/>
      <c r="BA98" s="29"/>
      <c r="BB98" s="29"/>
      <c r="BC98" s="29"/>
      <c r="BD98" s="29"/>
      <c r="BE98" s="29"/>
    </row>
  </sheetData>
  <mergeCells count="46">
    <mergeCell ref="BE5:BE34"/>
    <mergeCell ref="K5:AO5"/>
    <mergeCell ref="K6:AO6"/>
    <mergeCell ref="E14:AJ14"/>
    <mergeCell ref="E23:AN23"/>
    <mergeCell ref="AK26:AO26"/>
    <mergeCell ref="L28:P28"/>
    <mergeCell ref="W28:AE28"/>
    <mergeCell ref="AK28:AO28"/>
    <mergeCell ref="W29:AE29"/>
    <mergeCell ref="AK29:AO29"/>
    <mergeCell ref="L29:P29"/>
    <mergeCell ref="W30:AE30"/>
    <mergeCell ref="AK30:AO30"/>
    <mergeCell ref="L30:P30"/>
    <mergeCell ref="W31:AE31"/>
    <mergeCell ref="L33:P33"/>
    <mergeCell ref="X35:AB35"/>
    <mergeCell ref="AK35:AO35"/>
    <mergeCell ref="AK31:AO31"/>
    <mergeCell ref="L31:P31"/>
    <mergeCell ref="W32:AE32"/>
    <mergeCell ref="AK32:AO32"/>
    <mergeCell ref="L32:P32"/>
    <mergeCell ref="AM87:AN87"/>
    <mergeCell ref="AM89:AP89"/>
    <mergeCell ref="AS89:AT91"/>
    <mergeCell ref="AM90:AP90"/>
    <mergeCell ref="W33:AE33"/>
    <mergeCell ref="AK33:AO33"/>
    <mergeCell ref="AR2:BE2"/>
    <mergeCell ref="AN96:AP96"/>
    <mergeCell ref="AG96:AM96"/>
    <mergeCell ref="D96:H96"/>
    <mergeCell ref="J96:AF96"/>
    <mergeCell ref="AG94:AM94"/>
    <mergeCell ref="AN94:AP94"/>
    <mergeCell ref="C92:G92"/>
    <mergeCell ref="I92:AF92"/>
    <mergeCell ref="AG92:AM92"/>
    <mergeCell ref="AN92:AP92"/>
    <mergeCell ref="AN95:AP95"/>
    <mergeCell ref="AG95:AM95"/>
    <mergeCell ref="D95:H95"/>
    <mergeCell ref="J95:AF95"/>
    <mergeCell ref="L85:AO85"/>
  </mergeCells>
  <hyperlinks>
    <hyperlink ref="A95" location="'01 - FVE'!C2" display="/" xr:uid="{00000000-0004-0000-0000-000000000000}"/>
    <hyperlink ref="A96" location="'02 - AKU'!C2" display="/" xr:uid="{00000000-0004-0000-0000-000001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BM234"/>
  <sheetViews>
    <sheetView showGridLines="0" topLeftCell="A220" workbookViewId="0">
      <selection activeCell="C219" sqref="C219"/>
    </sheetView>
  </sheetViews>
  <sheetFormatPr defaultRowHeight="10.199999999999999"/>
  <cols>
    <col min="1" max="1" width="7.140625" style="1" customWidth="1"/>
    <col min="2" max="2" width="1" style="1" customWidth="1"/>
    <col min="3" max="3" width="3.42578125" style="1" customWidth="1"/>
    <col min="4" max="4" width="3.7109375" style="1" customWidth="1"/>
    <col min="5" max="5" width="14.7109375" style="1" customWidth="1"/>
    <col min="6" max="6" width="43.42578125" style="1" customWidth="1"/>
    <col min="7" max="7" width="6.42578125" style="1" customWidth="1"/>
    <col min="8" max="8" width="12.28515625" style="1" customWidth="1"/>
    <col min="9" max="9" width="17.28515625" style="90" customWidth="1"/>
    <col min="10" max="10" width="17.28515625" style="1" customWidth="1"/>
    <col min="11" max="11" width="17.28515625" style="1" hidden="1" customWidth="1"/>
    <col min="12" max="12" width="8" style="1" customWidth="1"/>
    <col min="13" max="13" width="9.28515625" style="1" hidden="1" customWidth="1"/>
    <col min="14" max="14" width="9.140625" style="1" hidden="1"/>
    <col min="15" max="20" width="12.140625" style="1" hidden="1" customWidth="1"/>
    <col min="21" max="21" width="14" style="1" hidden="1" customWidth="1"/>
    <col min="22" max="22" width="10.42578125" style="1" customWidth="1"/>
    <col min="23" max="23" width="14" style="1" customWidth="1"/>
    <col min="24" max="24" width="10.42578125" style="1" customWidth="1"/>
    <col min="25" max="25" width="12.85546875" style="1" customWidth="1"/>
    <col min="26" max="26" width="9.42578125" style="1" customWidth="1"/>
    <col min="27" max="27" width="12.85546875" style="1" customWidth="1"/>
    <col min="28" max="28" width="14" style="1" customWidth="1"/>
    <col min="29" max="29" width="9.42578125" style="1" customWidth="1"/>
    <col min="30" max="30" width="12.85546875" style="1" customWidth="1"/>
    <col min="31" max="31" width="14" style="1" customWidth="1"/>
    <col min="44" max="65" width="9.140625" style="1" hidden="1"/>
  </cols>
  <sheetData>
    <row r="2" spans="1:46" s="1" customFormat="1" ht="36.9" customHeight="1">
      <c r="I2" s="90"/>
      <c r="L2" s="190" t="s">
        <v>5</v>
      </c>
      <c r="M2" s="191"/>
      <c r="N2" s="191"/>
      <c r="O2" s="191"/>
      <c r="P2" s="191"/>
      <c r="Q2" s="191"/>
      <c r="R2" s="191"/>
      <c r="S2" s="191"/>
      <c r="T2" s="191"/>
      <c r="U2" s="191"/>
      <c r="V2" s="191"/>
      <c r="AT2" s="14" t="s">
        <v>86</v>
      </c>
    </row>
    <row r="3" spans="1:46" s="1" customFormat="1" ht="6.9" customHeight="1">
      <c r="B3" s="15"/>
      <c r="C3" s="16"/>
      <c r="D3" s="16"/>
      <c r="E3" s="16"/>
      <c r="F3" s="16"/>
      <c r="G3" s="16"/>
      <c r="H3" s="16"/>
      <c r="I3" s="91"/>
      <c r="J3" s="16"/>
      <c r="K3" s="16"/>
      <c r="L3" s="17"/>
      <c r="AT3" s="14" t="s">
        <v>87</v>
      </c>
    </row>
    <row r="4" spans="1:46" s="1" customFormat="1" ht="24.9" customHeight="1">
      <c r="B4" s="17"/>
      <c r="D4" s="18" t="s">
        <v>91</v>
      </c>
      <c r="I4" s="90"/>
      <c r="L4" s="17"/>
      <c r="M4" s="92" t="s">
        <v>10</v>
      </c>
      <c r="AT4" s="14" t="s">
        <v>3</v>
      </c>
    </row>
    <row r="5" spans="1:46" s="1" customFormat="1" ht="6.9" customHeight="1">
      <c r="B5" s="17"/>
      <c r="I5" s="90"/>
      <c r="L5" s="17"/>
    </row>
    <row r="6" spans="1:46" s="1" customFormat="1" ht="12" customHeight="1">
      <c r="B6" s="17"/>
      <c r="D6" s="24" t="s">
        <v>16</v>
      </c>
      <c r="I6" s="90"/>
      <c r="L6" s="17"/>
    </row>
    <row r="7" spans="1:46" s="1" customFormat="1" ht="16.350000000000001" customHeight="1">
      <c r="B7" s="17"/>
      <c r="E7" s="230" t="str">
        <f>'Rekapitulace stavby'!K6</f>
        <v>Instalace FVE systému, Inproma, spol. s.r.o.</v>
      </c>
      <c r="F7" s="231"/>
      <c r="G7" s="231"/>
      <c r="H7" s="231"/>
      <c r="I7" s="90"/>
      <c r="L7" s="17"/>
    </row>
    <row r="8" spans="1:46" s="2" customFormat="1" ht="12" customHeight="1">
      <c r="A8" s="29"/>
      <c r="B8" s="30"/>
      <c r="C8" s="29"/>
      <c r="D8" s="24" t="s">
        <v>92</v>
      </c>
      <c r="E8" s="29"/>
      <c r="F8" s="29"/>
      <c r="G8" s="29"/>
      <c r="H8" s="29"/>
      <c r="I8" s="93"/>
      <c r="J8" s="29"/>
      <c r="K8" s="29"/>
      <c r="L8" s="39"/>
      <c r="S8" s="29"/>
      <c r="T8" s="29"/>
      <c r="U8" s="29"/>
      <c r="V8" s="29"/>
      <c r="W8" s="29"/>
      <c r="X8" s="29"/>
      <c r="Y8" s="29"/>
      <c r="Z8" s="29"/>
      <c r="AA8" s="29"/>
      <c r="AB8" s="29"/>
      <c r="AC8" s="29"/>
      <c r="AD8" s="29"/>
      <c r="AE8" s="29"/>
    </row>
    <row r="9" spans="1:46" s="2" customFormat="1" ht="16.350000000000001" customHeight="1">
      <c r="A9" s="29"/>
      <c r="B9" s="30"/>
      <c r="C9" s="29"/>
      <c r="D9" s="29"/>
      <c r="E9" s="202" t="s">
        <v>93</v>
      </c>
      <c r="F9" s="229"/>
      <c r="G9" s="229"/>
      <c r="H9" s="229"/>
      <c r="I9" s="93"/>
      <c r="J9" s="29"/>
      <c r="K9" s="29"/>
      <c r="L9" s="39"/>
      <c r="S9" s="29"/>
      <c r="T9" s="29"/>
      <c r="U9" s="29"/>
      <c r="V9" s="29"/>
      <c r="W9" s="29"/>
      <c r="X9" s="29"/>
      <c r="Y9" s="29"/>
      <c r="Z9" s="29"/>
      <c r="AA9" s="29"/>
      <c r="AB9" s="29"/>
      <c r="AC9" s="29"/>
      <c r="AD9" s="29"/>
      <c r="AE9" s="29"/>
    </row>
    <row r="10" spans="1:46" s="2" customFormat="1">
      <c r="A10" s="29"/>
      <c r="B10" s="30"/>
      <c r="C10" s="29"/>
      <c r="D10" s="29"/>
      <c r="E10" s="29"/>
      <c r="F10" s="29"/>
      <c r="G10" s="29"/>
      <c r="H10" s="29"/>
      <c r="I10" s="93"/>
      <c r="J10" s="29"/>
      <c r="K10" s="29"/>
      <c r="L10" s="39"/>
      <c r="S10" s="29"/>
      <c r="T10" s="29"/>
      <c r="U10" s="29"/>
      <c r="V10" s="29"/>
      <c r="W10" s="29"/>
      <c r="X10" s="29"/>
      <c r="Y10" s="29"/>
      <c r="Z10" s="29"/>
      <c r="AA10" s="29"/>
      <c r="AB10" s="29"/>
      <c r="AC10" s="29"/>
      <c r="AD10" s="29"/>
      <c r="AE10" s="29"/>
    </row>
    <row r="11" spans="1:46" s="2" customFormat="1" ht="12" customHeight="1">
      <c r="A11" s="29"/>
      <c r="B11" s="30"/>
      <c r="C11" s="29"/>
      <c r="D11" s="24" t="s">
        <v>18</v>
      </c>
      <c r="E11" s="29"/>
      <c r="F11" s="22" t="s">
        <v>1</v>
      </c>
      <c r="G11" s="29"/>
      <c r="H11" s="29"/>
      <c r="I11" s="94" t="s">
        <v>19</v>
      </c>
      <c r="J11" s="22" t="s">
        <v>1</v>
      </c>
      <c r="K11" s="29"/>
      <c r="L11" s="39"/>
      <c r="S11" s="29"/>
      <c r="T11" s="29"/>
      <c r="U11" s="29"/>
      <c r="V11" s="29"/>
      <c r="W11" s="29"/>
      <c r="X11" s="29"/>
      <c r="Y11" s="29"/>
      <c r="Z11" s="29"/>
      <c r="AA11" s="29"/>
      <c r="AB11" s="29"/>
      <c r="AC11" s="29"/>
      <c r="AD11" s="29"/>
      <c r="AE11" s="29"/>
    </row>
    <row r="12" spans="1:46" s="2" customFormat="1" ht="12" customHeight="1">
      <c r="A12" s="29"/>
      <c r="B12" s="30"/>
      <c r="C12" s="29"/>
      <c r="D12" s="24" t="s">
        <v>20</v>
      </c>
      <c r="E12" s="29"/>
      <c r="F12" s="22" t="s">
        <v>21</v>
      </c>
      <c r="G12" s="29"/>
      <c r="H12" s="29"/>
      <c r="I12" s="94" t="s">
        <v>22</v>
      </c>
      <c r="J12" s="52" t="str">
        <f>'Rekapitulace stavby'!AN8</f>
        <v>8. 4. 2022</v>
      </c>
      <c r="K12" s="29"/>
      <c r="L12" s="39"/>
      <c r="S12" s="29"/>
      <c r="T12" s="29"/>
      <c r="U12" s="29"/>
      <c r="V12" s="29"/>
      <c r="W12" s="29"/>
      <c r="X12" s="29"/>
      <c r="Y12" s="29"/>
      <c r="Z12" s="29"/>
      <c r="AA12" s="29"/>
      <c r="AB12" s="29"/>
      <c r="AC12" s="29"/>
      <c r="AD12" s="29"/>
      <c r="AE12" s="29"/>
    </row>
    <row r="13" spans="1:46" s="2" customFormat="1" ht="10.95" customHeight="1">
      <c r="A13" s="29"/>
      <c r="B13" s="30"/>
      <c r="C13" s="29"/>
      <c r="D13" s="29"/>
      <c r="E13" s="29"/>
      <c r="F13" s="29"/>
      <c r="G13" s="29"/>
      <c r="H13" s="29"/>
      <c r="I13" s="93"/>
      <c r="J13" s="29"/>
      <c r="K13" s="29"/>
      <c r="L13" s="39"/>
      <c r="S13" s="29"/>
      <c r="T13" s="29"/>
      <c r="U13" s="29"/>
      <c r="V13" s="29"/>
      <c r="W13" s="29"/>
      <c r="X13" s="29"/>
      <c r="Y13" s="29"/>
      <c r="Z13" s="29"/>
      <c r="AA13" s="29"/>
      <c r="AB13" s="29"/>
      <c r="AC13" s="29"/>
      <c r="AD13" s="29"/>
      <c r="AE13" s="29"/>
    </row>
    <row r="14" spans="1:46" s="2" customFormat="1" ht="12" customHeight="1">
      <c r="A14" s="29"/>
      <c r="B14" s="30"/>
      <c r="C14" s="29"/>
      <c r="D14" s="24" t="s">
        <v>24</v>
      </c>
      <c r="E14" s="29"/>
      <c r="F14" s="29"/>
      <c r="G14" s="29"/>
      <c r="H14" s="29"/>
      <c r="I14" s="94" t="s">
        <v>25</v>
      </c>
      <c r="J14" s="22" t="s">
        <v>1</v>
      </c>
      <c r="K14" s="29"/>
      <c r="L14" s="39"/>
      <c r="S14" s="29"/>
      <c r="T14" s="29"/>
      <c r="U14" s="29"/>
      <c r="V14" s="29"/>
      <c r="W14" s="29"/>
      <c r="X14" s="29"/>
      <c r="Y14" s="29"/>
      <c r="Z14" s="29"/>
      <c r="AA14" s="29"/>
      <c r="AB14" s="29"/>
      <c r="AC14" s="29"/>
      <c r="AD14" s="29"/>
      <c r="AE14" s="29"/>
    </row>
    <row r="15" spans="1:46" s="2" customFormat="1" ht="18" customHeight="1">
      <c r="A15" s="29"/>
      <c r="B15" s="30"/>
      <c r="C15" s="29"/>
      <c r="D15" s="29"/>
      <c r="E15" s="22" t="s">
        <v>27</v>
      </c>
      <c r="F15" s="29"/>
      <c r="G15" s="29"/>
      <c r="H15" s="29"/>
      <c r="I15" s="94" t="s">
        <v>28</v>
      </c>
      <c r="J15" s="22" t="s">
        <v>1</v>
      </c>
      <c r="K15" s="29"/>
      <c r="L15" s="39"/>
      <c r="S15" s="29"/>
      <c r="T15" s="29"/>
      <c r="U15" s="29"/>
      <c r="V15" s="29"/>
      <c r="W15" s="29"/>
      <c r="X15" s="29"/>
      <c r="Y15" s="29"/>
      <c r="Z15" s="29"/>
      <c r="AA15" s="29"/>
      <c r="AB15" s="29"/>
      <c r="AC15" s="29"/>
      <c r="AD15" s="29"/>
      <c r="AE15" s="29"/>
    </row>
    <row r="16" spans="1:46" s="2" customFormat="1" ht="6.9" customHeight="1">
      <c r="A16" s="29"/>
      <c r="B16" s="30"/>
      <c r="C16" s="29"/>
      <c r="D16" s="29"/>
      <c r="E16" s="29"/>
      <c r="F16" s="29"/>
      <c r="G16" s="29"/>
      <c r="H16" s="29"/>
      <c r="I16" s="93"/>
      <c r="J16" s="29"/>
      <c r="K16" s="29"/>
      <c r="L16" s="39"/>
      <c r="S16" s="29"/>
      <c r="T16" s="29"/>
      <c r="U16" s="29"/>
      <c r="V16" s="29"/>
      <c r="W16" s="29"/>
      <c r="X16" s="29"/>
      <c r="Y16" s="29"/>
      <c r="Z16" s="29"/>
      <c r="AA16" s="29"/>
      <c r="AB16" s="29"/>
      <c r="AC16" s="29"/>
      <c r="AD16" s="29"/>
      <c r="AE16" s="29"/>
    </row>
    <row r="17" spans="1:31" s="2" customFormat="1" ht="12" customHeight="1">
      <c r="A17" s="29"/>
      <c r="B17" s="30"/>
      <c r="C17" s="29"/>
      <c r="D17" s="24" t="s">
        <v>29</v>
      </c>
      <c r="E17" s="29"/>
      <c r="F17" s="29"/>
      <c r="G17" s="29"/>
      <c r="H17" s="29"/>
      <c r="I17" s="94" t="s">
        <v>25</v>
      </c>
      <c r="J17" s="25" t="str">
        <f>'Rekapitulace stavby'!AN13</f>
        <v>Vyplň údaj</v>
      </c>
      <c r="K17" s="29"/>
      <c r="L17" s="39"/>
      <c r="S17" s="29"/>
      <c r="T17" s="29"/>
      <c r="U17" s="29"/>
      <c r="V17" s="29"/>
      <c r="W17" s="29"/>
      <c r="X17" s="29"/>
      <c r="Y17" s="29"/>
      <c r="Z17" s="29"/>
      <c r="AA17" s="29"/>
      <c r="AB17" s="29"/>
      <c r="AC17" s="29"/>
      <c r="AD17" s="29"/>
      <c r="AE17" s="29"/>
    </row>
    <row r="18" spans="1:31" s="2" customFormat="1" ht="18" customHeight="1">
      <c r="A18" s="29"/>
      <c r="B18" s="30"/>
      <c r="C18" s="29"/>
      <c r="D18" s="29"/>
      <c r="E18" s="232" t="str">
        <f>'Rekapitulace stavby'!E14</f>
        <v>Vyplň údaj</v>
      </c>
      <c r="F18" s="221"/>
      <c r="G18" s="221"/>
      <c r="H18" s="221"/>
      <c r="I18" s="94" t="s">
        <v>28</v>
      </c>
      <c r="J18" s="25" t="str">
        <f>'Rekapitulace stavby'!AN14</f>
        <v>Vyplň údaj</v>
      </c>
      <c r="K18" s="29"/>
      <c r="L18" s="39"/>
      <c r="S18" s="29"/>
      <c r="T18" s="29"/>
      <c r="U18" s="29"/>
      <c r="V18" s="29"/>
      <c r="W18" s="29"/>
      <c r="X18" s="29"/>
      <c r="Y18" s="29"/>
      <c r="Z18" s="29"/>
      <c r="AA18" s="29"/>
      <c r="AB18" s="29"/>
      <c r="AC18" s="29"/>
      <c r="AD18" s="29"/>
      <c r="AE18" s="29"/>
    </row>
    <row r="19" spans="1:31" s="2" customFormat="1" ht="6.9" customHeight="1">
      <c r="A19" s="29"/>
      <c r="B19" s="30"/>
      <c r="C19" s="29"/>
      <c r="D19" s="29"/>
      <c r="E19" s="29"/>
      <c r="F19" s="29"/>
      <c r="G19" s="29"/>
      <c r="H19" s="29"/>
      <c r="I19" s="93"/>
      <c r="J19" s="29"/>
      <c r="K19" s="29"/>
      <c r="L19" s="39"/>
      <c r="S19" s="29"/>
      <c r="T19" s="29"/>
      <c r="U19" s="29"/>
      <c r="V19" s="29"/>
      <c r="W19" s="29"/>
      <c r="X19" s="29"/>
      <c r="Y19" s="29"/>
      <c r="Z19" s="29"/>
      <c r="AA19" s="29"/>
      <c r="AB19" s="29"/>
      <c r="AC19" s="29"/>
      <c r="AD19" s="29"/>
      <c r="AE19" s="29"/>
    </row>
    <row r="20" spans="1:31" s="2" customFormat="1" ht="12" customHeight="1">
      <c r="A20" s="29"/>
      <c r="B20" s="30"/>
      <c r="C20" s="29"/>
      <c r="D20" s="24" t="s">
        <v>31</v>
      </c>
      <c r="E20" s="29"/>
      <c r="F20" s="29"/>
      <c r="G20" s="29"/>
      <c r="H20" s="29"/>
      <c r="I20" s="94" t="s">
        <v>25</v>
      </c>
      <c r="J20" s="22" t="s">
        <v>32</v>
      </c>
      <c r="K20" s="29"/>
      <c r="L20" s="39"/>
      <c r="S20" s="29"/>
      <c r="T20" s="29"/>
      <c r="U20" s="29"/>
      <c r="V20" s="29"/>
      <c r="W20" s="29"/>
      <c r="X20" s="29"/>
      <c r="Y20" s="29"/>
      <c r="Z20" s="29"/>
      <c r="AA20" s="29"/>
      <c r="AB20" s="29"/>
      <c r="AC20" s="29"/>
      <c r="AD20" s="29"/>
      <c r="AE20" s="29"/>
    </row>
    <row r="21" spans="1:31" s="2" customFormat="1" ht="18" customHeight="1">
      <c r="A21" s="29"/>
      <c r="B21" s="30"/>
      <c r="C21" s="29"/>
      <c r="D21" s="29"/>
      <c r="E21" s="22" t="s">
        <v>33</v>
      </c>
      <c r="F21" s="29"/>
      <c r="G21" s="29"/>
      <c r="H21" s="29"/>
      <c r="I21" s="94" t="s">
        <v>28</v>
      </c>
      <c r="J21" s="22" t="s">
        <v>1</v>
      </c>
      <c r="K21" s="29"/>
      <c r="L21" s="39"/>
      <c r="S21" s="29"/>
      <c r="T21" s="29"/>
      <c r="U21" s="29"/>
      <c r="V21" s="29"/>
      <c r="W21" s="29"/>
      <c r="X21" s="29"/>
      <c r="Y21" s="29"/>
      <c r="Z21" s="29"/>
      <c r="AA21" s="29"/>
      <c r="AB21" s="29"/>
      <c r="AC21" s="29"/>
      <c r="AD21" s="29"/>
      <c r="AE21" s="29"/>
    </row>
    <row r="22" spans="1:31" s="2" customFormat="1" ht="6.9" customHeight="1">
      <c r="A22" s="29"/>
      <c r="B22" s="30"/>
      <c r="C22" s="29"/>
      <c r="D22" s="29"/>
      <c r="E22" s="29"/>
      <c r="F22" s="29"/>
      <c r="G22" s="29"/>
      <c r="H22" s="29"/>
      <c r="I22" s="93"/>
      <c r="J22" s="29"/>
      <c r="K22" s="29"/>
      <c r="L22" s="39"/>
      <c r="S22" s="29"/>
      <c r="T22" s="29"/>
      <c r="U22" s="29"/>
      <c r="V22" s="29"/>
      <c r="W22" s="29"/>
      <c r="X22" s="29"/>
      <c r="Y22" s="29"/>
      <c r="Z22" s="29"/>
      <c r="AA22" s="29"/>
      <c r="AB22" s="29"/>
      <c r="AC22" s="29"/>
      <c r="AD22" s="29"/>
      <c r="AE22" s="29"/>
    </row>
    <row r="23" spans="1:31" s="2" customFormat="1" ht="12" customHeight="1">
      <c r="A23" s="29"/>
      <c r="B23" s="30"/>
      <c r="C23" s="29"/>
      <c r="D23" s="24" t="s">
        <v>35</v>
      </c>
      <c r="E23" s="29"/>
      <c r="F23" s="29"/>
      <c r="G23" s="29"/>
      <c r="H23" s="29"/>
      <c r="I23" s="94" t="s">
        <v>25</v>
      </c>
      <c r="J23" s="22" t="s">
        <v>32</v>
      </c>
      <c r="K23" s="29"/>
      <c r="L23" s="39"/>
      <c r="S23" s="29"/>
      <c r="T23" s="29"/>
      <c r="U23" s="29"/>
      <c r="V23" s="29"/>
      <c r="W23" s="29"/>
      <c r="X23" s="29"/>
      <c r="Y23" s="29"/>
      <c r="Z23" s="29"/>
      <c r="AA23" s="29"/>
      <c r="AB23" s="29"/>
      <c r="AC23" s="29"/>
      <c r="AD23" s="29"/>
      <c r="AE23" s="29"/>
    </row>
    <row r="24" spans="1:31" s="2" customFormat="1" ht="18" customHeight="1">
      <c r="A24" s="29"/>
      <c r="B24" s="30"/>
      <c r="C24" s="29"/>
      <c r="D24" s="29"/>
      <c r="E24" s="22" t="s">
        <v>33</v>
      </c>
      <c r="F24" s="29"/>
      <c r="G24" s="29"/>
      <c r="H24" s="29"/>
      <c r="I24" s="94" t="s">
        <v>28</v>
      </c>
      <c r="J24" s="22" t="s">
        <v>1</v>
      </c>
      <c r="K24" s="29"/>
      <c r="L24" s="39"/>
      <c r="S24" s="29"/>
      <c r="T24" s="29"/>
      <c r="U24" s="29"/>
      <c r="V24" s="29"/>
      <c r="W24" s="29"/>
      <c r="X24" s="29"/>
      <c r="Y24" s="29"/>
      <c r="Z24" s="29"/>
      <c r="AA24" s="29"/>
      <c r="AB24" s="29"/>
      <c r="AC24" s="29"/>
      <c r="AD24" s="29"/>
      <c r="AE24" s="29"/>
    </row>
    <row r="25" spans="1:31" s="2" customFormat="1" ht="6.9" customHeight="1">
      <c r="A25" s="29"/>
      <c r="B25" s="30"/>
      <c r="C25" s="29"/>
      <c r="D25" s="29"/>
      <c r="E25" s="29"/>
      <c r="F25" s="29"/>
      <c r="G25" s="29"/>
      <c r="H25" s="29"/>
      <c r="I25" s="93"/>
      <c r="J25" s="29"/>
      <c r="K25" s="29"/>
      <c r="L25" s="39"/>
      <c r="S25" s="29"/>
      <c r="T25" s="29"/>
      <c r="U25" s="29"/>
      <c r="V25" s="29"/>
      <c r="W25" s="29"/>
      <c r="X25" s="29"/>
      <c r="Y25" s="29"/>
      <c r="Z25" s="29"/>
      <c r="AA25" s="29"/>
      <c r="AB25" s="29"/>
      <c r="AC25" s="29"/>
      <c r="AD25" s="29"/>
      <c r="AE25" s="29"/>
    </row>
    <row r="26" spans="1:31" s="2" customFormat="1" ht="12" customHeight="1">
      <c r="A26" s="29"/>
      <c r="B26" s="30"/>
      <c r="C26" s="29"/>
      <c r="D26" s="24" t="s">
        <v>36</v>
      </c>
      <c r="E26" s="29"/>
      <c r="F26" s="29"/>
      <c r="G26" s="29"/>
      <c r="H26" s="29"/>
      <c r="I26" s="93"/>
      <c r="J26" s="29"/>
      <c r="K26" s="29"/>
      <c r="L26" s="39"/>
      <c r="S26" s="29"/>
      <c r="T26" s="29"/>
      <c r="U26" s="29"/>
      <c r="V26" s="29"/>
      <c r="W26" s="29"/>
      <c r="X26" s="29"/>
      <c r="Y26" s="29"/>
      <c r="Z26" s="29"/>
      <c r="AA26" s="29"/>
      <c r="AB26" s="29"/>
      <c r="AC26" s="29"/>
      <c r="AD26" s="29"/>
      <c r="AE26" s="29"/>
    </row>
    <row r="27" spans="1:31" s="8" customFormat="1" ht="16.350000000000001" customHeight="1">
      <c r="A27" s="95"/>
      <c r="B27" s="96"/>
      <c r="C27" s="95"/>
      <c r="D27" s="95"/>
      <c r="E27" s="225" t="s">
        <v>1</v>
      </c>
      <c r="F27" s="225"/>
      <c r="G27" s="225"/>
      <c r="H27" s="225"/>
      <c r="I27" s="97"/>
      <c r="J27" s="95"/>
      <c r="K27" s="95"/>
      <c r="L27" s="98"/>
      <c r="S27" s="95"/>
      <c r="T27" s="95"/>
      <c r="U27" s="95"/>
      <c r="V27" s="95"/>
      <c r="W27" s="95"/>
      <c r="X27" s="95"/>
      <c r="Y27" s="95"/>
      <c r="Z27" s="95"/>
      <c r="AA27" s="95"/>
      <c r="AB27" s="95"/>
      <c r="AC27" s="95"/>
      <c r="AD27" s="95"/>
      <c r="AE27" s="95"/>
    </row>
    <row r="28" spans="1:31" s="2" customFormat="1" ht="6.9" customHeight="1">
      <c r="A28" s="29"/>
      <c r="B28" s="30"/>
      <c r="C28" s="29"/>
      <c r="D28" s="29"/>
      <c r="E28" s="29"/>
      <c r="F28" s="29"/>
      <c r="G28" s="29"/>
      <c r="H28" s="29"/>
      <c r="I28" s="93"/>
      <c r="J28" s="29"/>
      <c r="K28" s="29"/>
      <c r="L28" s="39"/>
      <c r="S28" s="29"/>
      <c r="T28" s="29"/>
      <c r="U28" s="29"/>
      <c r="V28" s="29"/>
      <c r="W28" s="29"/>
      <c r="X28" s="29"/>
      <c r="Y28" s="29"/>
      <c r="Z28" s="29"/>
      <c r="AA28" s="29"/>
      <c r="AB28" s="29"/>
      <c r="AC28" s="29"/>
      <c r="AD28" s="29"/>
      <c r="AE28" s="29"/>
    </row>
    <row r="29" spans="1:31" s="2" customFormat="1" ht="6.9" customHeight="1">
      <c r="A29" s="29"/>
      <c r="B29" s="30"/>
      <c r="C29" s="29"/>
      <c r="D29" s="63"/>
      <c r="E29" s="63"/>
      <c r="F29" s="63"/>
      <c r="G29" s="63"/>
      <c r="H29" s="63"/>
      <c r="I29" s="99"/>
      <c r="J29" s="63"/>
      <c r="K29" s="63"/>
      <c r="L29" s="39"/>
      <c r="S29" s="29"/>
      <c r="T29" s="29"/>
      <c r="U29" s="29"/>
      <c r="V29" s="29"/>
      <c r="W29" s="29"/>
      <c r="X29" s="29"/>
      <c r="Y29" s="29"/>
      <c r="Z29" s="29"/>
      <c r="AA29" s="29"/>
      <c r="AB29" s="29"/>
      <c r="AC29" s="29"/>
      <c r="AD29" s="29"/>
      <c r="AE29" s="29"/>
    </row>
    <row r="30" spans="1:31" s="2" customFormat="1" ht="25.35" customHeight="1">
      <c r="A30" s="29"/>
      <c r="B30" s="30"/>
      <c r="C30" s="29"/>
      <c r="D30" s="100" t="s">
        <v>37</v>
      </c>
      <c r="E30" s="29"/>
      <c r="F30" s="29"/>
      <c r="G30" s="29"/>
      <c r="H30" s="29"/>
      <c r="I30" s="93"/>
      <c r="J30" s="68">
        <f>ROUND(J129, 2)</f>
        <v>0</v>
      </c>
      <c r="K30" s="29"/>
      <c r="L30" s="39"/>
      <c r="S30" s="29"/>
      <c r="T30" s="29"/>
      <c r="U30" s="29"/>
      <c r="V30" s="29"/>
      <c r="W30" s="29"/>
      <c r="X30" s="29"/>
      <c r="Y30" s="29"/>
      <c r="Z30" s="29"/>
      <c r="AA30" s="29"/>
      <c r="AB30" s="29"/>
      <c r="AC30" s="29"/>
      <c r="AD30" s="29"/>
      <c r="AE30" s="29"/>
    </row>
    <row r="31" spans="1:31" s="2" customFormat="1" ht="6.9" customHeight="1">
      <c r="A31" s="29"/>
      <c r="B31" s="30"/>
      <c r="C31" s="29"/>
      <c r="D31" s="63"/>
      <c r="E31" s="63"/>
      <c r="F31" s="63"/>
      <c r="G31" s="63"/>
      <c r="H31" s="63"/>
      <c r="I31" s="99"/>
      <c r="J31" s="63"/>
      <c r="K31" s="63"/>
      <c r="L31" s="39"/>
      <c r="S31" s="29"/>
      <c r="T31" s="29"/>
      <c r="U31" s="29"/>
      <c r="V31" s="29"/>
      <c r="W31" s="29"/>
      <c r="X31" s="29"/>
      <c r="Y31" s="29"/>
      <c r="Z31" s="29"/>
      <c r="AA31" s="29"/>
      <c r="AB31" s="29"/>
      <c r="AC31" s="29"/>
      <c r="AD31" s="29"/>
      <c r="AE31" s="29"/>
    </row>
    <row r="32" spans="1:31" s="2" customFormat="1" ht="14.4" customHeight="1">
      <c r="A32" s="29"/>
      <c r="B32" s="30"/>
      <c r="C32" s="29"/>
      <c r="D32" s="29"/>
      <c r="E32" s="29"/>
      <c r="F32" s="33" t="s">
        <v>39</v>
      </c>
      <c r="G32" s="29"/>
      <c r="H32" s="29"/>
      <c r="I32" s="101" t="s">
        <v>38</v>
      </c>
      <c r="J32" s="33" t="s">
        <v>40</v>
      </c>
      <c r="K32" s="29"/>
      <c r="L32" s="39"/>
      <c r="S32" s="29"/>
      <c r="T32" s="29"/>
      <c r="U32" s="29"/>
      <c r="V32" s="29"/>
      <c r="W32" s="29"/>
      <c r="X32" s="29"/>
      <c r="Y32" s="29"/>
      <c r="Z32" s="29"/>
      <c r="AA32" s="29"/>
      <c r="AB32" s="29"/>
      <c r="AC32" s="29"/>
      <c r="AD32" s="29"/>
      <c r="AE32" s="29"/>
    </row>
    <row r="33" spans="1:31" s="2" customFormat="1" ht="14.4" customHeight="1">
      <c r="A33" s="29"/>
      <c r="B33" s="30"/>
      <c r="C33" s="29"/>
      <c r="D33" s="102" t="s">
        <v>41</v>
      </c>
      <c r="E33" s="24" t="s">
        <v>42</v>
      </c>
      <c r="F33" s="103">
        <f>ROUND((SUM(BE129:BE233)),  2)</f>
        <v>0</v>
      </c>
      <c r="G33" s="29"/>
      <c r="H33" s="29"/>
      <c r="I33" s="104">
        <v>0.21</v>
      </c>
      <c r="J33" s="103">
        <f>ROUND(((SUM(BE129:BE233))*I33),  2)</f>
        <v>0</v>
      </c>
      <c r="K33" s="29"/>
      <c r="L33" s="39"/>
      <c r="S33" s="29"/>
      <c r="T33" s="29"/>
      <c r="U33" s="29"/>
      <c r="V33" s="29"/>
      <c r="W33" s="29"/>
      <c r="X33" s="29"/>
      <c r="Y33" s="29"/>
      <c r="Z33" s="29"/>
      <c r="AA33" s="29"/>
      <c r="AB33" s="29"/>
      <c r="AC33" s="29"/>
      <c r="AD33" s="29"/>
      <c r="AE33" s="29"/>
    </row>
    <row r="34" spans="1:31" s="2" customFormat="1" ht="14.4" customHeight="1">
      <c r="A34" s="29"/>
      <c r="B34" s="30"/>
      <c r="C34" s="29"/>
      <c r="D34" s="29"/>
      <c r="E34" s="24" t="s">
        <v>43</v>
      </c>
      <c r="F34" s="103">
        <f>ROUND((SUM(BF129:BF233)),  2)</f>
        <v>0</v>
      </c>
      <c r="G34" s="29"/>
      <c r="H34" s="29"/>
      <c r="I34" s="104">
        <v>0.15</v>
      </c>
      <c r="J34" s="103">
        <f>ROUND(((SUM(BF129:BF233))*I34),  2)</f>
        <v>0</v>
      </c>
      <c r="K34" s="29"/>
      <c r="L34" s="39"/>
      <c r="S34" s="29"/>
      <c r="T34" s="29"/>
      <c r="U34" s="29"/>
      <c r="V34" s="29"/>
      <c r="W34" s="29"/>
      <c r="X34" s="29"/>
      <c r="Y34" s="29"/>
      <c r="Z34" s="29"/>
      <c r="AA34" s="29"/>
      <c r="AB34" s="29"/>
      <c r="AC34" s="29"/>
      <c r="AD34" s="29"/>
      <c r="AE34" s="29"/>
    </row>
    <row r="35" spans="1:31" s="2" customFormat="1" ht="14.4" hidden="1" customHeight="1">
      <c r="A35" s="29"/>
      <c r="B35" s="30"/>
      <c r="C35" s="29"/>
      <c r="D35" s="29"/>
      <c r="E35" s="24" t="s">
        <v>44</v>
      </c>
      <c r="F35" s="103">
        <f>ROUND((SUM(BG129:BG233)),  2)</f>
        <v>0</v>
      </c>
      <c r="G35" s="29"/>
      <c r="H35" s="29"/>
      <c r="I35" s="104">
        <v>0.21</v>
      </c>
      <c r="J35" s="103">
        <f>0</f>
        <v>0</v>
      </c>
      <c r="K35" s="29"/>
      <c r="L35" s="39"/>
      <c r="S35" s="29"/>
      <c r="T35" s="29"/>
      <c r="U35" s="29"/>
      <c r="V35" s="29"/>
      <c r="W35" s="29"/>
      <c r="X35" s="29"/>
      <c r="Y35" s="29"/>
      <c r="Z35" s="29"/>
      <c r="AA35" s="29"/>
      <c r="AB35" s="29"/>
      <c r="AC35" s="29"/>
      <c r="AD35" s="29"/>
      <c r="AE35" s="29"/>
    </row>
    <row r="36" spans="1:31" s="2" customFormat="1" ht="14.4" hidden="1" customHeight="1">
      <c r="A36" s="29"/>
      <c r="B36" s="30"/>
      <c r="C36" s="29"/>
      <c r="D36" s="29"/>
      <c r="E36" s="24" t="s">
        <v>45</v>
      </c>
      <c r="F36" s="103">
        <f>ROUND((SUM(BH129:BH233)),  2)</f>
        <v>0</v>
      </c>
      <c r="G36" s="29"/>
      <c r="H36" s="29"/>
      <c r="I36" s="104">
        <v>0.15</v>
      </c>
      <c r="J36" s="103">
        <f>0</f>
        <v>0</v>
      </c>
      <c r="K36" s="29"/>
      <c r="L36" s="39"/>
      <c r="S36" s="29"/>
      <c r="T36" s="29"/>
      <c r="U36" s="29"/>
      <c r="V36" s="29"/>
      <c r="W36" s="29"/>
      <c r="X36" s="29"/>
      <c r="Y36" s="29"/>
      <c r="Z36" s="29"/>
      <c r="AA36" s="29"/>
      <c r="AB36" s="29"/>
      <c r="AC36" s="29"/>
      <c r="AD36" s="29"/>
      <c r="AE36" s="29"/>
    </row>
    <row r="37" spans="1:31" s="2" customFormat="1" ht="14.4" hidden="1" customHeight="1">
      <c r="A37" s="29"/>
      <c r="B37" s="30"/>
      <c r="C37" s="29"/>
      <c r="D37" s="29"/>
      <c r="E37" s="24" t="s">
        <v>46</v>
      </c>
      <c r="F37" s="103">
        <f>ROUND((SUM(BI129:BI233)),  2)</f>
        <v>0</v>
      </c>
      <c r="G37" s="29"/>
      <c r="H37" s="29"/>
      <c r="I37" s="104">
        <v>0</v>
      </c>
      <c r="J37" s="103">
        <f>0</f>
        <v>0</v>
      </c>
      <c r="K37" s="29"/>
      <c r="L37" s="39"/>
      <c r="S37" s="29"/>
      <c r="T37" s="29"/>
      <c r="U37" s="29"/>
      <c r="V37" s="29"/>
      <c r="W37" s="29"/>
      <c r="X37" s="29"/>
      <c r="Y37" s="29"/>
      <c r="Z37" s="29"/>
      <c r="AA37" s="29"/>
      <c r="AB37" s="29"/>
      <c r="AC37" s="29"/>
      <c r="AD37" s="29"/>
      <c r="AE37" s="29"/>
    </row>
    <row r="38" spans="1:31" s="2" customFormat="1" ht="6.9" customHeight="1">
      <c r="A38" s="29"/>
      <c r="B38" s="30"/>
      <c r="C38" s="29"/>
      <c r="D38" s="29"/>
      <c r="E38" s="29"/>
      <c r="F38" s="29"/>
      <c r="G38" s="29"/>
      <c r="H38" s="29"/>
      <c r="I38" s="93"/>
      <c r="J38" s="29"/>
      <c r="K38" s="29"/>
      <c r="L38" s="39"/>
      <c r="S38" s="29"/>
      <c r="T38" s="29"/>
      <c r="U38" s="29"/>
      <c r="V38" s="29"/>
      <c r="W38" s="29"/>
      <c r="X38" s="29"/>
      <c r="Y38" s="29"/>
      <c r="Z38" s="29"/>
      <c r="AA38" s="29"/>
      <c r="AB38" s="29"/>
      <c r="AC38" s="29"/>
      <c r="AD38" s="29"/>
      <c r="AE38" s="29"/>
    </row>
    <row r="39" spans="1:31" s="2" customFormat="1" ht="25.35" customHeight="1">
      <c r="A39" s="29"/>
      <c r="B39" s="30"/>
      <c r="C39" s="105"/>
      <c r="D39" s="106" t="s">
        <v>47</v>
      </c>
      <c r="E39" s="57"/>
      <c r="F39" s="57"/>
      <c r="G39" s="107" t="s">
        <v>48</v>
      </c>
      <c r="H39" s="108" t="s">
        <v>49</v>
      </c>
      <c r="I39" s="109"/>
      <c r="J39" s="110">
        <f>SUM(J30:J37)</f>
        <v>0</v>
      </c>
      <c r="K39" s="111"/>
      <c r="L39" s="39"/>
      <c r="S39" s="29"/>
      <c r="T39" s="29"/>
      <c r="U39" s="29"/>
      <c r="V39" s="29"/>
      <c r="W39" s="29"/>
      <c r="X39" s="29"/>
      <c r="Y39" s="29"/>
      <c r="Z39" s="29"/>
      <c r="AA39" s="29"/>
      <c r="AB39" s="29"/>
      <c r="AC39" s="29"/>
      <c r="AD39" s="29"/>
      <c r="AE39" s="29"/>
    </row>
    <row r="40" spans="1:31" s="2" customFormat="1" ht="14.4" customHeight="1">
      <c r="A40" s="29"/>
      <c r="B40" s="30"/>
      <c r="C40" s="29"/>
      <c r="D40" s="29"/>
      <c r="E40" s="29"/>
      <c r="F40" s="29"/>
      <c r="G40" s="29"/>
      <c r="H40" s="29"/>
      <c r="I40" s="93"/>
      <c r="J40" s="29"/>
      <c r="K40" s="29"/>
      <c r="L40" s="39"/>
      <c r="S40" s="29"/>
      <c r="T40" s="29"/>
      <c r="U40" s="29"/>
      <c r="V40" s="29"/>
      <c r="W40" s="29"/>
      <c r="X40" s="29"/>
      <c r="Y40" s="29"/>
      <c r="Z40" s="29"/>
      <c r="AA40" s="29"/>
      <c r="AB40" s="29"/>
      <c r="AC40" s="29"/>
      <c r="AD40" s="29"/>
      <c r="AE40" s="29"/>
    </row>
    <row r="41" spans="1:31" s="1" customFormat="1" ht="14.4" customHeight="1">
      <c r="B41" s="17"/>
      <c r="I41" s="90"/>
      <c r="L41" s="17"/>
    </row>
    <row r="42" spans="1:31" s="1" customFormat="1" ht="14.4" customHeight="1">
      <c r="B42" s="17"/>
      <c r="I42" s="90"/>
      <c r="L42" s="17"/>
    </row>
    <row r="43" spans="1:31" s="1" customFormat="1" ht="14.4" customHeight="1">
      <c r="B43" s="17"/>
      <c r="I43" s="90"/>
      <c r="L43" s="17"/>
    </row>
    <row r="44" spans="1:31" s="1" customFormat="1" ht="14.4" customHeight="1">
      <c r="B44" s="17"/>
      <c r="I44" s="90"/>
      <c r="L44" s="17"/>
    </row>
    <row r="45" spans="1:31" s="1" customFormat="1" ht="14.4" customHeight="1">
      <c r="B45" s="17"/>
      <c r="I45" s="90"/>
      <c r="L45" s="17"/>
    </row>
    <row r="46" spans="1:31" s="1" customFormat="1" ht="14.4" customHeight="1">
      <c r="B46" s="17"/>
      <c r="I46" s="90"/>
      <c r="L46" s="17"/>
    </row>
    <row r="47" spans="1:31" s="1" customFormat="1" ht="14.4" customHeight="1">
      <c r="B47" s="17"/>
      <c r="I47" s="90"/>
      <c r="L47" s="17"/>
    </row>
    <row r="48" spans="1:31" s="1" customFormat="1" ht="14.4" customHeight="1">
      <c r="B48" s="17"/>
      <c r="I48" s="90"/>
      <c r="L48" s="17"/>
    </row>
    <row r="49" spans="1:31" s="1" customFormat="1" ht="14.4" customHeight="1">
      <c r="B49" s="17"/>
      <c r="I49" s="90"/>
      <c r="L49" s="17"/>
    </row>
    <row r="50" spans="1:31" s="2" customFormat="1" ht="14.4" customHeight="1">
      <c r="B50" s="39"/>
      <c r="D50" s="40" t="s">
        <v>50</v>
      </c>
      <c r="E50" s="41"/>
      <c r="F50" s="41"/>
      <c r="G50" s="40" t="s">
        <v>51</v>
      </c>
      <c r="H50" s="41"/>
      <c r="I50" s="112"/>
      <c r="J50" s="41"/>
      <c r="K50" s="41"/>
      <c r="L50" s="39"/>
    </row>
    <row r="51" spans="1:31">
      <c r="B51" s="17"/>
      <c r="L51" s="17"/>
    </row>
    <row r="52" spans="1:31">
      <c r="B52" s="17"/>
      <c r="L52" s="17"/>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s="2" customFormat="1" ht="13.2">
      <c r="A61" s="29"/>
      <c r="B61" s="30"/>
      <c r="C61" s="29"/>
      <c r="D61" s="42" t="s">
        <v>52</v>
      </c>
      <c r="E61" s="32"/>
      <c r="F61" s="113" t="s">
        <v>53</v>
      </c>
      <c r="G61" s="42" t="s">
        <v>52</v>
      </c>
      <c r="H61" s="32"/>
      <c r="I61" s="114"/>
      <c r="J61" s="115" t="s">
        <v>53</v>
      </c>
      <c r="K61" s="32"/>
      <c r="L61" s="39"/>
      <c r="S61" s="29"/>
      <c r="T61" s="29"/>
      <c r="U61" s="29"/>
      <c r="V61" s="29"/>
      <c r="W61" s="29"/>
      <c r="X61" s="29"/>
      <c r="Y61" s="29"/>
      <c r="Z61" s="29"/>
      <c r="AA61" s="29"/>
      <c r="AB61" s="29"/>
      <c r="AC61" s="29"/>
      <c r="AD61" s="29"/>
      <c r="AE61" s="29"/>
    </row>
    <row r="62" spans="1:31">
      <c r="B62" s="17"/>
      <c r="L62" s="17"/>
    </row>
    <row r="63" spans="1:31">
      <c r="B63" s="17"/>
      <c r="L63" s="17"/>
    </row>
    <row r="64" spans="1:31">
      <c r="B64" s="17"/>
      <c r="L64" s="17"/>
    </row>
    <row r="65" spans="1:31" s="2" customFormat="1" ht="13.2">
      <c r="A65" s="29"/>
      <c r="B65" s="30"/>
      <c r="C65" s="29"/>
      <c r="D65" s="40" t="s">
        <v>54</v>
      </c>
      <c r="E65" s="43"/>
      <c r="F65" s="43"/>
      <c r="G65" s="40" t="s">
        <v>55</v>
      </c>
      <c r="H65" s="43"/>
      <c r="I65" s="116"/>
      <c r="J65" s="43"/>
      <c r="K65" s="43"/>
      <c r="L65" s="39"/>
      <c r="S65" s="29"/>
      <c r="T65" s="29"/>
      <c r="U65" s="29"/>
      <c r="V65" s="29"/>
      <c r="W65" s="29"/>
      <c r="X65" s="29"/>
      <c r="Y65" s="29"/>
      <c r="Z65" s="29"/>
      <c r="AA65" s="29"/>
      <c r="AB65" s="29"/>
      <c r="AC65" s="29"/>
      <c r="AD65" s="29"/>
      <c r="AE65" s="29"/>
    </row>
    <row r="66" spans="1:31">
      <c r="B66" s="17"/>
      <c r="L66" s="17"/>
    </row>
    <row r="67" spans="1:31">
      <c r="B67" s="17"/>
      <c r="L67" s="17"/>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s="2" customFormat="1" ht="13.2">
      <c r="A76" s="29"/>
      <c r="B76" s="30"/>
      <c r="C76" s="29"/>
      <c r="D76" s="42" t="s">
        <v>52</v>
      </c>
      <c r="E76" s="32"/>
      <c r="F76" s="113" t="s">
        <v>53</v>
      </c>
      <c r="G76" s="42" t="s">
        <v>52</v>
      </c>
      <c r="H76" s="32"/>
      <c r="I76" s="114"/>
      <c r="J76" s="115" t="s">
        <v>53</v>
      </c>
      <c r="K76" s="32"/>
      <c r="L76" s="39"/>
      <c r="S76" s="29"/>
      <c r="T76" s="29"/>
      <c r="U76" s="29"/>
      <c r="V76" s="29"/>
      <c r="W76" s="29"/>
      <c r="X76" s="29"/>
      <c r="Y76" s="29"/>
      <c r="Z76" s="29"/>
      <c r="AA76" s="29"/>
      <c r="AB76" s="29"/>
      <c r="AC76" s="29"/>
      <c r="AD76" s="29"/>
      <c r="AE76" s="29"/>
    </row>
    <row r="77" spans="1:31" s="2" customFormat="1" ht="14.4" customHeight="1">
      <c r="A77" s="29"/>
      <c r="B77" s="44"/>
      <c r="C77" s="45"/>
      <c r="D77" s="45"/>
      <c r="E77" s="45"/>
      <c r="F77" s="45"/>
      <c r="G77" s="45"/>
      <c r="H77" s="45"/>
      <c r="I77" s="117"/>
      <c r="J77" s="45"/>
      <c r="K77" s="45"/>
      <c r="L77" s="39"/>
      <c r="S77" s="29"/>
      <c r="T77" s="29"/>
      <c r="U77" s="29"/>
      <c r="V77" s="29"/>
      <c r="W77" s="29"/>
      <c r="X77" s="29"/>
      <c r="Y77" s="29"/>
      <c r="Z77" s="29"/>
      <c r="AA77" s="29"/>
      <c r="AB77" s="29"/>
      <c r="AC77" s="29"/>
      <c r="AD77" s="29"/>
      <c r="AE77" s="29"/>
    </row>
    <row r="81" spans="1:47" s="2" customFormat="1" ht="6.9" customHeight="1">
      <c r="A81" s="29"/>
      <c r="B81" s="46"/>
      <c r="C81" s="47"/>
      <c r="D81" s="47"/>
      <c r="E81" s="47"/>
      <c r="F81" s="47"/>
      <c r="G81" s="47"/>
      <c r="H81" s="47"/>
      <c r="I81" s="118"/>
      <c r="J81" s="47"/>
      <c r="K81" s="47"/>
      <c r="L81" s="39"/>
      <c r="S81" s="29"/>
      <c r="T81" s="29"/>
      <c r="U81" s="29"/>
      <c r="V81" s="29"/>
      <c r="W81" s="29"/>
      <c r="X81" s="29"/>
      <c r="Y81" s="29"/>
      <c r="Z81" s="29"/>
      <c r="AA81" s="29"/>
      <c r="AB81" s="29"/>
      <c r="AC81" s="29"/>
      <c r="AD81" s="29"/>
      <c r="AE81" s="29"/>
    </row>
    <row r="82" spans="1:47" s="2" customFormat="1" ht="24.9" customHeight="1">
      <c r="A82" s="29"/>
      <c r="B82" s="30"/>
      <c r="C82" s="18" t="s">
        <v>94</v>
      </c>
      <c r="D82" s="29"/>
      <c r="E82" s="29"/>
      <c r="F82" s="29"/>
      <c r="G82" s="29"/>
      <c r="H82" s="29"/>
      <c r="I82" s="93"/>
      <c r="J82" s="29"/>
      <c r="K82" s="29"/>
      <c r="L82" s="39"/>
      <c r="S82" s="29"/>
      <c r="T82" s="29"/>
      <c r="U82" s="29"/>
      <c r="V82" s="29"/>
      <c r="W82" s="29"/>
      <c r="X82" s="29"/>
      <c r="Y82" s="29"/>
      <c r="Z82" s="29"/>
      <c r="AA82" s="29"/>
      <c r="AB82" s="29"/>
      <c r="AC82" s="29"/>
      <c r="AD82" s="29"/>
      <c r="AE82" s="29"/>
    </row>
    <row r="83" spans="1:47" s="2" customFormat="1" ht="6.9" customHeight="1">
      <c r="A83" s="29"/>
      <c r="B83" s="30"/>
      <c r="C83" s="29"/>
      <c r="D83" s="29"/>
      <c r="E83" s="29"/>
      <c r="F83" s="29"/>
      <c r="G83" s="29"/>
      <c r="H83" s="29"/>
      <c r="I83" s="93"/>
      <c r="J83" s="29"/>
      <c r="K83" s="29"/>
      <c r="L83" s="39"/>
      <c r="S83" s="29"/>
      <c r="T83" s="29"/>
      <c r="U83" s="29"/>
      <c r="V83" s="29"/>
      <c r="W83" s="29"/>
      <c r="X83" s="29"/>
      <c r="Y83" s="29"/>
      <c r="Z83" s="29"/>
      <c r="AA83" s="29"/>
      <c r="AB83" s="29"/>
      <c r="AC83" s="29"/>
      <c r="AD83" s="29"/>
      <c r="AE83" s="29"/>
    </row>
    <row r="84" spans="1:47" s="2" customFormat="1" ht="12" customHeight="1">
      <c r="A84" s="29"/>
      <c r="B84" s="30"/>
      <c r="C84" s="24" t="s">
        <v>16</v>
      </c>
      <c r="D84" s="29"/>
      <c r="E84" s="29"/>
      <c r="F84" s="29"/>
      <c r="G84" s="29"/>
      <c r="H84" s="29"/>
      <c r="I84" s="93"/>
      <c r="J84" s="29"/>
      <c r="K84" s="29"/>
      <c r="L84" s="39"/>
      <c r="S84" s="29"/>
      <c r="T84" s="29"/>
      <c r="U84" s="29"/>
      <c r="V84" s="29"/>
      <c r="W84" s="29"/>
      <c r="X84" s="29"/>
      <c r="Y84" s="29"/>
      <c r="Z84" s="29"/>
      <c r="AA84" s="29"/>
      <c r="AB84" s="29"/>
      <c r="AC84" s="29"/>
      <c r="AD84" s="29"/>
      <c r="AE84" s="29"/>
    </row>
    <row r="85" spans="1:47" s="2" customFormat="1" ht="16.350000000000001" customHeight="1">
      <c r="A85" s="29"/>
      <c r="B85" s="30"/>
      <c r="C85" s="29"/>
      <c r="D85" s="29"/>
      <c r="E85" s="230" t="str">
        <f>E7</f>
        <v>Instalace FVE systému, Inproma, spol. s.r.o.</v>
      </c>
      <c r="F85" s="231"/>
      <c r="G85" s="231"/>
      <c r="H85" s="231"/>
      <c r="I85" s="93"/>
      <c r="J85" s="29"/>
      <c r="K85" s="29"/>
      <c r="L85" s="39"/>
      <c r="S85" s="29"/>
      <c r="T85" s="29"/>
      <c r="U85" s="29"/>
      <c r="V85" s="29"/>
      <c r="W85" s="29"/>
      <c r="X85" s="29"/>
      <c r="Y85" s="29"/>
      <c r="Z85" s="29"/>
      <c r="AA85" s="29"/>
      <c r="AB85" s="29"/>
      <c r="AC85" s="29"/>
      <c r="AD85" s="29"/>
      <c r="AE85" s="29"/>
    </row>
    <row r="86" spans="1:47" s="2" customFormat="1" ht="12" customHeight="1">
      <c r="A86" s="29"/>
      <c r="B86" s="30"/>
      <c r="C86" s="24" t="s">
        <v>92</v>
      </c>
      <c r="D86" s="29"/>
      <c r="E86" s="29"/>
      <c r="F86" s="29"/>
      <c r="G86" s="29"/>
      <c r="H86" s="29"/>
      <c r="I86" s="93"/>
      <c r="J86" s="29"/>
      <c r="K86" s="29"/>
      <c r="L86" s="39"/>
      <c r="S86" s="29"/>
      <c r="T86" s="29"/>
      <c r="U86" s="29"/>
      <c r="V86" s="29"/>
      <c r="W86" s="29"/>
      <c r="X86" s="29"/>
      <c r="Y86" s="29"/>
      <c r="Z86" s="29"/>
      <c r="AA86" s="29"/>
      <c r="AB86" s="29"/>
      <c r="AC86" s="29"/>
      <c r="AD86" s="29"/>
      <c r="AE86" s="29"/>
    </row>
    <row r="87" spans="1:47" s="2" customFormat="1" ht="16.350000000000001" customHeight="1">
      <c r="A87" s="29"/>
      <c r="B87" s="30"/>
      <c r="C87" s="29"/>
      <c r="D87" s="29"/>
      <c r="E87" s="202" t="str">
        <f>E9</f>
        <v>01 - FVE</v>
      </c>
      <c r="F87" s="229"/>
      <c r="G87" s="229"/>
      <c r="H87" s="229"/>
      <c r="I87" s="93"/>
      <c r="J87" s="29"/>
      <c r="K87" s="29"/>
      <c r="L87" s="39"/>
      <c r="S87" s="29"/>
      <c r="T87" s="29"/>
      <c r="U87" s="29"/>
      <c r="V87" s="29"/>
      <c r="W87" s="29"/>
      <c r="X87" s="29"/>
      <c r="Y87" s="29"/>
      <c r="Z87" s="29"/>
      <c r="AA87" s="29"/>
      <c r="AB87" s="29"/>
      <c r="AC87" s="29"/>
      <c r="AD87" s="29"/>
      <c r="AE87" s="29"/>
    </row>
    <row r="88" spans="1:47" s="2" customFormat="1" ht="6.9" customHeight="1">
      <c r="A88" s="29"/>
      <c r="B88" s="30"/>
      <c r="C88" s="29"/>
      <c r="D88" s="29"/>
      <c r="E88" s="29"/>
      <c r="F88" s="29"/>
      <c r="G88" s="29"/>
      <c r="H88" s="29"/>
      <c r="I88" s="93"/>
      <c r="J88" s="29"/>
      <c r="K88" s="29"/>
      <c r="L88" s="39"/>
      <c r="S88" s="29"/>
      <c r="T88" s="29"/>
      <c r="U88" s="29"/>
      <c r="V88" s="29"/>
      <c r="W88" s="29"/>
      <c r="X88" s="29"/>
      <c r="Y88" s="29"/>
      <c r="Z88" s="29"/>
      <c r="AA88" s="29"/>
      <c r="AB88" s="29"/>
      <c r="AC88" s="29"/>
      <c r="AD88" s="29"/>
      <c r="AE88" s="29"/>
    </row>
    <row r="89" spans="1:47" s="2" customFormat="1" ht="12" customHeight="1">
      <c r="A89" s="29"/>
      <c r="B89" s="30"/>
      <c r="C89" s="24" t="s">
        <v>20</v>
      </c>
      <c r="D89" s="29"/>
      <c r="E89" s="29"/>
      <c r="F89" s="22" t="str">
        <f>F12</f>
        <v xml:space="preserve">Obec Křinec, parc.č. 1166, 442/1, 400/6, st. 503, </v>
      </c>
      <c r="G89" s="29"/>
      <c r="H89" s="29"/>
      <c r="I89" s="94" t="s">
        <v>22</v>
      </c>
      <c r="J89" s="52" t="str">
        <f>IF(J12="","",J12)</f>
        <v>8. 4. 2022</v>
      </c>
      <c r="K89" s="29"/>
      <c r="L89" s="39"/>
      <c r="S89" s="29"/>
      <c r="T89" s="29"/>
      <c r="U89" s="29"/>
      <c r="V89" s="29"/>
      <c r="W89" s="29"/>
      <c r="X89" s="29"/>
      <c r="Y89" s="29"/>
      <c r="Z89" s="29"/>
      <c r="AA89" s="29"/>
      <c r="AB89" s="29"/>
      <c r="AC89" s="29"/>
      <c r="AD89" s="29"/>
      <c r="AE89" s="29"/>
    </row>
    <row r="90" spans="1:47" s="2" customFormat="1" ht="6.9" customHeight="1">
      <c r="A90" s="29"/>
      <c r="B90" s="30"/>
      <c r="C90" s="29"/>
      <c r="D90" s="29"/>
      <c r="E90" s="29"/>
      <c r="F90" s="29"/>
      <c r="G90" s="29"/>
      <c r="H90" s="29"/>
      <c r="I90" s="93"/>
      <c r="J90" s="29"/>
      <c r="K90" s="29"/>
      <c r="L90" s="39"/>
      <c r="S90" s="29"/>
      <c r="T90" s="29"/>
      <c r="U90" s="29"/>
      <c r="V90" s="29"/>
      <c r="W90" s="29"/>
      <c r="X90" s="29"/>
      <c r="Y90" s="29"/>
      <c r="Z90" s="29"/>
      <c r="AA90" s="29"/>
      <c r="AB90" s="29"/>
      <c r="AC90" s="29"/>
      <c r="AD90" s="29"/>
      <c r="AE90" s="29"/>
    </row>
    <row r="91" spans="1:47" s="2" customFormat="1" ht="24.75" customHeight="1">
      <c r="A91" s="29"/>
      <c r="B91" s="30"/>
      <c r="C91" s="24" t="s">
        <v>24</v>
      </c>
      <c r="D91" s="29"/>
      <c r="E91" s="29"/>
      <c r="F91" s="22" t="str">
        <f>E15</f>
        <v>INPROMA, spol. s.r.o., Tyršova 161, Křinec 289 33</v>
      </c>
      <c r="G91" s="29"/>
      <c r="H91" s="29"/>
      <c r="I91" s="94" t="s">
        <v>31</v>
      </c>
      <c r="J91" s="27" t="str">
        <f>E21</f>
        <v>ProjektHAUS stavby s.r.o.</v>
      </c>
      <c r="K91" s="29"/>
      <c r="L91" s="39"/>
      <c r="S91" s="29"/>
      <c r="T91" s="29"/>
      <c r="U91" s="29"/>
      <c r="V91" s="29"/>
      <c r="W91" s="29"/>
      <c r="X91" s="29"/>
      <c r="Y91" s="29"/>
      <c r="Z91" s="29"/>
      <c r="AA91" s="29"/>
      <c r="AB91" s="29"/>
      <c r="AC91" s="29"/>
      <c r="AD91" s="29"/>
      <c r="AE91" s="29"/>
    </row>
    <row r="92" spans="1:47" s="2" customFormat="1" ht="24.75" customHeight="1">
      <c r="A92" s="29"/>
      <c r="B92" s="30"/>
      <c r="C92" s="24" t="s">
        <v>29</v>
      </c>
      <c r="D92" s="29"/>
      <c r="E92" s="29"/>
      <c r="F92" s="22" t="str">
        <f>IF(E18="","",E18)</f>
        <v>Vyplň údaj</v>
      </c>
      <c r="G92" s="29"/>
      <c r="H92" s="29"/>
      <c r="I92" s="94" t="s">
        <v>35</v>
      </c>
      <c r="J92" s="27" t="str">
        <f>E24</f>
        <v>ProjektHAUS stavby s.r.o.</v>
      </c>
      <c r="K92" s="29"/>
      <c r="L92" s="39"/>
      <c r="S92" s="29"/>
      <c r="T92" s="29"/>
      <c r="U92" s="29"/>
      <c r="V92" s="29"/>
      <c r="W92" s="29"/>
      <c r="X92" s="29"/>
      <c r="Y92" s="29"/>
      <c r="Z92" s="29"/>
      <c r="AA92" s="29"/>
      <c r="AB92" s="29"/>
      <c r="AC92" s="29"/>
      <c r="AD92" s="29"/>
      <c r="AE92" s="29"/>
    </row>
    <row r="93" spans="1:47" s="2" customFormat="1" ht="10.35" customHeight="1">
      <c r="A93" s="29"/>
      <c r="B93" s="30"/>
      <c r="C93" s="29"/>
      <c r="D93" s="29"/>
      <c r="E93" s="29"/>
      <c r="F93" s="29"/>
      <c r="G93" s="29"/>
      <c r="H93" s="29"/>
      <c r="I93" s="93"/>
      <c r="J93" s="29"/>
      <c r="K93" s="29"/>
      <c r="L93" s="39"/>
      <c r="S93" s="29"/>
      <c r="T93" s="29"/>
      <c r="U93" s="29"/>
      <c r="V93" s="29"/>
      <c r="W93" s="29"/>
      <c r="X93" s="29"/>
      <c r="Y93" s="29"/>
      <c r="Z93" s="29"/>
      <c r="AA93" s="29"/>
      <c r="AB93" s="29"/>
      <c r="AC93" s="29"/>
      <c r="AD93" s="29"/>
      <c r="AE93" s="29"/>
    </row>
    <row r="94" spans="1:47" s="2" customFormat="1" ht="29.25" customHeight="1">
      <c r="A94" s="29"/>
      <c r="B94" s="30"/>
      <c r="C94" s="119" t="s">
        <v>95</v>
      </c>
      <c r="D94" s="105"/>
      <c r="E94" s="105"/>
      <c r="F94" s="105"/>
      <c r="G94" s="105"/>
      <c r="H94" s="105"/>
      <c r="I94" s="120"/>
      <c r="J94" s="121" t="s">
        <v>96</v>
      </c>
      <c r="K94" s="105"/>
      <c r="L94" s="39"/>
      <c r="S94" s="29"/>
      <c r="T94" s="29"/>
      <c r="U94" s="29"/>
      <c r="V94" s="29"/>
      <c r="W94" s="29"/>
      <c r="X94" s="29"/>
      <c r="Y94" s="29"/>
      <c r="Z94" s="29"/>
      <c r="AA94" s="29"/>
      <c r="AB94" s="29"/>
      <c r="AC94" s="29"/>
      <c r="AD94" s="29"/>
      <c r="AE94" s="29"/>
    </row>
    <row r="95" spans="1:47" s="2" customFormat="1" ht="10.35" customHeight="1">
      <c r="A95" s="29"/>
      <c r="B95" s="30"/>
      <c r="C95" s="29"/>
      <c r="D95" s="29"/>
      <c r="E95" s="29"/>
      <c r="F95" s="29"/>
      <c r="G95" s="29"/>
      <c r="H95" s="29"/>
      <c r="I95" s="93"/>
      <c r="J95" s="29"/>
      <c r="K95" s="29"/>
      <c r="L95" s="39"/>
      <c r="S95" s="29"/>
      <c r="T95" s="29"/>
      <c r="U95" s="29"/>
      <c r="V95" s="29"/>
      <c r="W95" s="29"/>
      <c r="X95" s="29"/>
      <c r="Y95" s="29"/>
      <c r="Z95" s="29"/>
      <c r="AA95" s="29"/>
      <c r="AB95" s="29"/>
      <c r="AC95" s="29"/>
      <c r="AD95" s="29"/>
      <c r="AE95" s="29"/>
    </row>
    <row r="96" spans="1:47" s="2" customFormat="1" ht="22.95" customHeight="1">
      <c r="A96" s="29"/>
      <c r="B96" s="30"/>
      <c r="C96" s="122" t="s">
        <v>97</v>
      </c>
      <c r="D96" s="29"/>
      <c r="E96" s="29"/>
      <c r="F96" s="29"/>
      <c r="G96" s="29"/>
      <c r="H96" s="29"/>
      <c r="I96" s="93"/>
      <c r="J96" s="68">
        <f>J129</f>
        <v>0</v>
      </c>
      <c r="K96" s="29"/>
      <c r="L96" s="39"/>
      <c r="S96" s="29"/>
      <c r="T96" s="29"/>
      <c r="U96" s="29"/>
      <c r="V96" s="29"/>
      <c r="W96" s="29"/>
      <c r="X96" s="29"/>
      <c r="Y96" s="29"/>
      <c r="Z96" s="29"/>
      <c r="AA96" s="29"/>
      <c r="AB96" s="29"/>
      <c r="AC96" s="29"/>
      <c r="AD96" s="29"/>
      <c r="AE96" s="29"/>
      <c r="AU96" s="14" t="s">
        <v>98</v>
      </c>
    </row>
    <row r="97" spans="1:31" s="9" customFormat="1" ht="24.9" customHeight="1">
      <c r="B97" s="123"/>
      <c r="D97" s="124" t="s">
        <v>99</v>
      </c>
      <c r="E97" s="125"/>
      <c r="F97" s="125"/>
      <c r="G97" s="125"/>
      <c r="H97" s="125"/>
      <c r="I97" s="126"/>
      <c r="J97" s="127">
        <f>J130</f>
        <v>0</v>
      </c>
      <c r="L97" s="123"/>
    </row>
    <row r="98" spans="1:31" s="10" customFormat="1" ht="19.95" customHeight="1">
      <c r="B98" s="128"/>
      <c r="D98" s="129" t="s">
        <v>100</v>
      </c>
      <c r="E98" s="130"/>
      <c r="F98" s="130"/>
      <c r="G98" s="130"/>
      <c r="H98" s="130"/>
      <c r="I98" s="131"/>
      <c r="J98" s="132">
        <f>J131</f>
        <v>0</v>
      </c>
      <c r="L98" s="128"/>
    </row>
    <row r="99" spans="1:31" s="10" customFormat="1" ht="19.95" customHeight="1">
      <c r="B99" s="128"/>
      <c r="D99" s="129" t="s">
        <v>101</v>
      </c>
      <c r="E99" s="130"/>
      <c r="F99" s="130"/>
      <c r="G99" s="130"/>
      <c r="H99" s="130"/>
      <c r="I99" s="131"/>
      <c r="J99" s="132">
        <f>J135</f>
        <v>0</v>
      </c>
      <c r="L99" s="128"/>
    </row>
    <row r="100" spans="1:31" s="10" customFormat="1" ht="19.95" customHeight="1">
      <c r="B100" s="128"/>
      <c r="D100" s="129" t="s">
        <v>102</v>
      </c>
      <c r="E100" s="130"/>
      <c r="F100" s="130"/>
      <c r="G100" s="130"/>
      <c r="H100" s="130"/>
      <c r="I100" s="131"/>
      <c r="J100" s="132">
        <f>J138</f>
        <v>0</v>
      </c>
      <c r="L100" s="128"/>
    </row>
    <row r="101" spans="1:31" s="10" customFormat="1" ht="19.95" customHeight="1">
      <c r="B101" s="128"/>
      <c r="D101" s="129" t="s">
        <v>103</v>
      </c>
      <c r="E101" s="130"/>
      <c r="F101" s="130"/>
      <c r="G101" s="130"/>
      <c r="H101" s="130"/>
      <c r="I101" s="131"/>
      <c r="J101" s="132">
        <f>J143</f>
        <v>0</v>
      </c>
      <c r="L101" s="128"/>
    </row>
    <row r="102" spans="1:31" s="9" customFormat="1" ht="24.9" customHeight="1">
      <c r="B102" s="123"/>
      <c r="D102" s="124" t="s">
        <v>104</v>
      </c>
      <c r="E102" s="125"/>
      <c r="F102" s="125"/>
      <c r="G102" s="125"/>
      <c r="H102" s="125"/>
      <c r="I102" s="126"/>
      <c r="J102" s="127">
        <f>J145</f>
        <v>0</v>
      </c>
      <c r="L102" s="123"/>
    </row>
    <row r="103" spans="1:31" s="10" customFormat="1" ht="19.95" customHeight="1">
      <c r="B103" s="128"/>
      <c r="D103" s="129" t="s">
        <v>105</v>
      </c>
      <c r="E103" s="130"/>
      <c r="F103" s="130"/>
      <c r="G103" s="130"/>
      <c r="H103" s="130"/>
      <c r="I103" s="131"/>
      <c r="J103" s="132">
        <f>J146</f>
        <v>0</v>
      </c>
      <c r="L103" s="128"/>
    </row>
    <row r="104" spans="1:31" s="10" customFormat="1" ht="19.95" customHeight="1">
      <c r="B104" s="128"/>
      <c r="D104" s="129" t="s">
        <v>106</v>
      </c>
      <c r="E104" s="130"/>
      <c r="F104" s="130"/>
      <c r="G104" s="130"/>
      <c r="H104" s="130"/>
      <c r="I104" s="131"/>
      <c r="J104" s="132">
        <f>J196</f>
        <v>0</v>
      </c>
      <c r="L104" s="128"/>
    </row>
    <row r="105" spans="1:31" s="9" customFormat="1" ht="24.9" customHeight="1">
      <c r="B105" s="123"/>
      <c r="D105" s="124" t="s">
        <v>107</v>
      </c>
      <c r="E105" s="125"/>
      <c r="F105" s="125"/>
      <c r="G105" s="125"/>
      <c r="H105" s="125"/>
      <c r="I105" s="126"/>
      <c r="J105" s="127">
        <f>J208</f>
        <v>0</v>
      </c>
      <c r="L105" s="123"/>
    </row>
    <row r="106" spans="1:31" s="10" customFormat="1" ht="19.95" customHeight="1">
      <c r="B106" s="128"/>
      <c r="D106" s="129" t="s">
        <v>108</v>
      </c>
      <c r="E106" s="130"/>
      <c r="F106" s="130"/>
      <c r="G106" s="130"/>
      <c r="H106" s="130"/>
      <c r="I106" s="131"/>
      <c r="J106" s="132">
        <f>J209</f>
        <v>0</v>
      </c>
      <c r="L106" s="128"/>
    </row>
    <row r="107" spans="1:31" s="9" customFormat="1" ht="24.9" customHeight="1">
      <c r="B107" s="123"/>
      <c r="D107" s="124" t="s">
        <v>109</v>
      </c>
      <c r="E107" s="125"/>
      <c r="F107" s="125"/>
      <c r="G107" s="125"/>
      <c r="H107" s="125"/>
      <c r="I107" s="126"/>
      <c r="J107" s="127">
        <f>J225</f>
        <v>0</v>
      </c>
      <c r="L107" s="123"/>
    </row>
    <row r="108" spans="1:31" s="10" customFormat="1" ht="19.95" customHeight="1">
      <c r="B108" s="128"/>
      <c r="D108" s="129" t="s">
        <v>110</v>
      </c>
      <c r="E108" s="130"/>
      <c r="F108" s="130"/>
      <c r="G108" s="130"/>
      <c r="H108" s="130"/>
      <c r="I108" s="131"/>
      <c r="J108" s="132">
        <f>J226</f>
        <v>0</v>
      </c>
      <c r="L108" s="128"/>
    </row>
    <row r="109" spans="1:31" s="10" customFormat="1" ht="19.95" customHeight="1">
      <c r="B109" s="128"/>
      <c r="D109" s="129" t="s">
        <v>111</v>
      </c>
      <c r="E109" s="130"/>
      <c r="F109" s="130"/>
      <c r="G109" s="130"/>
      <c r="H109" s="130"/>
      <c r="I109" s="131"/>
      <c r="J109" s="132">
        <f>J230</f>
        <v>0</v>
      </c>
      <c r="L109" s="128"/>
    </row>
    <row r="110" spans="1:31" s="2" customFormat="1" ht="21.75" customHeight="1">
      <c r="A110" s="29"/>
      <c r="B110" s="30"/>
      <c r="C110" s="29"/>
      <c r="D110" s="29"/>
      <c r="E110" s="29"/>
      <c r="F110" s="29"/>
      <c r="G110" s="29"/>
      <c r="H110" s="29"/>
      <c r="I110" s="93"/>
      <c r="J110" s="29"/>
      <c r="K110" s="29"/>
      <c r="L110" s="39"/>
      <c r="S110" s="29"/>
      <c r="T110" s="29"/>
      <c r="U110" s="29"/>
      <c r="V110" s="29"/>
      <c r="W110" s="29"/>
      <c r="X110" s="29"/>
      <c r="Y110" s="29"/>
      <c r="Z110" s="29"/>
      <c r="AA110" s="29"/>
      <c r="AB110" s="29"/>
      <c r="AC110" s="29"/>
      <c r="AD110" s="29"/>
      <c r="AE110" s="29"/>
    </row>
    <row r="111" spans="1:31" s="2" customFormat="1" ht="6.9" customHeight="1">
      <c r="A111" s="29"/>
      <c r="B111" s="44"/>
      <c r="C111" s="45"/>
      <c r="D111" s="45"/>
      <c r="E111" s="45"/>
      <c r="F111" s="45"/>
      <c r="G111" s="45"/>
      <c r="H111" s="45"/>
      <c r="I111" s="117"/>
      <c r="J111" s="45"/>
      <c r="K111" s="45"/>
      <c r="L111" s="39"/>
      <c r="S111" s="29"/>
      <c r="T111" s="29"/>
      <c r="U111" s="29"/>
      <c r="V111" s="29"/>
      <c r="W111" s="29"/>
      <c r="X111" s="29"/>
      <c r="Y111" s="29"/>
      <c r="Z111" s="29"/>
      <c r="AA111" s="29"/>
      <c r="AB111" s="29"/>
      <c r="AC111" s="29"/>
      <c r="AD111" s="29"/>
      <c r="AE111" s="29"/>
    </row>
    <row r="115" spans="1:31" s="2" customFormat="1" ht="6.9" customHeight="1">
      <c r="A115" s="29"/>
      <c r="B115" s="46"/>
      <c r="C115" s="47"/>
      <c r="D115" s="47"/>
      <c r="E115" s="47"/>
      <c r="F115" s="47"/>
      <c r="G115" s="47"/>
      <c r="H115" s="47"/>
      <c r="I115" s="118"/>
      <c r="J115" s="47"/>
      <c r="K115" s="47"/>
      <c r="L115" s="39"/>
      <c r="S115" s="29"/>
      <c r="T115" s="29"/>
      <c r="U115" s="29"/>
      <c r="V115" s="29"/>
      <c r="W115" s="29"/>
      <c r="X115" s="29"/>
      <c r="Y115" s="29"/>
      <c r="Z115" s="29"/>
      <c r="AA115" s="29"/>
      <c r="AB115" s="29"/>
      <c r="AC115" s="29"/>
      <c r="AD115" s="29"/>
      <c r="AE115" s="29"/>
    </row>
    <row r="116" spans="1:31" s="2" customFormat="1" ht="24.9" customHeight="1">
      <c r="A116" s="29"/>
      <c r="B116" s="30"/>
      <c r="C116" s="18" t="s">
        <v>112</v>
      </c>
      <c r="D116" s="29"/>
      <c r="E116" s="29"/>
      <c r="F116" s="29"/>
      <c r="G116" s="29"/>
      <c r="H116" s="29"/>
      <c r="I116" s="93"/>
      <c r="J116" s="29"/>
      <c r="K116" s="29"/>
      <c r="L116" s="39"/>
      <c r="S116" s="29"/>
      <c r="T116" s="29"/>
      <c r="U116" s="29"/>
      <c r="V116" s="29"/>
      <c r="W116" s="29"/>
      <c r="X116" s="29"/>
      <c r="Y116" s="29"/>
      <c r="Z116" s="29"/>
      <c r="AA116" s="29"/>
      <c r="AB116" s="29"/>
      <c r="AC116" s="29"/>
      <c r="AD116" s="29"/>
      <c r="AE116" s="29"/>
    </row>
    <row r="117" spans="1:31" s="2" customFormat="1" ht="6.9" customHeight="1">
      <c r="A117" s="29"/>
      <c r="B117" s="30"/>
      <c r="C117" s="29"/>
      <c r="D117" s="29"/>
      <c r="E117" s="29"/>
      <c r="F117" s="29"/>
      <c r="G117" s="29"/>
      <c r="H117" s="29"/>
      <c r="I117" s="93"/>
      <c r="J117" s="29"/>
      <c r="K117" s="29"/>
      <c r="L117" s="39"/>
      <c r="S117" s="29"/>
      <c r="T117" s="29"/>
      <c r="U117" s="29"/>
      <c r="V117" s="29"/>
      <c r="W117" s="29"/>
      <c r="X117" s="29"/>
      <c r="Y117" s="29"/>
      <c r="Z117" s="29"/>
      <c r="AA117" s="29"/>
      <c r="AB117" s="29"/>
      <c r="AC117" s="29"/>
      <c r="AD117" s="29"/>
      <c r="AE117" s="29"/>
    </row>
    <row r="118" spans="1:31" s="2" customFormat="1" ht="12" customHeight="1">
      <c r="A118" s="29"/>
      <c r="B118" s="30"/>
      <c r="C118" s="24" t="s">
        <v>16</v>
      </c>
      <c r="D118" s="29"/>
      <c r="E118" s="29"/>
      <c r="F118" s="29"/>
      <c r="G118" s="29"/>
      <c r="H118" s="29"/>
      <c r="I118" s="93"/>
      <c r="J118" s="29"/>
      <c r="K118" s="29"/>
      <c r="L118" s="39"/>
      <c r="S118" s="29"/>
      <c r="T118" s="29"/>
      <c r="U118" s="29"/>
      <c r="V118" s="29"/>
      <c r="W118" s="29"/>
      <c r="X118" s="29"/>
      <c r="Y118" s="29"/>
      <c r="Z118" s="29"/>
      <c r="AA118" s="29"/>
      <c r="AB118" s="29"/>
      <c r="AC118" s="29"/>
      <c r="AD118" s="29"/>
      <c r="AE118" s="29"/>
    </row>
    <row r="119" spans="1:31" s="2" customFormat="1" ht="16.350000000000001" customHeight="1">
      <c r="A119" s="29"/>
      <c r="B119" s="30"/>
      <c r="C119" s="29"/>
      <c r="D119" s="29"/>
      <c r="E119" s="230" t="str">
        <f>E7</f>
        <v>Instalace FVE systému, Inproma, spol. s.r.o.</v>
      </c>
      <c r="F119" s="231"/>
      <c r="G119" s="231"/>
      <c r="H119" s="231"/>
      <c r="I119" s="93"/>
      <c r="J119" s="29"/>
      <c r="K119" s="29"/>
      <c r="L119" s="39"/>
      <c r="S119" s="29"/>
      <c r="T119" s="29"/>
      <c r="U119" s="29"/>
      <c r="V119" s="29"/>
      <c r="W119" s="29"/>
      <c r="X119" s="29"/>
      <c r="Y119" s="29"/>
      <c r="Z119" s="29"/>
      <c r="AA119" s="29"/>
      <c r="AB119" s="29"/>
      <c r="AC119" s="29"/>
      <c r="AD119" s="29"/>
      <c r="AE119" s="29"/>
    </row>
    <row r="120" spans="1:31" s="2" customFormat="1" ht="12" customHeight="1">
      <c r="A120" s="29"/>
      <c r="B120" s="30"/>
      <c r="C120" s="24" t="s">
        <v>92</v>
      </c>
      <c r="D120" s="29"/>
      <c r="E120" s="29"/>
      <c r="F120" s="29"/>
      <c r="G120" s="29"/>
      <c r="H120" s="29"/>
      <c r="I120" s="93"/>
      <c r="J120" s="29"/>
      <c r="K120" s="29"/>
      <c r="L120" s="39"/>
      <c r="S120" s="29"/>
      <c r="T120" s="29"/>
      <c r="U120" s="29"/>
      <c r="V120" s="29"/>
      <c r="W120" s="29"/>
      <c r="X120" s="29"/>
      <c r="Y120" s="29"/>
      <c r="Z120" s="29"/>
      <c r="AA120" s="29"/>
      <c r="AB120" s="29"/>
      <c r="AC120" s="29"/>
      <c r="AD120" s="29"/>
      <c r="AE120" s="29"/>
    </row>
    <row r="121" spans="1:31" s="2" customFormat="1" ht="16.350000000000001" customHeight="1">
      <c r="A121" s="29"/>
      <c r="B121" s="30"/>
      <c r="C121" s="29"/>
      <c r="D121" s="29"/>
      <c r="E121" s="202" t="str">
        <f>E9</f>
        <v>01 - FVE</v>
      </c>
      <c r="F121" s="229"/>
      <c r="G121" s="229"/>
      <c r="H121" s="229"/>
      <c r="I121" s="93"/>
      <c r="J121" s="29"/>
      <c r="K121" s="29"/>
      <c r="L121" s="39"/>
      <c r="S121" s="29"/>
      <c r="T121" s="29"/>
      <c r="U121" s="29"/>
      <c r="V121" s="29"/>
      <c r="W121" s="29"/>
      <c r="X121" s="29"/>
      <c r="Y121" s="29"/>
      <c r="Z121" s="29"/>
      <c r="AA121" s="29"/>
      <c r="AB121" s="29"/>
      <c r="AC121" s="29"/>
      <c r="AD121" s="29"/>
      <c r="AE121" s="29"/>
    </row>
    <row r="122" spans="1:31" s="2" customFormat="1" ht="6.9" customHeight="1">
      <c r="A122" s="29"/>
      <c r="B122" s="30"/>
      <c r="C122" s="29"/>
      <c r="D122" s="29"/>
      <c r="E122" s="29"/>
      <c r="F122" s="29"/>
      <c r="G122" s="29"/>
      <c r="H122" s="29"/>
      <c r="I122" s="93"/>
      <c r="J122" s="29"/>
      <c r="K122" s="29"/>
      <c r="L122" s="39"/>
      <c r="S122" s="29"/>
      <c r="T122" s="29"/>
      <c r="U122" s="29"/>
      <c r="V122" s="29"/>
      <c r="W122" s="29"/>
      <c r="X122" s="29"/>
      <c r="Y122" s="29"/>
      <c r="Z122" s="29"/>
      <c r="AA122" s="29"/>
      <c r="AB122" s="29"/>
      <c r="AC122" s="29"/>
      <c r="AD122" s="29"/>
      <c r="AE122" s="29"/>
    </row>
    <row r="123" spans="1:31" s="2" customFormat="1" ht="12" customHeight="1">
      <c r="A123" s="29"/>
      <c r="B123" s="30"/>
      <c r="C123" s="24" t="s">
        <v>20</v>
      </c>
      <c r="D123" s="29"/>
      <c r="E123" s="29"/>
      <c r="F123" s="22" t="str">
        <f>F12</f>
        <v xml:space="preserve">Obec Křinec, parc.č. 1166, 442/1, 400/6, st. 503, </v>
      </c>
      <c r="G123" s="29"/>
      <c r="H123" s="29"/>
      <c r="I123" s="94" t="s">
        <v>22</v>
      </c>
      <c r="J123" s="52" t="str">
        <f>IF(J12="","",J12)</f>
        <v>8. 4. 2022</v>
      </c>
      <c r="K123" s="29"/>
      <c r="L123" s="39"/>
      <c r="S123" s="29"/>
      <c r="T123" s="29"/>
      <c r="U123" s="29"/>
      <c r="V123" s="29"/>
      <c r="W123" s="29"/>
      <c r="X123" s="29"/>
      <c r="Y123" s="29"/>
      <c r="Z123" s="29"/>
      <c r="AA123" s="29"/>
      <c r="AB123" s="29"/>
      <c r="AC123" s="29"/>
      <c r="AD123" s="29"/>
      <c r="AE123" s="29"/>
    </row>
    <row r="124" spans="1:31" s="2" customFormat="1" ht="6.9" customHeight="1">
      <c r="A124" s="29"/>
      <c r="B124" s="30"/>
      <c r="C124" s="29"/>
      <c r="D124" s="29"/>
      <c r="E124" s="29"/>
      <c r="F124" s="29"/>
      <c r="G124" s="29"/>
      <c r="H124" s="29"/>
      <c r="I124" s="93"/>
      <c r="J124" s="29"/>
      <c r="K124" s="29"/>
      <c r="L124" s="39"/>
      <c r="S124" s="29"/>
      <c r="T124" s="29"/>
      <c r="U124" s="29"/>
      <c r="V124" s="29"/>
      <c r="W124" s="29"/>
      <c r="X124" s="29"/>
      <c r="Y124" s="29"/>
      <c r="Z124" s="29"/>
      <c r="AA124" s="29"/>
      <c r="AB124" s="29"/>
      <c r="AC124" s="29"/>
      <c r="AD124" s="29"/>
      <c r="AE124" s="29"/>
    </row>
    <row r="125" spans="1:31" s="2" customFormat="1" ht="24.75" customHeight="1">
      <c r="A125" s="29"/>
      <c r="B125" s="30"/>
      <c r="C125" s="24" t="s">
        <v>24</v>
      </c>
      <c r="D125" s="29"/>
      <c r="E125" s="29"/>
      <c r="F125" s="22" t="str">
        <f>E15</f>
        <v>INPROMA, spol. s.r.o., Tyršova 161, Křinec 289 33</v>
      </c>
      <c r="G125" s="29"/>
      <c r="H125" s="29"/>
      <c r="I125" s="94" t="s">
        <v>31</v>
      </c>
      <c r="J125" s="27" t="str">
        <f>E21</f>
        <v>ProjektHAUS stavby s.r.o.</v>
      </c>
      <c r="K125" s="29"/>
      <c r="L125" s="39"/>
      <c r="S125" s="29"/>
      <c r="T125" s="29"/>
      <c r="U125" s="29"/>
      <c r="V125" s="29"/>
      <c r="W125" s="29"/>
      <c r="X125" s="29"/>
      <c r="Y125" s="29"/>
      <c r="Z125" s="29"/>
      <c r="AA125" s="29"/>
      <c r="AB125" s="29"/>
      <c r="AC125" s="29"/>
      <c r="AD125" s="29"/>
      <c r="AE125" s="29"/>
    </row>
    <row r="126" spans="1:31" s="2" customFormat="1" ht="24.75" customHeight="1">
      <c r="A126" s="29"/>
      <c r="B126" s="30"/>
      <c r="C126" s="24" t="s">
        <v>29</v>
      </c>
      <c r="D126" s="29"/>
      <c r="E126" s="29"/>
      <c r="F126" s="22" t="str">
        <f>IF(E18="","",E18)</f>
        <v>Vyplň údaj</v>
      </c>
      <c r="G126" s="29"/>
      <c r="H126" s="29"/>
      <c r="I126" s="94" t="s">
        <v>35</v>
      </c>
      <c r="J126" s="27" t="str">
        <f>E24</f>
        <v>ProjektHAUS stavby s.r.o.</v>
      </c>
      <c r="K126" s="29"/>
      <c r="L126" s="39"/>
      <c r="S126" s="29"/>
      <c r="T126" s="29"/>
      <c r="U126" s="29"/>
      <c r="V126" s="29"/>
      <c r="W126" s="29"/>
      <c r="X126" s="29"/>
      <c r="Y126" s="29"/>
      <c r="Z126" s="29"/>
      <c r="AA126" s="29"/>
      <c r="AB126" s="29"/>
      <c r="AC126" s="29"/>
      <c r="AD126" s="29"/>
      <c r="AE126" s="29"/>
    </row>
    <row r="127" spans="1:31" s="2" customFormat="1" ht="10.35" customHeight="1">
      <c r="A127" s="29"/>
      <c r="B127" s="30"/>
      <c r="C127" s="29"/>
      <c r="D127" s="29"/>
      <c r="E127" s="29"/>
      <c r="F127" s="29"/>
      <c r="G127" s="29"/>
      <c r="H127" s="29"/>
      <c r="I127" s="93"/>
      <c r="J127" s="29"/>
      <c r="K127" s="29"/>
      <c r="L127" s="39"/>
      <c r="S127" s="29"/>
      <c r="T127" s="29"/>
      <c r="U127" s="29"/>
      <c r="V127" s="29"/>
      <c r="W127" s="29"/>
      <c r="X127" s="29"/>
      <c r="Y127" s="29"/>
      <c r="Z127" s="29"/>
      <c r="AA127" s="29"/>
      <c r="AB127" s="29"/>
      <c r="AC127" s="29"/>
      <c r="AD127" s="29"/>
      <c r="AE127" s="29"/>
    </row>
    <row r="128" spans="1:31" s="11" customFormat="1" ht="29.25" customHeight="1">
      <c r="A128" s="133"/>
      <c r="B128" s="134"/>
      <c r="C128" s="135" t="s">
        <v>113</v>
      </c>
      <c r="D128" s="136" t="s">
        <v>62</v>
      </c>
      <c r="E128" s="136" t="s">
        <v>58</v>
      </c>
      <c r="F128" s="136" t="s">
        <v>59</v>
      </c>
      <c r="G128" s="136" t="s">
        <v>114</v>
      </c>
      <c r="H128" s="136" t="s">
        <v>115</v>
      </c>
      <c r="I128" s="137" t="s">
        <v>116</v>
      </c>
      <c r="J128" s="138" t="s">
        <v>96</v>
      </c>
      <c r="K128" s="139" t="s">
        <v>117</v>
      </c>
      <c r="L128" s="140"/>
      <c r="M128" s="59" t="s">
        <v>1</v>
      </c>
      <c r="N128" s="60" t="s">
        <v>41</v>
      </c>
      <c r="O128" s="60" t="s">
        <v>118</v>
      </c>
      <c r="P128" s="60" t="s">
        <v>119</v>
      </c>
      <c r="Q128" s="60" t="s">
        <v>120</v>
      </c>
      <c r="R128" s="60" t="s">
        <v>121</v>
      </c>
      <c r="S128" s="60" t="s">
        <v>122</v>
      </c>
      <c r="T128" s="61" t="s">
        <v>123</v>
      </c>
      <c r="U128" s="133"/>
      <c r="V128" s="133"/>
      <c r="W128" s="133"/>
      <c r="X128" s="133"/>
      <c r="Y128" s="133"/>
      <c r="Z128" s="133"/>
      <c r="AA128" s="133"/>
      <c r="AB128" s="133"/>
      <c r="AC128" s="133"/>
      <c r="AD128" s="133"/>
      <c r="AE128" s="133"/>
    </row>
    <row r="129" spans="1:65" s="2" customFormat="1" ht="22.95" customHeight="1">
      <c r="A129" s="29"/>
      <c r="B129" s="30"/>
      <c r="C129" s="66" t="s">
        <v>124</v>
      </c>
      <c r="D129" s="29"/>
      <c r="E129" s="29"/>
      <c r="F129" s="29"/>
      <c r="G129" s="29"/>
      <c r="H129" s="29"/>
      <c r="I129" s="93"/>
      <c r="J129" s="141">
        <f>BK129</f>
        <v>0</v>
      </c>
      <c r="K129" s="29"/>
      <c r="L129" s="30"/>
      <c r="M129" s="62"/>
      <c r="N129" s="53"/>
      <c r="O129" s="63"/>
      <c r="P129" s="142">
        <f>P130+P145+P208+P225</f>
        <v>0</v>
      </c>
      <c r="Q129" s="63"/>
      <c r="R129" s="142">
        <f>R130+R145+R208+R225</f>
        <v>1926.9890680000001</v>
      </c>
      <c r="S129" s="63"/>
      <c r="T129" s="143">
        <f>T130+T145+T208+T225</f>
        <v>0.32580000000000003</v>
      </c>
      <c r="U129" s="29"/>
      <c r="V129" s="29"/>
      <c r="W129" s="29"/>
      <c r="X129" s="29"/>
      <c r="Y129" s="29"/>
      <c r="Z129" s="29"/>
      <c r="AA129" s="29"/>
      <c r="AB129" s="29"/>
      <c r="AC129" s="29"/>
      <c r="AD129" s="29"/>
      <c r="AE129" s="29"/>
      <c r="AT129" s="14" t="s">
        <v>76</v>
      </c>
      <c r="AU129" s="14" t="s">
        <v>98</v>
      </c>
      <c r="BK129" s="144">
        <f>BK130+BK145+BK208+BK225</f>
        <v>0</v>
      </c>
    </row>
    <row r="130" spans="1:65" s="12" customFormat="1" ht="25.95" customHeight="1">
      <c r="B130" s="145"/>
      <c r="D130" s="146" t="s">
        <v>76</v>
      </c>
      <c r="E130" s="147" t="s">
        <v>125</v>
      </c>
      <c r="F130" s="147" t="s">
        <v>126</v>
      </c>
      <c r="I130" s="148"/>
      <c r="J130" s="149">
        <f>BK130</f>
        <v>0</v>
      </c>
      <c r="L130" s="145"/>
      <c r="M130" s="150"/>
      <c r="N130" s="151"/>
      <c r="O130" s="151"/>
      <c r="P130" s="152">
        <f>P131+P135+P138+P143</f>
        <v>0</v>
      </c>
      <c r="Q130" s="151"/>
      <c r="R130" s="152">
        <f>R131+R135+R138+R143</f>
        <v>4.2317999999999988E-2</v>
      </c>
      <c r="S130" s="151"/>
      <c r="T130" s="153">
        <f>T131+T135+T138+T143</f>
        <v>0.32580000000000003</v>
      </c>
      <c r="AR130" s="146" t="s">
        <v>85</v>
      </c>
      <c r="AT130" s="154" t="s">
        <v>76</v>
      </c>
      <c r="AU130" s="154" t="s">
        <v>77</v>
      </c>
      <c r="AY130" s="146" t="s">
        <v>127</v>
      </c>
      <c r="BK130" s="155">
        <f>BK131+BK135+BK138+BK143</f>
        <v>0</v>
      </c>
    </row>
    <row r="131" spans="1:65" s="12" customFormat="1" ht="22.95" customHeight="1">
      <c r="B131" s="145"/>
      <c r="D131" s="146" t="s">
        <v>76</v>
      </c>
      <c r="E131" s="156" t="s">
        <v>128</v>
      </c>
      <c r="F131" s="156" t="s">
        <v>129</v>
      </c>
      <c r="I131" s="148"/>
      <c r="J131" s="157">
        <f>BK131</f>
        <v>0</v>
      </c>
      <c r="L131" s="145"/>
      <c r="M131" s="150"/>
      <c r="N131" s="151"/>
      <c r="O131" s="151"/>
      <c r="P131" s="152">
        <f>SUM(P132:P134)</f>
        <v>0</v>
      </c>
      <c r="Q131" s="151"/>
      <c r="R131" s="152">
        <f>SUM(R132:R134)</f>
        <v>4.229999999999999E-2</v>
      </c>
      <c r="S131" s="151"/>
      <c r="T131" s="153">
        <f>SUM(T132:T134)</f>
        <v>0</v>
      </c>
      <c r="AR131" s="146" t="s">
        <v>85</v>
      </c>
      <c r="AT131" s="154" t="s">
        <v>76</v>
      </c>
      <c r="AU131" s="154" t="s">
        <v>85</v>
      </c>
      <c r="AY131" s="146" t="s">
        <v>127</v>
      </c>
      <c r="BK131" s="155">
        <f>SUM(BK132:BK134)</f>
        <v>0</v>
      </c>
    </row>
    <row r="132" spans="1:65" s="2" customFormat="1" ht="23.4" customHeight="1">
      <c r="A132" s="29"/>
      <c r="B132" s="158"/>
      <c r="C132" s="159" t="s">
        <v>85</v>
      </c>
      <c r="D132" s="159" t="s">
        <v>130</v>
      </c>
      <c r="E132" s="160" t="s">
        <v>131</v>
      </c>
      <c r="F132" s="161" t="s">
        <v>132</v>
      </c>
      <c r="G132" s="162" t="s">
        <v>133</v>
      </c>
      <c r="H132" s="163">
        <v>6</v>
      </c>
      <c r="I132" s="164"/>
      <c r="J132" s="165">
        <f>ROUND(I132*H132,2)</f>
        <v>0</v>
      </c>
      <c r="K132" s="166"/>
      <c r="L132" s="30"/>
      <c r="M132" s="167" t="s">
        <v>1</v>
      </c>
      <c r="N132" s="168" t="s">
        <v>42</v>
      </c>
      <c r="O132" s="55"/>
      <c r="P132" s="169">
        <f>O132*H132</f>
        <v>0</v>
      </c>
      <c r="Q132" s="169">
        <v>6.1199999999999996E-3</v>
      </c>
      <c r="R132" s="169">
        <f>Q132*H132</f>
        <v>3.6719999999999996E-2</v>
      </c>
      <c r="S132" s="169">
        <v>0</v>
      </c>
      <c r="T132" s="170">
        <f>S132*H132</f>
        <v>0</v>
      </c>
      <c r="U132" s="29"/>
      <c r="V132" s="29"/>
      <c r="W132" s="29"/>
      <c r="X132" s="29"/>
      <c r="Y132" s="29"/>
      <c r="Z132" s="29"/>
      <c r="AA132" s="29"/>
      <c r="AB132" s="29"/>
      <c r="AC132" s="29"/>
      <c r="AD132" s="29"/>
      <c r="AE132" s="29"/>
      <c r="AR132" s="171" t="s">
        <v>134</v>
      </c>
      <c r="AT132" s="171" t="s">
        <v>130</v>
      </c>
      <c r="AU132" s="171" t="s">
        <v>87</v>
      </c>
      <c r="AY132" s="14" t="s">
        <v>127</v>
      </c>
      <c r="BE132" s="172">
        <f>IF(N132="základní",J132,0)</f>
        <v>0</v>
      </c>
      <c r="BF132" s="172">
        <f>IF(N132="snížená",J132,0)</f>
        <v>0</v>
      </c>
      <c r="BG132" s="172">
        <f>IF(N132="zákl. přenesená",J132,0)</f>
        <v>0</v>
      </c>
      <c r="BH132" s="172">
        <f>IF(N132="sníž. přenesená",J132,0)</f>
        <v>0</v>
      </c>
      <c r="BI132" s="172">
        <f>IF(N132="nulová",J132,0)</f>
        <v>0</v>
      </c>
      <c r="BJ132" s="14" t="s">
        <v>85</v>
      </c>
      <c r="BK132" s="172">
        <f>ROUND(I132*H132,2)</f>
        <v>0</v>
      </c>
      <c r="BL132" s="14" t="s">
        <v>134</v>
      </c>
      <c r="BM132" s="171" t="s">
        <v>135</v>
      </c>
    </row>
    <row r="133" spans="1:65" s="2" customFormat="1" ht="23.4" customHeight="1">
      <c r="A133" s="29"/>
      <c r="B133" s="158"/>
      <c r="C133" s="173" t="s">
        <v>87</v>
      </c>
      <c r="D133" s="173" t="s">
        <v>136</v>
      </c>
      <c r="E133" s="174" t="s">
        <v>137</v>
      </c>
      <c r="F133" s="175" t="s">
        <v>138</v>
      </c>
      <c r="G133" s="176" t="s">
        <v>139</v>
      </c>
      <c r="H133" s="177">
        <v>2</v>
      </c>
      <c r="I133" s="178"/>
      <c r="J133" s="179">
        <f>ROUND(I133*H133,2)</f>
        <v>0</v>
      </c>
      <c r="K133" s="180"/>
      <c r="L133" s="181"/>
      <c r="M133" s="182" t="s">
        <v>1</v>
      </c>
      <c r="N133" s="183" t="s">
        <v>42</v>
      </c>
      <c r="O133" s="55"/>
      <c r="P133" s="169">
        <f>O133*H133</f>
        <v>0</v>
      </c>
      <c r="Q133" s="169">
        <v>1.74E-3</v>
      </c>
      <c r="R133" s="169">
        <f>Q133*H133</f>
        <v>3.48E-3</v>
      </c>
      <c r="S133" s="169">
        <v>0</v>
      </c>
      <c r="T133" s="170">
        <f>S133*H133</f>
        <v>0</v>
      </c>
      <c r="U133" s="29"/>
      <c r="V133" s="29"/>
      <c r="W133" s="29"/>
      <c r="X133" s="29"/>
      <c r="Y133" s="29"/>
      <c r="Z133" s="29"/>
      <c r="AA133" s="29"/>
      <c r="AB133" s="29"/>
      <c r="AC133" s="29"/>
      <c r="AD133" s="29"/>
      <c r="AE133" s="29"/>
      <c r="AR133" s="171" t="s">
        <v>140</v>
      </c>
      <c r="AT133" s="171" t="s">
        <v>136</v>
      </c>
      <c r="AU133" s="171" t="s">
        <v>87</v>
      </c>
      <c r="AY133" s="14" t="s">
        <v>127</v>
      </c>
      <c r="BE133" s="172">
        <f>IF(N133="základní",J133,0)</f>
        <v>0</v>
      </c>
      <c r="BF133" s="172">
        <f>IF(N133="snížená",J133,0)</f>
        <v>0</v>
      </c>
      <c r="BG133" s="172">
        <f>IF(N133="zákl. přenesená",J133,0)</f>
        <v>0</v>
      </c>
      <c r="BH133" s="172">
        <f>IF(N133="sníž. přenesená",J133,0)</f>
        <v>0</v>
      </c>
      <c r="BI133" s="172">
        <f>IF(N133="nulová",J133,0)</f>
        <v>0</v>
      </c>
      <c r="BJ133" s="14" t="s">
        <v>85</v>
      </c>
      <c r="BK133" s="172">
        <f>ROUND(I133*H133,2)</f>
        <v>0</v>
      </c>
      <c r="BL133" s="14" t="s">
        <v>134</v>
      </c>
      <c r="BM133" s="171" t="s">
        <v>141</v>
      </c>
    </row>
    <row r="134" spans="1:65" s="2" customFormat="1" ht="36.75" customHeight="1">
      <c r="A134" s="29"/>
      <c r="B134" s="158"/>
      <c r="C134" s="173" t="s">
        <v>128</v>
      </c>
      <c r="D134" s="173" t="s">
        <v>136</v>
      </c>
      <c r="E134" s="174" t="s">
        <v>142</v>
      </c>
      <c r="F134" s="175" t="s">
        <v>143</v>
      </c>
      <c r="G134" s="176" t="s">
        <v>133</v>
      </c>
      <c r="H134" s="177">
        <v>6</v>
      </c>
      <c r="I134" s="178"/>
      <c r="J134" s="179">
        <f>ROUND(I134*H134,2)</f>
        <v>0</v>
      </c>
      <c r="K134" s="180"/>
      <c r="L134" s="181"/>
      <c r="M134" s="182" t="s">
        <v>1</v>
      </c>
      <c r="N134" s="183" t="s">
        <v>42</v>
      </c>
      <c r="O134" s="55"/>
      <c r="P134" s="169">
        <f>O134*H134</f>
        <v>0</v>
      </c>
      <c r="Q134" s="169">
        <v>3.5E-4</v>
      </c>
      <c r="R134" s="169">
        <f>Q134*H134</f>
        <v>2.0999999999999999E-3</v>
      </c>
      <c r="S134" s="169">
        <v>0</v>
      </c>
      <c r="T134" s="170">
        <f>S134*H134</f>
        <v>0</v>
      </c>
      <c r="U134" s="29"/>
      <c r="V134" s="29"/>
      <c r="W134" s="29"/>
      <c r="X134" s="29"/>
      <c r="Y134" s="29"/>
      <c r="Z134" s="29"/>
      <c r="AA134" s="29"/>
      <c r="AB134" s="29"/>
      <c r="AC134" s="29"/>
      <c r="AD134" s="29"/>
      <c r="AE134" s="29"/>
      <c r="AR134" s="171" t="s">
        <v>140</v>
      </c>
      <c r="AT134" s="171" t="s">
        <v>136</v>
      </c>
      <c r="AU134" s="171" t="s">
        <v>87</v>
      </c>
      <c r="AY134" s="14" t="s">
        <v>127</v>
      </c>
      <c r="BE134" s="172">
        <f>IF(N134="základní",J134,0)</f>
        <v>0</v>
      </c>
      <c r="BF134" s="172">
        <f>IF(N134="snížená",J134,0)</f>
        <v>0</v>
      </c>
      <c r="BG134" s="172">
        <f>IF(N134="zákl. přenesená",J134,0)</f>
        <v>0</v>
      </c>
      <c r="BH134" s="172">
        <f>IF(N134="sníž. přenesená",J134,0)</f>
        <v>0</v>
      </c>
      <c r="BI134" s="172">
        <f>IF(N134="nulová",J134,0)</f>
        <v>0</v>
      </c>
      <c r="BJ134" s="14" t="s">
        <v>85</v>
      </c>
      <c r="BK134" s="172">
        <f>ROUND(I134*H134,2)</f>
        <v>0</v>
      </c>
      <c r="BL134" s="14" t="s">
        <v>134</v>
      </c>
      <c r="BM134" s="171" t="s">
        <v>144</v>
      </c>
    </row>
    <row r="135" spans="1:65" s="12" customFormat="1" ht="22.95" customHeight="1">
      <c r="B135" s="145"/>
      <c r="D135" s="146" t="s">
        <v>76</v>
      </c>
      <c r="E135" s="156" t="s">
        <v>145</v>
      </c>
      <c r="F135" s="156" t="s">
        <v>146</v>
      </c>
      <c r="I135" s="148"/>
      <c r="J135" s="157">
        <f>BK135</f>
        <v>0</v>
      </c>
      <c r="L135" s="145"/>
      <c r="M135" s="150"/>
      <c r="N135" s="151"/>
      <c r="O135" s="151"/>
      <c r="P135" s="152">
        <f>SUM(P136:P137)</f>
        <v>0</v>
      </c>
      <c r="Q135" s="151"/>
      <c r="R135" s="152">
        <f>SUM(R136:R137)</f>
        <v>1.8E-5</v>
      </c>
      <c r="S135" s="151"/>
      <c r="T135" s="153">
        <f>SUM(T136:T137)</f>
        <v>0.32580000000000003</v>
      </c>
      <c r="AR135" s="146" t="s">
        <v>85</v>
      </c>
      <c r="AT135" s="154" t="s">
        <v>76</v>
      </c>
      <c r="AU135" s="154" t="s">
        <v>85</v>
      </c>
      <c r="AY135" s="146" t="s">
        <v>127</v>
      </c>
      <c r="BK135" s="155">
        <f>SUM(BK136:BK137)</f>
        <v>0</v>
      </c>
    </row>
    <row r="136" spans="1:65" s="2" customFormat="1" ht="23.4" customHeight="1">
      <c r="A136" s="29"/>
      <c r="B136" s="158"/>
      <c r="C136" s="159" t="s">
        <v>147</v>
      </c>
      <c r="D136" s="159" t="s">
        <v>130</v>
      </c>
      <c r="E136" s="160" t="s">
        <v>148</v>
      </c>
      <c r="F136" s="161" t="s">
        <v>149</v>
      </c>
      <c r="G136" s="162" t="s">
        <v>133</v>
      </c>
      <c r="H136" s="163">
        <v>6</v>
      </c>
      <c r="I136" s="164"/>
      <c r="J136" s="165">
        <f>ROUND(I136*H136,2)</f>
        <v>0</v>
      </c>
      <c r="K136" s="166"/>
      <c r="L136" s="30"/>
      <c r="M136" s="167" t="s">
        <v>1</v>
      </c>
      <c r="N136" s="168" t="s">
        <v>42</v>
      </c>
      <c r="O136" s="55"/>
      <c r="P136" s="169">
        <f>O136*H136</f>
        <v>0</v>
      </c>
      <c r="Q136" s="169">
        <v>0</v>
      </c>
      <c r="R136" s="169">
        <f>Q136*H136</f>
        <v>0</v>
      </c>
      <c r="S136" s="169">
        <v>5.3999999999999999E-2</v>
      </c>
      <c r="T136" s="170">
        <f>S136*H136</f>
        <v>0.32400000000000001</v>
      </c>
      <c r="U136" s="29"/>
      <c r="V136" s="29"/>
      <c r="W136" s="29"/>
      <c r="X136" s="29"/>
      <c r="Y136" s="29"/>
      <c r="Z136" s="29"/>
      <c r="AA136" s="29"/>
      <c r="AB136" s="29"/>
      <c r="AC136" s="29"/>
      <c r="AD136" s="29"/>
      <c r="AE136" s="29"/>
      <c r="AR136" s="171" t="s">
        <v>150</v>
      </c>
      <c r="AT136" s="171" t="s">
        <v>130</v>
      </c>
      <c r="AU136" s="171" t="s">
        <v>87</v>
      </c>
      <c r="AY136" s="14" t="s">
        <v>127</v>
      </c>
      <c r="BE136" s="172">
        <f>IF(N136="základní",J136,0)</f>
        <v>0</v>
      </c>
      <c r="BF136" s="172">
        <f>IF(N136="snížená",J136,0)</f>
        <v>0</v>
      </c>
      <c r="BG136" s="172">
        <f>IF(N136="zákl. přenesená",J136,0)</f>
        <v>0</v>
      </c>
      <c r="BH136" s="172">
        <f>IF(N136="sníž. přenesená",J136,0)</f>
        <v>0</v>
      </c>
      <c r="BI136" s="172">
        <f>IF(N136="nulová",J136,0)</f>
        <v>0</v>
      </c>
      <c r="BJ136" s="14" t="s">
        <v>85</v>
      </c>
      <c r="BK136" s="172">
        <f>ROUND(I136*H136,2)</f>
        <v>0</v>
      </c>
      <c r="BL136" s="14" t="s">
        <v>150</v>
      </c>
      <c r="BM136" s="171" t="s">
        <v>151</v>
      </c>
    </row>
    <row r="137" spans="1:65" s="2" customFormat="1" ht="23.4" customHeight="1">
      <c r="A137" s="29"/>
      <c r="B137" s="158"/>
      <c r="C137" s="159" t="s">
        <v>152</v>
      </c>
      <c r="D137" s="159" t="s">
        <v>130</v>
      </c>
      <c r="E137" s="160" t="s">
        <v>153</v>
      </c>
      <c r="F137" s="161" t="s">
        <v>154</v>
      </c>
      <c r="G137" s="162" t="s">
        <v>139</v>
      </c>
      <c r="H137" s="163">
        <v>1.8</v>
      </c>
      <c r="I137" s="164"/>
      <c r="J137" s="165">
        <f>ROUND(I137*H137,2)</f>
        <v>0</v>
      </c>
      <c r="K137" s="166"/>
      <c r="L137" s="30"/>
      <c r="M137" s="167" t="s">
        <v>1</v>
      </c>
      <c r="N137" s="168" t="s">
        <v>42</v>
      </c>
      <c r="O137" s="55"/>
      <c r="P137" s="169">
        <f>O137*H137</f>
        <v>0</v>
      </c>
      <c r="Q137" s="169">
        <v>1.0000000000000001E-5</v>
      </c>
      <c r="R137" s="169">
        <f>Q137*H137</f>
        <v>1.8E-5</v>
      </c>
      <c r="S137" s="169">
        <v>1E-3</v>
      </c>
      <c r="T137" s="170">
        <f>S137*H137</f>
        <v>1.8000000000000002E-3</v>
      </c>
      <c r="U137" s="29"/>
      <c r="V137" s="29"/>
      <c r="W137" s="29"/>
      <c r="X137" s="29"/>
      <c r="Y137" s="29"/>
      <c r="Z137" s="29"/>
      <c r="AA137" s="29"/>
      <c r="AB137" s="29"/>
      <c r="AC137" s="29"/>
      <c r="AD137" s="29"/>
      <c r="AE137" s="29"/>
      <c r="AR137" s="171" t="s">
        <v>150</v>
      </c>
      <c r="AT137" s="171" t="s">
        <v>130</v>
      </c>
      <c r="AU137" s="171" t="s">
        <v>87</v>
      </c>
      <c r="AY137" s="14" t="s">
        <v>127</v>
      </c>
      <c r="BE137" s="172">
        <f>IF(N137="základní",J137,0)</f>
        <v>0</v>
      </c>
      <c r="BF137" s="172">
        <f>IF(N137="snížená",J137,0)</f>
        <v>0</v>
      </c>
      <c r="BG137" s="172">
        <f>IF(N137="zákl. přenesená",J137,0)</f>
        <v>0</v>
      </c>
      <c r="BH137" s="172">
        <f>IF(N137="sníž. přenesená",J137,0)</f>
        <v>0</v>
      </c>
      <c r="BI137" s="172">
        <f>IF(N137="nulová",J137,0)</f>
        <v>0</v>
      </c>
      <c r="BJ137" s="14" t="s">
        <v>85</v>
      </c>
      <c r="BK137" s="172">
        <f>ROUND(I137*H137,2)</f>
        <v>0</v>
      </c>
      <c r="BL137" s="14" t="s">
        <v>150</v>
      </c>
      <c r="BM137" s="171" t="s">
        <v>155</v>
      </c>
    </row>
    <row r="138" spans="1:65" s="12" customFormat="1" ht="22.95" customHeight="1">
      <c r="B138" s="145"/>
      <c r="D138" s="146" t="s">
        <v>76</v>
      </c>
      <c r="E138" s="156" t="s">
        <v>156</v>
      </c>
      <c r="F138" s="156" t="s">
        <v>157</v>
      </c>
      <c r="I138" s="148"/>
      <c r="J138" s="157">
        <f>BK138</f>
        <v>0</v>
      </c>
      <c r="L138" s="145"/>
      <c r="M138" s="150"/>
      <c r="N138" s="151"/>
      <c r="O138" s="151"/>
      <c r="P138" s="152">
        <f>SUM(P139:P142)</f>
        <v>0</v>
      </c>
      <c r="Q138" s="151"/>
      <c r="R138" s="152">
        <f>SUM(R139:R142)</f>
        <v>0</v>
      </c>
      <c r="S138" s="151"/>
      <c r="T138" s="153">
        <f>SUM(T139:T142)</f>
        <v>0</v>
      </c>
      <c r="AR138" s="146" t="s">
        <v>85</v>
      </c>
      <c r="AT138" s="154" t="s">
        <v>76</v>
      </c>
      <c r="AU138" s="154" t="s">
        <v>85</v>
      </c>
      <c r="AY138" s="146" t="s">
        <v>127</v>
      </c>
      <c r="BK138" s="155">
        <f>SUM(BK139:BK142)</f>
        <v>0</v>
      </c>
    </row>
    <row r="139" spans="1:65" s="2" customFormat="1" ht="13.95" customHeight="1">
      <c r="A139" s="29"/>
      <c r="B139" s="158"/>
      <c r="C139" s="159" t="s">
        <v>158</v>
      </c>
      <c r="D139" s="159" t="s">
        <v>130</v>
      </c>
      <c r="E139" s="160" t="s">
        <v>159</v>
      </c>
      <c r="F139" s="161" t="s">
        <v>160</v>
      </c>
      <c r="G139" s="162" t="s">
        <v>161</v>
      </c>
      <c r="H139" s="163">
        <v>0.32600000000000001</v>
      </c>
      <c r="I139" s="164"/>
      <c r="J139" s="165">
        <f>ROUND(I139*H139,2)</f>
        <v>0</v>
      </c>
      <c r="K139" s="166"/>
      <c r="L139" s="30"/>
      <c r="M139" s="167" t="s">
        <v>1</v>
      </c>
      <c r="N139" s="168" t="s">
        <v>42</v>
      </c>
      <c r="O139" s="55"/>
      <c r="P139" s="169">
        <f>O139*H139</f>
        <v>0</v>
      </c>
      <c r="Q139" s="169">
        <v>0</v>
      </c>
      <c r="R139" s="169">
        <f>Q139*H139</f>
        <v>0</v>
      </c>
      <c r="S139" s="169">
        <v>0</v>
      </c>
      <c r="T139" s="170">
        <f>S139*H139</f>
        <v>0</v>
      </c>
      <c r="U139" s="29"/>
      <c r="V139" s="29"/>
      <c r="W139" s="29"/>
      <c r="X139" s="29"/>
      <c r="Y139" s="29"/>
      <c r="Z139" s="29"/>
      <c r="AA139" s="29"/>
      <c r="AB139" s="29"/>
      <c r="AC139" s="29"/>
      <c r="AD139" s="29"/>
      <c r="AE139" s="29"/>
      <c r="AR139" s="171" t="s">
        <v>150</v>
      </c>
      <c r="AT139" s="171" t="s">
        <v>130</v>
      </c>
      <c r="AU139" s="171" t="s">
        <v>87</v>
      </c>
      <c r="AY139" s="14" t="s">
        <v>127</v>
      </c>
      <c r="BE139" s="172">
        <f>IF(N139="základní",J139,0)</f>
        <v>0</v>
      </c>
      <c r="BF139" s="172">
        <f>IF(N139="snížená",J139,0)</f>
        <v>0</v>
      </c>
      <c r="BG139" s="172">
        <f>IF(N139="zákl. přenesená",J139,0)</f>
        <v>0</v>
      </c>
      <c r="BH139" s="172">
        <f>IF(N139="sníž. přenesená",J139,0)</f>
        <v>0</v>
      </c>
      <c r="BI139" s="172">
        <f>IF(N139="nulová",J139,0)</f>
        <v>0</v>
      </c>
      <c r="BJ139" s="14" t="s">
        <v>85</v>
      </c>
      <c r="BK139" s="172">
        <f>ROUND(I139*H139,2)</f>
        <v>0</v>
      </c>
      <c r="BL139" s="14" t="s">
        <v>150</v>
      </c>
      <c r="BM139" s="171" t="s">
        <v>162</v>
      </c>
    </row>
    <row r="140" spans="1:65" s="2" customFormat="1" ht="23.4" customHeight="1">
      <c r="A140" s="29"/>
      <c r="B140" s="158"/>
      <c r="C140" s="159" t="s">
        <v>163</v>
      </c>
      <c r="D140" s="159" t="s">
        <v>130</v>
      </c>
      <c r="E140" s="160" t="s">
        <v>164</v>
      </c>
      <c r="F140" s="161" t="s">
        <v>165</v>
      </c>
      <c r="G140" s="162" t="s">
        <v>161</v>
      </c>
      <c r="H140" s="163">
        <v>0.32600000000000001</v>
      </c>
      <c r="I140" s="164"/>
      <c r="J140" s="165">
        <f>ROUND(I140*H140,2)</f>
        <v>0</v>
      </c>
      <c r="K140" s="166"/>
      <c r="L140" s="30"/>
      <c r="M140" s="167" t="s">
        <v>1</v>
      </c>
      <c r="N140" s="168" t="s">
        <v>42</v>
      </c>
      <c r="O140" s="55"/>
      <c r="P140" s="169">
        <f>O140*H140</f>
        <v>0</v>
      </c>
      <c r="Q140" s="169">
        <v>0</v>
      </c>
      <c r="R140" s="169">
        <f>Q140*H140</f>
        <v>0</v>
      </c>
      <c r="S140" s="169">
        <v>0</v>
      </c>
      <c r="T140" s="170">
        <f>S140*H140</f>
        <v>0</v>
      </c>
      <c r="U140" s="29"/>
      <c r="V140" s="29"/>
      <c r="W140" s="29"/>
      <c r="X140" s="29"/>
      <c r="Y140" s="29"/>
      <c r="Z140" s="29"/>
      <c r="AA140" s="29"/>
      <c r="AB140" s="29"/>
      <c r="AC140" s="29"/>
      <c r="AD140" s="29"/>
      <c r="AE140" s="29"/>
      <c r="AR140" s="171" t="s">
        <v>150</v>
      </c>
      <c r="AT140" s="171" t="s">
        <v>130</v>
      </c>
      <c r="AU140" s="171" t="s">
        <v>87</v>
      </c>
      <c r="AY140" s="14" t="s">
        <v>127</v>
      </c>
      <c r="BE140" s="172">
        <f>IF(N140="základní",J140,0)</f>
        <v>0</v>
      </c>
      <c r="BF140" s="172">
        <f>IF(N140="snížená",J140,0)</f>
        <v>0</v>
      </c>
      <c r="BG140" s="172">
        <f>IF(N140="zákl. přenesená",J140,0)</f>
        <v>0</v>
      </c>
      <c r="BH140" s="172">
        <f>IF(N140="sníž. přenesená",J140,0)</f>
        <v>0</v>
      </c>
      <c r="BI140" s="172">
        <f>IF(N140="nulová",J140,0)</f>
        <v>0</v>
      </c>
      <c r="BJ140" s="14" t="s">
        <v>85</v>
      </c>
      <c r="BK140" s="172">
        <f>ROUND(I140*H140,2)</f>
        <v>0</v>
      </c>
      <c r="BL140" s="14" t="s">
        <v>150</v>
      </c>
      <c r="BM140" s="171" t="s">
        <v>166</v>
      </c>
    </row>
    <row r="141" spans="1:65" s="2" customFormat="1" ht="23.4" customHeight="1">
      <c r="A141" s="29"/>
      <c r="B141" s="158"/>
      <c r="C141" s="159" t="s">
        <v>167</v>
      </c>
      <c r="D141" s="159" t="s">
        <v>130</v>
      </c>
      <c r="E141" s="160" t="s">
        <v>168</v>
      </c>
      <c r="F141" s="161" t="s">
        <v>169</v>
      </c>
      <c r="G141" s="162" t="s">
        <v>161</v>
      </c>
      <c r="H141" s="163">
        <v>0.32600000000000001</v>
      </c>
      <c r="I141" s="164"/>
      <c r="J141" s="165">
        <f>ROUND(I141*H141,2)</f>
        <v>0</v>
      </c>
      <c r="K141" s="166"/>
      <c r="L141" s="30"/>
      <c r="M141" s="167" t="s">
        <v>1</v>
      </c>
      <c r="N141" s="168" t="s">
        <v>42</v>
      </c>
      <c r="O141" s="55"/>
      <c r="P141" s="169">
        <f>O141*H141</f>
        <v>0</v>
      </c>
      <c r="Q141" s="169">
        <v>0</v>
      </c>
      <c r="R141" s="169">
        <f>Q141*H141</f>
        <v>0</v>
      </c>
      <c r="S141" s="169">
        <v>0</v>
      </c>
      <c r="T141" s="170">
        <f>S141*H141</f>
        <v>0</v>
      </c>
      <c r="U141" s="29"/>
      <c r="V141" s="29"/>
      <c r="W141" s="29"/>
      <c r="X141" s="29"/>
      <c r="Y141" s="29"/>
      <c r="Z141" s="29"/>
      <c r="AA141" s="29"/>
      <c r="AB141" s="29"/>
      <c r="AC141" s="29"/>
      <c r="AD141" s="29"/>
      <c r="AE141" s="29"/>
      <c r="AR141" s="171" t="s">
        <v>150</v>
      </c>
      <c r="AT141" s="171" t="s">
        <v>130</v>
      </c>
      <c r="AU141" s="171" t="s">
        <v>87</v>
      </c>
      <c r="AY141" s="14" t="s">
        <v>127</v>
      </c>
      <c r="BE141" s="172">
        <f>IF(N141="základní",J141,0)</f>
        <v>0</v>
      </c>
      <c r="BF141" s="172">
        <f>IF(N141="snížená",J141,0)</f>
        <v>0</v>
      </c>
      <c r="BG141" s="172">
        <f>IF(N141="zákl. přenesená",J141,0)</f>
        <v>0</v>
      </c>
      <c r="BH141" s="172">
        <f>IF(N141="sníž. přenesená",J141,0)</f>
        <v>0</v>
      </c>
      <c r="BI141" s="172">
        <f>IF(N141="nulová",J141,0)</f>
        <v>0</v>
      </c>
      <c r="BJ141" s="14" t="s">
        <v>85</v>
      </c>
      <c r="BK141" s="172">
        <f>ROUND(I141*H141,2)</f>
        <v>0</v>
      </c>
      <c r="BL141" s="14" t="s">
        <v>150</v>
      </c>
      <c r="BM141" s="171" t="s">
        <v>170</v>
      </c>
    </row>
    <row r="142" spans="1:65" s="2" customFormat="1" ht="28.8" customHeight="1">
      <c r="A142" s="29"/>
      <c r="B142" s="158"/>
      <c r="C142" s="159" t="s">
        <v>171</v>
      </c>
      <c r="D142" s="159" t="s">
        <v>130</v>
      </c>
      <c r="E142" s="160" t="s">
        <v>172</v>
      </c>
      <c r="F142" s="161" t="s">
        <v>173</v>
      </c>
      <c r="G142" s="162" t="s">
        <v>161</v>
      </c>
      <c r="H142" s="163">
        <v>0.32600000000000001</v>
      </c>
      <c r="I142" s="164"/>
      <c r="J142" s="165">
        <f>ROUND(I142*H142,2)</f>
        <v>0</v>
      </c>
      <c r="K142" s="166"/>
      <c r="L142" s="30"/>
      <c r="M142" s="167" t="s">
        <v>1</v>
      </c>
      <c r="N142" s="168" t="s">
        <v>42</v>
      </c>
      <c r="O142" s="55"/>
      <c r="P142" s="169">
        <f>O142*H142</f>
        <v>0</v>
      </c>
      <c r="Q142" s="169">
        <v>0</v>
      </c>
      <c r="R142" s="169">
        <f>Q142*H142</f>
        <v>0</v>
      </c>
      <c r="S142" s="169">
        <v>0</v>
      </c>
      <c r="T142" s="170">
        <f>S142*H142</f>
        <v>0</v>
      </c>
      <c r="U142" s="29"/>
      <c r="V142" s="29"/>
      <c r="W142" s="29"/>
      <c r="X142" s="29"/>
      <c r="Y142" s="29"/>
      <c r="Z142" s="29"/>
      <c r="AA142" s="29"/>
      <c r="AB142" s="29"/>
      <c r="AC142" s="29"/>
      <c r="AD142" s="29"/>
      <c r="AE142" s="29"/>
      <c r="AR142" s="171" t="s">
        <v>150</v>
      </c>
      <c r="AT142" s="171" t="s">
        <v>130</v>
      </c>
      <c r="AU142" s="171" t="s">
        <v>87</v>
      </c>
      <c r="AY142" s="14" t="s">
        <v>127</v>
      </c>
      <c r="BE142" s="172">
        <f>IF(N142="základní",J142,0)</f>
        <v>0</v>
      </c>
      <c r="BF142" s="172">
        <f>IF(N142="snížená",J142,0)</f>
        <v>0</v>
      </c>
      <c r="BG142" s="172">
        <f>IF(N142="zákl. přenesená",J142,0)</f>
        <v>0</v>
      </c>
      <c r="BH142" s="172">
        <f>IF(N142="sníž. přenesená",J142,0)</f>
        <v>0</v>
      </c>
      <c r="BI142" s="172">
        <f>IF(N142="nulová",J142,0)</f>
        <v>0</v>
      </c>
      <c r="BJ142" s="14" t="s">
        <v>85</v>
      </c>
      <c r="BK142" s="172">
        <f>ROUND(I142*H142,2)</f>
        <v>0</v>
      </c>
      <c r="BL142" s="14" t="s">
        <v>150</v>
      </c>
      <c r="BM142" s="171" t="s">
        <v>174</v>
      </c>
    </row>
    <row r="143" spans="1:65" s="12" customFormat="1" ht="22.95" customHeight="1">
      <c r="B143" s="145"/>
      <c r="D143" s="146" t="s">
        <v>76</v>
      </c>
      <c r="E143" s="156" t="s">
        <v>175</v>
      </c>
      <c r="F143" s="156" t="s">
        <v>176</v>
      </c>
      <c r="I143" s="148"/>
      <c r="J143" s="157">
        <f>BK143</f>
        <v>0</v>
      </c>
      <c r="L143" s="145"/>
      <c r="M143" s="150"/>
      <c r="N143" s="151"/>
      <c r="O143" s="151"/>
      <c r="P143" s="152">
        <f>P144</f>
        <v>0</v>
      </c>
      <c r="Q143" s="151"/>
      <c r="R143" s="152">
        <f>R144</f>
        <v>0</v>
      </c>
      <c r="S143" s="151"/>
      <c r="T143" s="153">
        <f>T144</f>
        <v>0</v>
      </c>
      <c r="AR143" s="146" t="s">
        <v>85</v>
      </c>
      <c r="AT143" s="154" t="s">
        <v>76</v>
      </c>
      <c r="AU143" s="154" t="s">
        <v>85</v>
      </c>
      <c r="AY143" s="146" t="s">
        <v>127</v>
      </c>
      <c r="BK143" s="155">
        <f>BK144</f>
        <v>0</v>
      </c>
    </row>
    <row r="144" spans="1:65" s="2" customFormat="1" ht="13.95" customHeight="1">
      <c r="A144" s="29"/>
      <c r="B144" s="158"/>
      <c r="C144" s="159" t="s">
        <v>177</v>
      </c>
      <c r="D144" s="159" t="s">
        <v>130</v>
      </c>
      <c r="E144" s="160" t="s">
        <v>178</v>
      </c>
      <c r="F144" s="161" t="s">
        <v>179</v>
      </c>
      <c r="G144" s="162" t="s">
        <v>161</v>
      </c>
      <c r="H144" s="163">
        <v>0.32600000000000001</v>
      </c>
      <c r="I144" s="164"/>
      <c r="J144" s="165">
        <f>ROUND(I144*H144,2)</f>
        <v>0</v>
      </c>
      <c r="K144" s="166"/>
      <c r="L144" s="30"/>
      <c r="M144" s="167" t="s">
        <v>1</v>
      </c>
      <c r="N144" s="168" t="s">
        <v>42</v>
      </c>
      <c r="O144" s="55"/>
      <c r="P144" s="169">
        <f>O144*H144</f>
        <v>0</v>
      </c>
      <c r="Q144" s="169">
        <v>0</v>
      </c>
      <c r="R144" s="169">
        <f>Q144*H144</f>
        <v>0</v>
      </c>
      <c r="S144" s="169">
        <v>0</v>
      </c>
      <c r="T144" s="170">
        <f>S144*H144</f>
        <v>0</v>
      </c>
      <c r="U144" s="29"/>
      <c r="V144" s="29"/>
      <c r="W144" s="29"/>
      <c r="X144" s="29"/>
      <c r="Y144" s="29"/>
      <c r="Z144" s="29"/>
      <c r="AA144" s="29"/>
      <c r="AB144" s="29"/>
      <c r="AC144" s="29"/>
      <c r="AD144" s="29"/>
      <c r="AE144" s="29"/>
      <c r="AR144" s="171" t="s">
        <v>150</v>
      </c>
      <c r="AT144" s="171" t="s">
        <v>130</v>
      </c>
      <c r="AU144" s="171" t="s">
        <v>87</v>
      </c>
      <c r="AY144" s="14" t="s">
        <v>127</v>
      </c>
      <c r="BE144" s="172">
        <f>IF(N144="základní",J144,0)</f>
        <v>0</v>
      </c>
      <c r="BF144" s="172">
        <f>IF(N144="snížená",J144,0)</f>
        <v>0</v>
      </c>
      <c r="BG144" s="172">
        <f>IF(N144="zákl. přenesená",J144,0)</f>
        <v>0</v>
      </c>
      <c r="BH144" s="172">
        <f>IF(N144="sníž. přenesená",J144,0)</f>
        <v>0</v>
      </c>
      <c r="BI144" s="172">
        <f>IF(N144="nulová",J144,0)</f>
        <v>0</v>
      </c>
      <c r="BJ144" s="14" t="s">
        <v>85</v>
      </c>
      <c r="BK144" s="172">
        <f>ROUND(I144*H144,2)</f>
        <v>0</v>
      </c>
      <c r="BL144" s="14" t="s">
        <v>150</v>
      </c>
      <c r="BM144" s="171" t="s">
        <v>180</v>
      </c>
    </row>
    <row r="145" spans="1:65" s="12" customFormat="1" ht="25.95" customHeight="1">
      <c r="B145" s="145"/>
      <c r="D145" s="146" t="s">
        <v>76</v>
      </c>
      <c r="E145" s="147" t="s">
        <v>181</v>
      </c>
      <c r="F145" s="147" t="s">
        <v>182</v>
      </c>
      <c r="I145" s="148"/>
      <c r="J145" s="149">
        <f>BK145</f>
        <v>0</v>
      </c>
      <c r="L145" s="145"/>
      <c r="M145" s="150"/>
      <c r="N145" s="151"/>
      <c r="O145" s="151"/>
      <c r="P145" s="152">
        <f>P146+P196</f>
        <v>0</v>
      </c>
      <c r="Q145" s="151"/>
      <c r="R145" s="152">
        <f>R146+R196</f>
        <v>1787.0495000000001</v>
      </c>
      <c r="S145" s="151"/>
      <c r="T145" s="153">
        <f>T146+T196</f>
        <v>0</v>
      </c>
      <c r="AR145" s="146" t="s">
        <v>87</v>
      </c>
      <c r="AT145" s="154" t="s">
        <v>76</v>
      </c>
      <c r="AU145" s="154" t="s">
        <v>77</v>
      </c>
      <c r="AY145" s="146" t="s">
        <v>127</v>
      </c>
      <c r="BK145" s="155">
        <f>BK146+BK196</f>
        <v>0</v>
      </c>
    </row>
    <row r="146" spans="1:65" s="12" customFormat="1" ht="22.95" customHeight="1">
      <c r="B146" s="145"/>
      <c r="D146" s="146" t="s">
        <v>76</v>
      </c>
      <c r="E146" s="156" t="s">
        <v>183</v>
      </c>
      <c r="F146" s="156" t="s">
        <v>184</v>
      </c>
      <c r="I146" s="148"/>
      <c r="J146" s="157">
        <f>BK146</f>
        <v>0</v>
      </c>
      <c r="L146" s="145"/>
      <c r="M146" s="150"/>
      <c r="N146" s="151"/>
      <c r="O146" s="151"/>
      <c r="P146" s="152">
        <f>SUM(P147:P195)</f>
        <v>0</v>
      </c>
      <c r="Q146" s="151"/>
      <c r="R146" s="152">
        <f>SUM(R147:R195)</f>
        <v>1786.5974000000001</v>
      </c>
      <c r="S146" s="151"/>
      <c r="T146" s="153">
        <f>SUM(T147:T195)</f>
        <v>0</v>
      </c>
      <c r="AR146" s="146" t="s">
        <v>87</v>
      </c>
      <c r="AT146" s="154" t="s">
        <v>76</v>
      </c>
      <c r="AU146" s="154" t="s">
        <v>85</v>
      </c>
      <c r="AY146" s="146" t="s">
        <v>127</v>
      </c>
      <c r="BK146" s="155">
        <f>SUM(BK147:BK195)</f>
        <v>0</v>
      </c>
    </row>
    <row r="147" spans="1:65" s="2" customFormat="1" ht="31.8" customHeight="1">
      <c r="A147" s="29"/>
      <c r="B147" s="158"/>
      <c r="C147" s="159" t="s">
        <v>185</v>
      </c>
      <c r="D147" s="159" t="s">
        <v>130</v>
      </c>
      <c r="E147" s="160" t="s">
        <v>186</v>
      </c>
      <c r="F147" s="161" t="s">
        <v>187</v>
      </c>
      <c r="G147" s="162" t="s">
        <v>139</v>
      </c>
      <c r="H147" s="163">
        <v>260</v>
      </c>
      <c r="I147" s="164"/>
      <c r="J147" s="165">
        <f t="shared" ref="J147:J178" si="0">ROUND(I147*H147,2)</f>
        <v>0</v>
      </c>
      <c r="K147" s="166"/>
      <c r="L147" s="30"/>
      <c r="M147" s="167" t="s">
        <v>1</v>
      </c>
      <c r="N147" s="168" t="s">
        <v>42</v>
      </c>
      <c r="O147" s="55"/>
      <c r="P147" s="169">
        <f t="shared" ref="P147:P178" si="1">O147*H147</f>
        <v>0</v>
      </c>
      <c r="Q147" s="169">
        <v>0</v>
      </c>
      <c r="R147" s="169">
        <f t="shared" ref="R147:R178" si="2">Q147*H147</f>
        <v>0</v>
      </c>
      <c r="S147" s="169">
        <v>0</v>
      </c>
      <c r="T147" s="170">
        <f t="shared" ref="T147:T178" si="3">S147*H147</f>
        <v>0</v>
      </c>
      <c r="U147" s="29"/>
      <c r="V147" s="29"/>
      <c r="W147" s="29"/>
      <c r="X147" s="29"/>
      <c r="Y147" s="29"/>
      <c r="Z147" s="29"/>
      <c r="AA147" s="29"/>
      <c r="AB147" s="29"/>
      <c r="AC147" s="29"/>
      <c r="AD147" s="29"/>
      <c r="AE147" s="29"/>
      <c r="AR147" s="171" t="s">
        <v>188</v>
      </c>
      <c r="AT147" s="171" t="s">
        <v>130</v>
      </c>
      <c r="AU147" s="171" t="s">
        <v>87</v>
      </c>
      <c r="AY147" s="14" t="s">
        <v>127</v>
      </c>
      <c r="BE147" s="172">
        <f t="shared" ref="BE147:BE178" si="4">IF(N147="základní",J147,0)</f>
        <v>0</v>
      </c>
      <c r="BF147" s="172">
        <f t="shared" ref="BF147:BF178" si="5">IF(N147="snížená",J147,0)</f>
        <v>0</v>
      </c>
      <c r="BG147" s="172">
        <f t="shared" ref="BG147:BG178" si="6">IF(N147="zákl. přenesená",J147,0)</f>
        <v>0</v>
      </c>
      <c r="BH147" s="172">
        <f t="shared" ref="BH147:BH178" si="7">IF(N147="sníž. přenesená",J147,0)</f>
        <v>0</v>
      </c>
      <c r="BI147" s="172">
        <f t="shared" ref="BI147:BI178" si="8">IF(N147="nulová",J147,0)</f>
        <v>0</v>
      </c>
      <c r="BJ147" s="14" t="s">
        <v>85</v>
      </c>
      <c r="BK147" s="172">
        <f t="shared" ref="BK147:BK178" si="9">ROUND(I147*H147,2)</f>
        <v>0</v>
      </c>
      <c r="BL147" s="14" t="s">
        <v>188</v>
      </c>
      <c r="BM147" s="171" t="s">
        <v>189</v>
      </c>
    </row>
    <row r="148" spans="1:65" s="2" customFormat="1" ht="13.95" customHeight="1">
      <c r="A148" s="29"/>
      <c r="B148" s="158"/>
      <c r="C148" s="173" t="s">
        <v>190</v>
      </c>
      <c r="D148" s="173" t="s">
        <v>136</v>
      </c>
      <c r="E148" s="174" t="s">
        <v>191</v>
      </c>
      <c r="F148" s="175" t="s">
        <v>192</v>
      </c>
      <c r="G148" s="176" t="s">
        <v>139</v>
      </c>
      <c r="H148" s="177">
        <v>20</v>
      </c>
      <c r="I148" s="178"/>
      <c r="J148" s="179">
        <f t="shared" si="0"/>
        <v>0</v>
      </c>
      <c r="K148" s="180"/>
      <c r="L148" s="181"/>
      <c r="M148" s="182" t="s">
        <v>1</v>
      </c>
      <c r="N148" s="183" t="s">
        <v>42</v>
      </c>
      <c r="O148" s="55"/>
      <c r="P148" s="169">
        <f t="shared" si="1"/>
        <v>0</v>
      </c>
      <c r="Q148" s="169">
        <v>6.9999999999999994E-5</v>
      </c>
      <c r="R148" s="169">
        <f t="shared" si="2"/>
        <v>1.3999999999999998E-3</v>
      </c>
      <c r="S148" s="169">
        <v>0</v>
      </c>
      <c r="T148" s="170">
        <f t="shared" si="3"/>
        <v>0</v>
      </c>
      <c r="U148" s="29"/>
      <c r="V148" s="29"/>
      <c r="W148" s="29"/>
      <c r="X148" s="29"/>
      <c r="Y148" s="29"/>
      <c r="Z148" s="29"/>
      <c r="AA148" s="29"/>
      <c r="AB148" s="29"/>
      <c r="AC148" s="29"/>
      <c r="AD148" s="29"/>
      <c r="AE148" s="29"/>
      <c r="AR148" s="171" t="s">
        <v>193</v>
      </c>
      <c r="AT148" s="171" t="s">
        <v>136</v>
      </c>
      <c r="AU148" s="171" t="s">
        <v>87</v>
      </c>
      <c r="AY148" s="14" t="s">
        <v>127</v>
      </c>
      <c r="BE148" s="172">
        <f t="shared" si="4"/>
        <v>0</v>
      </c>
      <c r="BF148" s="172">
        <f t="shared" si="5"/>
        <v>0</v>
      </c>
      <c r="BG148" s="172">
        <f t="shared" si="6"/>
        <v>0</v>
      </c>
      <c r="BH148" s="172">
        <f t="shared" si="7"/>
        <v>0</v>
      </c>
      <c r="BI148" s="172">
        <f t="shared" si="8"/>
        <v>0</v>
      </c>
      <c r="BJ148" s="14" t="s">
        <v>85</v>
      </c>
      <c r="BK148" s="172">
        <f t="shared" si="9"/>
        <v>0</v>
      </c>
      <c r="BL148" s="14" t="s">
        <v>188</v>
      </c>
      <c r="BM148" s="171" t="s">
        <v>194</v>
      </c>
    </row>
    <row r="149" spans="1:65" s="2" customFormat="1" ht="13.95" customHeight="1">
      <c r="A149" s="29"/>
      <c r="B149" s="158"/>
      <c r="C149" s="173" t="s">
        <v>195</v>
      </c>
      <c r="D149" s="173" t="s">
        <v>136</v>
      </c>
      <c r="E149" s="174" t="s">
        <v>196</v>
      </c>
      <c r="F149" s="175" t="s">
        <v>197</v>
      </c>
      <c r="G149" s="176" t="s">
        <v>139</v>
      </c>
      <c r="H149" s="177">
        <v>40</v>
      </c>
      <c r="I149" s="178"/>
      <c r="J149" s="179">
        <f t="shared" si="0"/>
        <v>0</v>
      </c>
      <c r="K149" s="180"/>
      <c r="L149" s="181"/>
      <c r="M149" s="182" t="s">
        <v>1</v>
      </c>
      <c r="N149" s="183" t="s">
        <v>42</v>
      </c>
      <c r="O149" s="55"/>
      <c r="P149" s="169">
        <f t="shared" si="1"/>
        <v>0</v>
      </c>
      <c r="Q149" s="169">
        <v>2.9999999999999997E-4</v>
      </c>
      <c r="R149" s="169">
        <f t="shared" si="2"/>
        <v>1.1999999999999999E-2</v>
      </c>
      <c r="S149" s="169">
        <v>0</v>
      </c>
      <c r="T149" s="170">
        <f t="shared" si="3"/>
        <v>0</v>
      </c>
      <c r="U149" s="29"/>
      <c r="V149" s="29"/>
      <c r="W149" s="29"/>
      <c r="X149" s="29"/>
      <c r="Y149" s="29"/>
      <c r="Z149" s="29"/>
      <c r="AA149" s="29"/>
      <c r="AB149" s="29"/>
      <c r="AC149" s="29"/>
      <c r="AD149" s="29"/>
      <c r="AE149" s="29"/>
      <c r="AR149" s="171" t="s">
        <v>193</v>
      </c>
      <c r="AT149" s="171" t="s">
        <v>136</v>
      </c>
      <c r="AU149" s="171" t="s">
        <v>87</v>
      </c>
      <c r="AY149" s="14" t="s">
        <v>127</v>
      </c>
      <c r="BE149" s="172">
        <f t="shared" si="4"/>
        <v>0</v>
      </c>
      <c r="BF149" s="172">
        <f t="shared" si="5"/>
        <v>0</v>
      </c>
      <c r="BG149" s="172">
        <f t="shared" si="6"/>
        <v>0</v>
      </c>
      <c r="BH149" s="172">
        <f t="shared" si="7"/>
        <v>0</v>
      </c>
      <c r="BI149" s="172">
        <f t="shared" si="8"/>
        <v>0</v>
      </c>
      <c r="BJ149" s="14" t="s">
        <v>85</v>
      </c>
      <c r="BK149" s="172">
        <f t="shared" si="9"/>
        <v>0</v>
      </c>
      <c r="BL149" s="14" t="s">
        <v>188</v>
      </c>
      <c r="BM149" s="171" t="s">
        <v>198</v>
      </c>
    </row>
    <row r="150" spans="1:65" s="2" customFormat="1" ht="13.95" customHeight="1">
      <c r="A150" s="29"/>
      <c r="B150" s="158"/>
      <c r="C150" s="173" t="s">
        <v>199</v>
      </c>
      <c r="D150" s="173" t="s">
        <v>136</v>
      </c>
      <c r="E150" s="174" t="s">
        <v>200</v>
      </c>
      <c r="F150" s="175" t="s">
        <v>201</v>
      </c>
      <c r="G150" s="176" t="s">
        <v>139</v>
      </c>
      <c r="H150" s="177">
        <v>200</v>
      </c>
      <c r="I150" s="178"/>
      <c r="J150" s="179">
        <f t="shared" si="0"/>
        <v>0</v>
      </c>
      <c r="K150" s="180"/>
      <c r="L150" s="181"/>
      <c r="M150" s="182" t="s">
        <v>1</v>
      </c>
      <c r="N150" s="183" t="s">
        <v>42</v>
      </c>
      <c r="O150" s="55"/>
      <c r="P150" s="169">
        <f t="shared" si="1"/>
        <v>0</v>
      </c>
      <c r="Q150" s="169">
        <v>3.6999999999999999E-4</v>
      </c>
      <c r="R150" s="169">
        <f t="shared" si="2"/>
        <v>7.3999999999999996E-2</v>
      </c>
      <c r="S150" s="169">
        <v>0</v>
      </c>
      <c r="T150" s="170">
        <f t="shared" si="3"/>
        <v>0</v>
      </c>
      <c r="U150" s="29"/>
      <c r="V150" s="29"/>
      <c r="W150" s="29"/>
      <c r="X150" s="29"/>
      <c r="Y150" s="29"/>
      <c r="Z150" s="29"/>
      <c r="AA150" s="29"/>
      <c r="AB150" s="29"/>
      <c r="AC150" s="29"/>
      <c r="AD150" s="29"/>
      <c r="AE150" s="29"/>
      <c r="AR150" s="171" t="s">
        <v>193</v>
      </c>
      <c r="AT150" s="171" t="s">
        <v>136</v>
      </c>
      <c r="AU150" s="171" t="s">
        <v>87</v>
      </c>
      <c r="AY150" s="14" t="s">
        <v>127</v>
      </c>
      <c r="BE150" s="172">
        <f t="shared" si="4"/>
        <v>0</v>
      </c>
      <c r="BF150" s="172">
        <f t="shared" si="5"/>
        <v>0</v>
      </c>
      <c r="BG150" s="172">
        <f t="shared" si="6"/>
        <v>0</v>
      </c>
      <c r="BH150" s="172">
        <f t="shared" si="7"/>
        <v>0</v>
      </c>
      <c r="BI150" s="172">
        <f t="shared" si="8"/>
        <v>0</v>
      </c>
      <c r="BJ150" s="14" t="s">
        <v>85</v>
      </c>
      <c r="BK150" s="172">
        <f t="shared" si="9"/>
        <v>0</v>
      </c>
      <c r="BL150" s="14" t="s">
        <v>188</v>
      </c>
      <c r="BM150" s="171" t="s">
        <v>202</v>
      </c>
    </row>
    <row r="151" spans="1:65" s="2" customFormat="1" ht="31.2" customHeight="1">
      <c r="A151" s="29"/>
      <c r="B151" s="158"/>
      <c r="C151" s="159" t="s">
        <v>203</v>
      </c>
      <c r="D151" s="159" t="s">
        <v>130</v>
      </c>
      <c r="E151" s="160" t="s">
        <v>204</v>
      </c>
      <c r="F151" s="161" t="s">
        <v>205</v>
      </c>
      <c r="G151" s="162" t="s">
        <v>139</v>
      </c>
      <c r="H151" s="163">
        <v>500</v>
      </c>
      <c r="I151" s="164"/>
      <c r="J151" s="165">
        <f t="shared" si="0"/>
        <v>0</v>
      </c>
      <c r="K151" s="166"/>
      <c r="L151" s="30"/>
      <c r="M151" s="167" t="s">
        <v>1</v>
      </c>
      <c r="N151" s="168" t="s">
        <v>42</v>
      </c>
      <c r="O151" s="55"/>
      <c r="P151" s="169">
        <f t="shared" si="1"/>
        <v>0</v>
      </c>
      <c r="Q151" s="169">
        <v>0</v>
      </c>
      <c r="R151" s="169">
        <f t="shared" si="2"/>
        <v>0</v>
      </c>
      <c r="S151" s="169">
        <v>0</v>
      </c>
      <c r="T151" s="170">
        <f t="shared" si="3"/>
        <v>0</v>
      </c>
      <c r="U151" s="29"/>
      <c r="V151" s="29"/>
      <c r="W151" s="29"/>
      <c r="X151" s="29"/>
      <c r="Y151" s="29"/>
      <c r="Z151" s="29"/>
      <c r="AA151" s="29"/>
      <c r="AB151" s="29"/>
      <c r="AC151" s="29"/>
      <c r="AD151" s="29"/>
      <c r="AE151" s="29"/>
      <c r="AR151" s="171" t="s">
        <v>188</v>
      </c>
      <c r="AT151" s="171" t="s">
        <v>130</v>
      </c>
      <c r="AU151" s="171" t="s">
        <v>87</v>
      </c>
      <c r="AY151" s="14" t="s">
        <v>127</v>
      </c>
      <c r="BE151" s="172">
        <f t="shared" si="4"/>
        <v>0</v>
      </c>
      <c r="BF151" s="172">
        <f t="shared" si="5"/>
        <v>0</v>
      </c>
      <c r="BG151" s="172">
        <f t="shared" si="6"/>
        <v>0</v>
      </c>
      <c r="BH151" s="172">
        <f t="shared" si="7"/>
        <v>0</v>
      </c>
      <c r="BI151" s="172">
        <f t="shared" si="8"/>
        <v>0</v>
      </c>
      <c r="BJ151" s="14" t="s">
        <v>85</v>
      </c>
      <c r="BK151" s="172">
        <f t="shared" si="9"/>
        <v>0</v>
      </c>
      <c r="BL151" s="14" t="s">
        <v>188</v>
      </c>
      <c r="BM151" s="171" t="s">
        <v>206</v>
      </c>
    </row>
    <row r="152" spans="1:65" s="2" customFormat="1" ht="13.95" customHeight="1">
      <c r="A152" s="29"/>
      <c r="B152" s="158"/>
      <c r="C152" s="173" t="s">
        <v>207</v>
      </c>
      <c r="D152" s="173" t="s">
        <v>136</v>
      </c>
      <c r="E152" s="174" t="s">
        <v>208</v>
      </c>
      <c r="F152" s="175" t="s">
        <v>209</v>
      </c>
      <c r="G152" s="176" t="s">
        <v>139</v>
      </c>
      <c r="H152" s="177">
        <v>500</v>
      </c>
      <c r="I152" s="178"/>
      <c r="J152" s="179">
        <f t="shared" si="0"/>
        <v>0</v>
      </c>
      <c r="K152" s="180"/>
      <c r="L152" s="181"/>
      <c r="M152" s="182" t="s">
        <v>1</v>
      </c>
      <c r="N152" s="183" t="s">
        <v>42</v>
      </c>
      <c r="O152" s="55"/>
      <c r="P152" s="169">
        <f t="shared" si="1"/>
        <v>0</v>
      </c>
      <c r="Q152" s="169">
        <v>3.8000000000000002E-4</v>
      </c>
      <c r="R152" s="169">
        <f t="shared" si="2"/>
        <v>0.19</v>
      </c>
      <c r="S152" s="169">
        <v>0</v>
      </c>
      <c r="T152" s="170">
        <f t="shared" si="3"/>
        <v>0</v>
      </c>
      <c r="U152" s="29"/>
      <c r="V152" s="29"/>
      <c r="W152" s="29"/>
      <c r="X152" s="29"/>
      <c r="Y152" s="29"/>
      <c r="Z152" s="29"/>
      <c r="AA152" s="29"/>
      <c r="AB152" s="29"/>
      <c r="AC152" s="29"/>
      <c r="AD152" s="29"/>
      <c r="AE152" s="29"/>
      <c r="AR152" s="171" t="s">
        <v>193</v>
      </c>
      <c r="AT152" s="171" t="s">
        <v>136</v>
      </c>
      <c r="AU152" s="171" t="s">
        <v>87</v>
      </c>
      <c r="AY152" s="14" t="s">
        <v>127</v>
      </c>
      <c r="BE152" s="172">
        <f t="shared" si="4"/>
        <v>0</v>
      </c>
      <c r="BF152" s="172">
        <f t="shared" si="5"/>
        <v>0</v>
      </c>
      <c r="BG152" s="172">
        <f t="shared" si="6"/>
        <v>0</v>
      </c>
      <c r="BH152" s="172">
        <f t="shared" si="7"/>
        <v>0</v>
      </c>
      <c r="BI152" s="172">
        <f t="shared" si="8"/>
        <v>0</v>
      </c>
      <c r="BJ152" s="14" t="s">
        <v>85</v>
      </c>
      <c r="BK152" s="172">
        <f t="shared" si="9"/>
        <v>0</v>
      </c>
      <c r="BL152" s="14" t="s">
        <v>188</v>
      </c>
      <c r="BM152" s="171" t="s">
        <v>210</v>
      </c>
    </row>
    <row r="153" spans="1:65" s="2" customFormat="1" ht="23.4" customHeight="1">
      <c r="A153" s="29"/>
      <c r="B153" s="158"/>
      <c r="C153" s="159" t="s">
        <v>211</v>
      </c>
      <c r="D153" s="159" t="s">
        <v>130</v>
      </c>
      <c r="E153" s="160" t="s">
        <v>212</v>
      </c>
      <c r="F153" s="161" t="s">
        <v>213</v>
      </c>
      <c r="G153" s="162" t="s">
        <v>139</v>
      </c>
      <c r="H153" s="163">
        <v>3600</v>
      </c>
      <c r="I153" s="164"/>
      <c r="J153" s="165">
        <f t="shared" si="0"/>
        <v>0</v>
      </c>
      <c r="K153" s="166"/>
      <c r="L153" s="30"/>
      <c r="M153" s="167" t="s">
        <v>1</v>
      </c>
      <c r="N153" s="168" t="s">
        <v>42</v>
      </c>
      <c r="O153" s="55"/>
      <c r="P153" s="169">
        <f t="shared" si="1"/>
        <v>0</v>
      </c>
      <c r="Q153" s="169">
        <v>0</v>
      </c>
      <c r="R153" s="169">
        <f t="shared" si="2"/>
        <v>0</v>
      </c>
      <c r="S153" s="169">
        <v>0</v>
      </c>
      <c r="T153" s="170">
        <f t="shared" si="3"/>
        <v>0</v>
      </c>
      <c r="U153" s="29"/>
      <c r="V153" s="29"/>
      <c r="W153" s="29"/>
      <c r="X153" s="29"/>
      <c r="Y153" s="29"/>
      <c r="Z153" s="29"/>
      <c r="AA153" s="29"/>
      <c r="AB153" s="29"/>
      <c r="AC153" s="29"/>
      <c r="AD153" s="29"/>
      <c r="AE153" s="29"/>
      <c r="AR153" s="171" t="s">
        <v>188</v>
      </c>
      <c r="AT153" s="171" t="s">
        <v>130</v>
      </c>
      <c r="AU153" s="171" t="s">
        <v>87</v>
      </c>
      <c r="AY153" s="14" t="s">
        <v>127</v>
      </c>
      <c r="BE153" s="172">
        <f t="shared" si="4"/>
        <v>0</v>
      </c>
      <c r="BF153" s="172">
        <f t="shared" si="5"/>
        <v>0</v>
      </c>
      <c r="BG153" s="172">
        <f t="shared" si="6"/>
        <v>0</v>
      </c>
      <c r="BH153" s="172">
        <f t="shared" si="7"/>
        <v>0</v>
      </c>
      <c r="BI153" s="172">
        <f t="shared" si="8"/>
        <v>0</v>
      </c>
      <c r="BJ153" s="14" t="s">
        <v>85</v>
      </c>
      <c r="BK153" s="172">
        <f t="shared" si="9"/>
        <v>0</v>
      </c>
      <c r="BL153" s="14" t="s">
        <v>188</v>
      </c>
      <c r="BM153" s="171" t="s">
        <v>214</v>
      </c>
    </row>
    <row r="154" spans="1:65" s="2" customFormat="1" ht="13.95" customHeight="1">
      <c r="A154" s="29"/>
      <c r="B154" s="158"/>
      <c r="C154" s="173" t="s">
        <v>215</v>
      </c>
      <c r="D154" s="173" t="s">
        <v>136</v>
      </c>
      <c r="E154" s="174" t="s">
        <v>216</v>
      </c>
      <c r="F154" s="175" t="s">
        <v>217</v>
      </c>
      <c r="G154" s="176" t="s">
        <v>139</v>
      </c>
      <c r="H154" s="177">
        <v>60</v>
      </c>
      <c r="I154" s="178"/>
      <c r="J154" s="179">
        <f t="shared" si="0"/>
        <v>0</v>
      </c>
      <c r="K154" s="180"/>
      <c r="L154" s="181"/>
      <c r="M154" s="182" t="s">
        <v>1</v>
      </c>
      <c r="N154" s="183" t="s">
        <v>42</v>
      </c>
      <c r="O154" s="55"/>
      <c r="P154" s="169">
        <f t="shared" si="1"/>
        <v>0</v>
      </c>
      <c r="Q154" s="169">
        <v>0</v>
      </c>
      <c r="R154" s="169">
        <f t="shared" si="2"/>
        <v>0</v>
      </c>
      <c r="S154" s="169">
        <v>0</v>
      </c>
      <c r="T154" s="170">
        <f t="shared" si="3"/>
        <v>0</v>
      </c>
      <c r="U154" s="29"/>
      <c r="V154" s="29"/>
      <c r="W154" s="29"/>
      <c r="X154" s="29"/>
      <c r="Y154" s="29"/>
      <c r="Z154" s="29"/>
      <c r="AA154" s="29"/>
      <c r="AB154" s="29"/>
      <c r="AC154" s="29"/>
      <c r="AD154" s="29"/>
      <c r="AE154" s="29"/>
      <c r="AR154" s="171" t="s">
        <v>193</v>
      </c>
      <c r="AT154" s="171" t="s">
        <v>136</v>
      </c>
      <c r="AU154" s="171" t="s">
        <v>87</v>
      </c>
      <c r="AY154" s="14" t="s">
        <v>127</v>
      </c>
      <c r="BE154" s="172">
        <f t="shared" si="4"/>
        <v>0</v>
      </c>
      <c r="BF154" s="172">
        <f t="shared" si="5"/>
        <v>0</v>
      </c>
      <c r="BG154" s="172">
        <f t="shared" si="6"/>
        <v>0</v>
      </c>
      <c r="BH154" s="172">
        <f t="shared" si="7"/>
        <v>0</v>
      </c>
      <c r="BI154" s="172">
        <f t="shared" si="8"/>
        <v>0</v>
      </c>
      <c r="BJ154" s="14" t="s">
        <v>85</v>
      </c>
      <c r="BK154" s="172">
        <f t="shared" si="9"/>
        <v>0</v>
      </c>
      <c r="BL154" s="14" t="s">
        <v>188</v>
      </c>
      <c r="BM154" s="171" t="s">
        <v>218</v>
      </c>
    </row>
    <row r="155" spans="1:65" s="2" customFormat="1" ht="13.95" customHeight="1">
      <c r="A155" s="29"/>
      <c r="B155" s="158"/>
      <c r="C155" s="173" t="s">
        <v>219</v>
      </c>
      <c r="D155" s="173" t="s">
        <v>136</v>
      </c>
      <c r="E155" s="174" t="s">
        <v>220</v>
      </c>
      <c r="F155" s="175" t="s">
        <v>221</v>
      </c>
      <c r="G155" s="176" t="s">
        <v>139</v>
      </c>
      <c r="H155" s="177">
        <v>600</v>
      </c>
      <c r="I155" s="178"/>
      <c r="J155" s="179">
        <f t="shared" si="0"/>
        <v>0</v>
      </c>
      <c r="K155" s="180"/>
      <c r="L155" s="181"/>
      <c r="M155" s="182" t="s">
        <v>1</v>
      </c>
      <c r="N155" s="183" t="s">
        <v>42</v>
      </c>
      <c r="O155" s="55"/>
      <c r="P155" s="169">
        <f t="shared" si="1"/>
        <v>0</v>
      </c>
      <c r="Q155" s="169">
        <v>2.9399999999999999E-3</v>
      </c>
      <c r="R155" s="169">
        <f t="shared" si="2"/>
        <v>1.764</v>
      </c>
      <c r="S155" s="169">
        <v>0</v>
      </c>
      <c r="T155" s="170">
        <f t="shared" si="3"/>
        <v>0</v>
      </c>
      <c r="U155" s="29"/>
      <c r="V155" s="29"/>
      <c r="W155" s="29"/>
      <c r="X155" s="29"/>
      <c r="Y155" s="29"/>
      <c r="Z155" s="29"/>
      <c r="AA155" s="29"/>
      <c r="AB155" s="29"/>
      <c r="AC155" s="29"/>
      <c r="AD155" s="29"/>
      <c r="AE155" s="29"/>
      <c r="AR155" s="171" t="s">
        <v>193</v>
      </c>
      <c r="AT155" s="171" t="s">
        <v>136</v>
      </c>
      <c r="AU155" s="171" t="s">
        <v>87</v>
      </c>
      <c r="AY155" s="14" t="s">
        <v>127</v>
      </c>
      <c r="BE155" s="172">
        <f t="shared" si="4"/>
        <v>0</v>
      </c>
      <c r="BF155" s="172">
        <f t="shared" si="5"/>
        <v>0</v>
      </c>
      <c r="BG155" s="172">
        <f t="shared" si="6"/>
        <v>0</v>
      </c>
      <c r="BH155" s="172">
        <f t="shared" si="7"/>
        <v>0</v>
      </c>
      <c r="BI155" s="172">
        <f t="shared" si="8"/>
        <v>0</v>
      </c>
      <c r="BJ155" s="14" t="s">
        <v>85</v>
      </c>
      <c r="BK155" s="172">
        <f t="shared" si="9"/>
        <v>0</v>
      </c>
      <c r="BL155" s="14" t="s">
        <v>188</v>
      </c>
      <c r="BM155" s="171" t="s">
        <v>222</v>
      </c>
    </row>
    <row r="156" spans="1:65" s="2" customFormat="1" ht="13.95" customHeight="1">
      <c r="A156" s="29"/>
      <c r="B156" s="158"/>
      <c r="C156" s="173" t="s">
        <v>223</v>
      </c>
      <c r="D156" s="173" t="s">
        <v>136</v>
      </c>
      <c r="E156" s="174" t="s">
        <v>224</v>
      </c>
      <c r="F156" s="175" t="s">
        <v>225</v>
      </c>
      <c r="G156" s="176" t="s">
        <v>139</v>
      </c>
      <c r="H156" s="177">
        <v>2400</v>
      </c>
      <c r="I156" s="178"/>
      <c r="J156" s="179">
        <f t="shared" si="0"/>
        <v>0</v>
      </c>
      <c r="K156" s="180"/>
      <c r="L156" s="181"/>
      <c r="M156" s="182" t="s">
        <v>1</v>
      </c>
      <c r="N156" s="183" t="s">
        <v>42</v>
      </c>
      <c r="O156" s="55"/>
      <c r="P156" s="169">
        <f t="shared" si="1"/>
        <v>0</v>
      </c>
      <c r="Q156" s="169">
        <v>2.9399999999999999E-3</v>
      </c>
      <c r="R156" s="169">
        <f t="shared" si="2"/>
        <v>7.056</v>
      </c>
      <c r="S156" s="169">
        <v>0</v>
      </c>
      <c r="T156" s="170">
        <f t="shared" si="3"/>
        <v>0</v>
      </c>
      <c r="U156" s="29"/>
      <c r="V156" s="29"/>
      <c r="W156" s="29"/>
      <c r="X156" s="29"/>
      <c r="Y156" s="29"/>
      <c r="Z156" s="29"/>
      <c r="AA156" s="29"/>
      <c r="AB156" s="29"/>
      <c r="AC156" s="29"/>
      <c r="AD156" s="29"/>
      <c r="AE156" s="29"/>
      <c r="AR156" s="171" t="s">
        <v>193</v>
      </c>
      <c r="AT156" s="171" t="s">
        <v>136</v>
      </c>
      <c r="AU156" s="171" t="s">
        <v>87</v>
      </c>
      <c r="AY156" s="14" t="s">
        <v>127</v>
      </c>
      <c r="BE156" s="172">
        <f t="shared" si="4"/>
        <v>0</v>
      </c>
      <c r="BF156" s="172">
        <f t="shared" si="5"/>
        <v>0</v>
      </c>
      <c r="BG156" s="172">
        <f t="shared" si="6"/>
        <v>0</v>
      </c>
      <c r="BH156" s="172">
        <f t="shared" si="7"/>
        <v>0</v>
      </c>
      <c r="BI156" s="172">
        <f t="shared" si="8"/>
        <v>0</v>
      </c>
      <c r="BJ156" s="14" t="s">
        <v>85</v>
      </c>
      <c r="BK156" s="172">
        <f t="shared" si="9"/>
        <v>0</v>
      </c>
      <c r="BL156" s="14" t="s">
        <v>188</v>
      </c>
      <c r="BM156" s="171" t="s">
        <v>226</v>
      </c>
    </row>
    <row r="157" spans="1:65" s="2" customFormat="1" ht="13.95" customHeight="1">
      <c r="A157" s="29"/>
      <c r="B157" s="158"/>
      <c r="C157" s="173" t="s">
        <v>227</v>
      </c>
      <c r="D157" s="173" t="s">
        <v>136</v>
      </c>
      <c r="E157" s="174" t="s">
        <v>228</v>
      </c>
      <c r="F157" s="175" t="s">
        <v>229</v>
      </c>
      <c r="G157" s="176" t="s">
        <v>139</v>
      </c>
      <c r="H157" s="177">
        <v>600</v>
      </c>
      <c r="I157" s="178"/>
      <c r="J157" s="179">
        <f t="shared" si="0"/>
        <v>0</v>
      </c>
      <c r="K157" s="180"/>
      <c r="L157" s="181"/>
      <c r="M157" s="182" t="s">
        <v>1</v>
      </c>
      <c r="N157" s="183" t="s">
        <v>42</v>
      </c>
      <c r="O157" s="55"/>
      <c r="P157" s="169">
        <f t="shared" si="1"/>
        <v>0</v>
      </c>
      <c r="Q157" s="169">
        <v>2.94</v>
      </c>
      <c r="R157" s="169">
        <f t="shared" si="2"/>
        <v>1764</v>
      </c>
      <c r="S157" s="169">
        <v>0</v>
      </c>
      <c r="T157" s="170">
        <f t="shared" si="3"/>
        <v>0</v>
      </c>
      <c r="U157" s="29"/>
      <c r="V157" s="29"/>
      <c r="W157" s="29"/>
      <c r="X157" s="29"/>
      <c r="Y157" s="29"/>
      <c r="Z157" s="29"/>
      <c r="AA157" s="29"/>
      <c r="AB157" s="29"/>
      <c r="AC157" s="29"/>
      <c r="AD157" s="29"/>
      <c r="AE157" s="29"/>
      <c r="AR157" s="171" t="s">
        <v>193</v>
      </c>
      <c r="AT157" s="171" t="s">
        <v>136</v>
      </c>
      <c r="AU157" s="171" t="s">
        <v>87</v>
      </c>
      <c r="AY157" s="14" t="s">
        <v>127</v>
      </c>
      <c r="BE157" s="172">
        <f t="shared" si="4"/>
        <v>0</v>
      </c>
      <c r="BF157" s="172">
        <f t="shared" si="5"/>
        <v>0</v>
      </c>
      <c r="BG157" s="172">
        <f t="shared" si="6"/>
        <v>0</v>
      </c>
      <c r="BH157" s="172">
        <f t="shared" si="7"/>
        <v>0</v>
      </c>
      <c r="BI157" s="172">
        <f t="shared" si="8"/>
        <v>0</v>
      </c>
      <c r="BJ157" s="14" t="s">
        <v>85</v>
      </c>
      <c r="BK157" s="172">
        <f t="shared" si="9"/>
        <v>0</v>
      </c>
      <c r="BL157" s="14" t="s">
        <v>188</v>
      </c>
      <c r="BM157" s="171" t="s">
        <v>230</v>
      </c>
    </row>
    <row r="158" spans="1:65" s="2" customFormat="1" ht="23.4" customHeight="1">
      <c r="A158" s="29"/>
      <c r="B158" s="158"/>
      <c r="C158" s="159" t="s">
        <v>231</v>
      </c>
      <c r="D158" s="159" t="s">
        <v>130</v>
      </c>
      <c r="E158" s="160" t="s">
        <v>232</v>
      </c>
      <c r="F158" s="161" t="s">
        <v>233</v>
      </c>
      <c r="G158" s="162" t="s">
        <v>139</v>
      </c>
      <c r="H158" s="163">
        <v>30</v>
      </c>
      <c r="I158" s="164"/>
      <c r="J158" s="165">
        <f t="shared" si="0"/>
        <v>0</v>
      </c>
      <c r="K158" s="166"/>
      <c r="L158" s="30"/>
      <c r="M158" s="167" t="s">
        <v>1</v>
      </c>
      <c r="N158" s="168" t="s">
        <v>42</v>
      </c>
      <c r="O158" s="55"/>
      <c r="P158" s="169">
        <f t="shared" si="1"/>
        <v>0</v>
      </c>
      <c r="Q158" s="169">
        <v>0</v>
      </c>
      <c r="R158" s="169">
        <f t="shared" si="2"/>
        <v>0</v>
      </c>
      <c r="S158" s="169">
        <v>0</v>
      </c>
      <c r="T158" s="170">
        <f t="shared" si="3"/>
        <v>0</v>
      </c>
      <c r="U158" s="29"/>
      <c r="V158" s="29"/>
      <c r="W158" s="29"/>
      <c r="X158" s="29"/>
      <c r="Y158" s="29"/>
      <c r="Z158" s="29"/>
      <c r="AA158" s="29"/>
      <c r="AB158" s="29"/>
      <c r="AC158" s="29"/>
      <c r="AD158" s="29"/>
      <c r="AE158" s="29"/>
      <c r="AR158" s="171" t="s">
        <v>188</v>
      </c>
      <c r="AT158" s="171" t="s">
        <v>130</v>
      </c>
      <c r="AU158" s="171" t="s">
        <v>87</v>
      </c>
      <c r="AY158" s="14" t="s">
        <v>127</v>
      </c>
      <c r="BE158" s="172">
        <f t="shared" si="4"/>
        <v>0</v>
      </c>
      <c r="BF158" s="172">
        <f t="shared" si="5"/>
        <v>0</v>
      </c>
      <c r="BG158" s="172">
        <f t="shared" si="6"/>
        <v>0</v>
      </c>
      <c r="BH158" s="172">
        <f t="shared" si="7"/>
        <v>0</v>
      </c>
      <c r="BI158" s="172">
        <f t="shared" si="8"/>
        <v>0</v>
      </c>
      <c r="BJ158" s="14" t="s">
        <v>85</v>
      </c>
      <c r="BK158" s="172">
        <f t="shared" si="9"/>
        <v>0</v>
      </c>
      <c r="BL158" s="14" t="s">
        <v>188</v>
      </c>
      <c r="BM158" s="171" t="s">
        <v>234</v>
      </c>
    </row>
    <row r="159" spans="1:65" s="2" customFormat="1" ht="13.95" customHeight="1">
      <c r="A159" s="29"/>
      <c r="B159" s="158"/>
      <c r="C159" s="173" t="s">
        <v>235</v>
      </c>
      <c r="D159" s="173" t="s">
        <v>136</v>
      </c>
      <c r="E159" s="174" t="s">
        <v>236</v>
      </c>
      <c r="F159" s="175" t="s">
        <v>237</v>
      </c>
      <c r="G159" s="176" t="s">
        <v>139</v>
      </c>
      <c r="H159" s="177">
        <v>30</v>
      </c>
      <c r="I159" s="178"/>
      <c r="J159" s="179">
        <f t="shared" si="0"/>
        <v>0</v>
      </c>
      <c r="K159" s="180"/>
      <c r="L159" s="181"/>
      <c r="M159" s="182" t="s">
        <v>1</v>
      </c>
      <c r="N159" s="183" t="s">
        <v>42</v>
      </c>
      <c r="O159" s="55"/>
      <c r="P159" s="169">
        <f t="shared" si="1"/>
        <v>0</v>
      </c>
      <c r="Q159" s="169">
        <v>0.45</v>
      </c>
      <c r="R159" s="169">
        <f t="shared" si="2"/>
        <v>13.5</v>
      </c>
      <c r="S159" s="169">
        <v>0</v>
      </c>
      <c r="T159" s="170">
        <f t="shared" si="3"/>
        <v>0</v>
      </c>
      <c r="U159" s="29"/>
      <c r="V159" s="29"/>
      <c r="W159" s="29"/>
      <c r="X159" s="29"/>
      <c r="Y159" s="29"/>
      <c r="Z159" s="29"/>
      <c r="AA159" s="29"/>
      <c r="AB159" s="29"/>
      <c r="AC159" s="29"/>
      <c r="AD159" s="29"/>
      <c r="AE159" s="29"/>
      <c r="AR159" s="171" t="s">
        <v>193</v>
      </c>
      <c r="AT159" s="171" t="s">
        <v>136</v>
      </c>
      <c r="AU159" s="171" t="s">
        <v>87</v>
      </c>
      <c r="AY159" s="14" t="s">
        <v>127</v>
      </c>
      <c r="BE159" s="172">
        <f t="shared" si="4"/>
        <v>0</v>
      </c>
      <c r="BF159" s="172">
        <f t="shared" si="5"/>
        <v>0</v>
      </c>
      <c r="BG159" s="172">
        <f t="shared" si="6"/>
        <v>0</v>
      </c>
      <c r="BH159" s="172">
        <f t="shared" si="7"/>
        <v>0</v>
      </c>
      <c r="BI159" s="172">
        <f t="shared" si="8"/>
        <v>0</v>
      </c>
      <c r="BJ159" s="14" t="s">
        <v>85</v>
      </c>
      <c r="BK159" s="172">
        <f t="shared" si="9"/>
        <v>0</v>
      </c>
      <c r="BL159" s="14" t="s">
        <v>188</v>
      </c>
      <c r="BM159" s="171" t="s">
        <v>238</v>
      </c>
    </row>
    <row r="160" spans="1:65" s="2" customFormat="1" ht="23.4" customHeight="1">
      <c r="A160" s="29"/>
      <c r="B160" s="158"/>
      <c r="C160" s="159" t="s">
        <v>239</v>
      </c>
      <c r="D160" s="159" t="s">
        <v>130</v>
      </c>
      <c r="E160" s="160" t="s">
        <v>240</v>
      </c>
      <c r="F160" s="161" t="s">
        <v>241</v>
      </c>
      <c r="G160" s="162" t="s">
        <v>133</v>
      </c>
      <c r="H160" s="163">
        <v>10</v>
      </c>
      <c r="I160" s="164"/>
      <c r="J160" s="165">
        <f t="shared" si="0"/>
        <v>0</v>
      </c>
      <c r="K160" s="166"/>
      <c r="L160" s="30"/>
      <c r="M160" s="167" t="s">
        <v>1</v>
      </c>
      <c r="N160" s="168" t="s">
        <v>42</v>
      </c>
      <c r="O160" s="55"/>
      <c r="P160" s="169">
        <f t="shared" si="1"/>
        <v>0</v>
      </c>
      <c r="Q160" s="169">
        <v>0</v>
      </c>
      <c r="R160" s="169">
        <f t="shared" si="2"/>
        <v>0</v>
      </c>
      <c r="S160" s="169">
        <v>0</v>
      </c>
      <c r="T160" s="170">
        <f t="shared" si="3"/>
        <v>0</v>
      </c>
      <c r="U160" s="29"/>
      <c r="V160" s="29"/>
      <c r="W160" s="29"/>
      <c r="X160" s="29"/>
      <c r="Y160" s="29"/>
      <c r="Z160" s="29"/>
      <c r="AA160" s="29"/>
      <c r="AB160" s="29"/>
      <c r="AC160" s="29"/>
      <c r="AD160" s="29"/>
      <c r="AE160" s="29"/>
      <c r="AR160" s="171" t="s">
        <v>188</v>
      </c>
      <c r="AT160" s="171" t="s">
        <v>130</v>
      </c>
      <c r="AU160" s="171" t="s">
        <v>87</v>
      </c>
      <c r="AY160" s="14" t="s">
        <v>127</v>
      </c>
      <c r="BE160" s="172">
        <f t="shared" si="4"/>
        <v>0</v>
      </c>
      <c r="BF160" s="172">
        <f t="shared" si="5"/>
        <v>0</v>
      </c>
      <c r="BG160" s="172">
        <f t="shared" si="6"/>
        <v>0</v>
      </c>
      <c r="BH160" s="172">
        <f t="shared" si="7"/>
        <v>0</v>
      </c>
      <c r="BI160" s="172">
        <f t="shared" si="8"/>
        <v>0</v>
      </c>
      <c r="BJ160" s="14" t="s">
        <v>85</v>
      </c>
      <c r="BK160" s="172">
        <f t="shared" si="9"/>
        <v>0</v>
      </c>
      <c r="BL160" s="14" t="s">
        <v>188</v>
      </c>
      <c r="BM160" s="171" t="s">
        <v>242</v>
      </c>
    </row>
    <row r="161" spans="1:65" s="2" customFormat="1" ht="23.4" customHeight="1">
      <c r="A161" s="29"/>
      <c r="B161" s="158"/>
      <c r="C161" s="159" t="s">
        <v>243</v>
      </c>
      <c r="D161" s="159" t="s">
        <v>130</v>
      </c>
      <c r="E161" s="160" t="s">
        <v>244</v>
      </c>
      <c r="F161" s="161" t="s">
        <v>245</v>
      </c>
      <c r="G161" s="162" t="s">
        <v>133</v>
      </c>
      <c r="H161" s="163">
        <v>10</v>
      </c>
      <c r="I161" s="164"/>
      <c r="J161" s="165">
        <f t="shared" si="0"/>
        <v>0</v>
      </c>
      <c r="K161" s="166"/>
      <c r="L161" s="30"/>
      <c r="M161" s="167" t="s">
        <v>1</v>
      </c>
      <c r="N161" s="168" t="s">
        <v>42</v>
      </c>
      <c r="O161" s="55"/>
      <c r="P161" s="169">
        <f t="shared" si="1"/>
        <v>0</v>
      </c>
      <c r="Q161" s="169">
        <v>0</v>
      </c>
      <c r="R161" s="169">
        <f t="shared" si="2"/>
        <v>0</v>
      </c>
      <c r="S161" s="169">
        <v>0</v>
      </c>
      <c r="T161" s="170">
        <f t="shared" si="3"/>
        <v>0</v>
      </c>
      <c r="U161" s="29"/>
      <c r="V161" s="29"/>
      <c r="W161" s="29"/>
      <c r="X161" s="29"/>
      <c r="Y161" s="29"/>
      <c r="Z161" s="29"/>
      <c r="AA161" s="29"/>
      <c r="AB161" s="29"/>
      <c r="AC161" s="29"/>
      <c r="AD161" s="29"/>
      <c r="AE161" s="29"/>
      <c r="AR161" s="171" t="s">
        <v>188</v>
      </c>
      <c r="AT161" s="171" t="s">
        <v>130</v>
      </c>
      <c r="AU161" s="171" t="s">
        <v>87</v>
      </c>
      <c r="AY161" s="14" t="s">
        <v>127</v>
      </c>
      <c r="BE161" s="172">
        <f t="shared" si="4"/>
        <v>0</v>
      </c>
      <c r="BF161" s="172">
        <f t="shared" si="5"/>
        <v>0</v>
      </c>
      <c r="BG161" s="172">
        <f t="shared" si="6"/>
        <v>0</v>
      </c>
      <c r="BH161" s="172">
        <f t="shared" si="7"/>
        <v>0</v>
      </c>
      <c r="BI161" s="172">
        <f t="shared" si="8"/>
        <v>0</v>
      </c>
      <c r="BJ161" s="14" t="s">
        <v>85</v>
      </c>
      <c r="BK161" s="172">
        <f t="shared" si="9"/>
        <v>0</v>
      </c>
      <c r="BL161" s="14" t="s">
        <v>188</v>
      </c>
      <c r="BM161" s="171" t="s">
        <v>246</v>
      </c>
    </row>
    <row r="162" spans="1:65" s="2" customFormat="1" ht="23.4" customHeight="1">
      <c r="A162" s="29"/>
      <c r="B162" s="158"/>
      <c r="C162" s="159" t="s">
        <v>134</v>
      </c>
      <c r="D162" s="159" t="s">
        <v>130</v>
      </c>
      <c r="E162" s="160" t="s">
        <v>247</v>
      </c>
      <c r="F162" s="161" t="s">
        <v>248</v>
      </c>
      <c r="G162" s="162" t="s">
        <v>133</v>
      </c>
      <c r="H162" s="163">
        <v>10</v>
      </c>
      <c r="I162" s="164"/>
      <c r="J162" s="165">
        <f t="shared" si="0"/>
        <v>0</v>
      </c>
      <c r="K162" s="166"/>
      <c r="L162" s="30"/>
      <c r="M162" s="167" t="s">
        <v>1</v>
      </c>
      <c r="N162" s="168" t="s">
        <v>42</v>
      </c>
      <c r="O162" s="55"/>
      <c r="P162" s="169">
        <f t="shared" si="1"/>
        <v>0</v>
      </c>
      <c r="Q162" s="169">
        <v>0</v>
      </c>
      <c r="R162" s="169">
        <f t="shared" si="2"/>
        <v>0</v>
      </c>
      <c r="S162" s="169">
        <v>0</v>
      </c>
      <c r="T162" s="170">
        <f t="shared" si="3"/>
        <v>0</v>
      </c>
      <c r="U162" s="29"/>
      <c r="V162" s="29"/>
      <c r="W162" s="29"/>
      <c r="X162" s="29"/>
      <c r="Y162" s="29"/>
      <c r="Z162" s="29"/>
      <c r="AA162" s="29"/>
      <c r="AB162" s="29"/>
      <c r="AC162" s="29"/>
      <c r="AD162" s="29"/>
      <c r="AE162" s="29"/>
      <c r="AR162" s="171" t="s">
        <v>188</v>
      </c>
      <c r="AT162" s="171" t="s">
        <v>130</v>
      </c>
      <c r="AU162" s="171" t="s">
        <v>87</v>
      </c>
      <c r="AY162" s="14" t="s">
        <v>127</v>
      </c>
      <c r="BE162" s="172">
        <f t="shared" si="4"/>
        <v>0</v>
      </c>
      <c r="BF162" s="172">
        <f t="shared" si="5"/>
        <v>0</v>
      </c>
      <c r="BG162" s="172">
        <f t="shared" si="6"/>
        <v>0</v>
      </c>
      <c r="BH162" s="172">
        <f t="shared" si="7"/>
        <v>0</v>
      </c>
      <c r="BI162" s="172">
        <f t="shared" si="8"/>
        <v>0</v>
      </c>
      <c r="BJ162" s="14" t="s">
        <v>85</v>
      </c>
      <c r="BK162" s="172">
        <f t="shared" si="9"/>
        <v>0</v>
      </c>
      <c r="BL162" s="14" t="s">
        <v>188</v>
      </c>
      <c r="BM162" s="171" t="s">
        <v>249</v>
      </c>
    </row>
    <row r="163" spans="1:65" s="2" customFormat="1" ht="23.4" customHeight="1">
      <c r="A163" s="29"/>
      <c r="B163" s="158"/>
      <c r="C163" s="159" t="s">
        <v>250</v>
      </c>
      <c r="D163" s="159" t="s">
        <v>130</v>
      </c>
      <c r="E163" s="160" t="s">
        <v>251</v>
      </c>
      <c r="F163" s="161" t="s">
        <v>252</v>
      </c>
      <c r="G163" s="162" t="s">
        <v>133</v>
      </c>
      <c r="H163" s="163">
        <v>10</v>
      </c>
      <c r="I163" s="164"/>
      <c r="J163" s="165">
        <f t="shared" si="0"/>
        <v>0</v>
      </c>
      <c r="K163" s="166"/>
      <c r="L163" s="30"/>
      <c r="M163" s="167" t="s">
        <v>1</v>
      </c>
      <c r="N163" s="168" t="s">
        <v>42</v>
      </c>
      <c r="O163" s="55"/>
      <c r="P163" s="169">
        <f t="shared" si="1"/>
        <v>0</v>
      </c>
      <c r="Q163" s="169">
        <v>0</v>
      </c>
      <c r="R163" s="169">
        <f t="shared" si="2"/>
        <v>0</v>
      </c>
      <c r="S163" s="169">
        <v>0</v>
      </c>
      <c r="T163" s="170">
        <f t="shared" si="3"/>
        <v>0</v>
      </c>
      <c r="U163" s="29"/>
      <c r="V163" s="29"/>
      <c r="W163" s="29"/>
      <c r="X163" s="29"/>
      <c r="Y163" s="29"/>
      <c r="Z163" s="29"/>
      <c r="AA163" s="29"/>
      <c r="AB163" s="29"/>
      <c r="AC163" s="29"/>
      <c r="AD163" s="29"/>
      <c r="AE163" s="29"/>
      <c r="AR163" s="171" t="s">
        <v>188</v>
      </c>
      <c r="AT163" s="171" t="s">
        <v>130</v>
      </c>
      <c r="AU163" s="171" t="s">
        <v>87</v>
      </c>
      <c r="AY163" s="14" t="s">
        <v>127</v>
      </c>
      <c r="BE163" s="172">
        <f t="shared" si="4"/>
        <v>0</v>
      </c>
      <c r="BF163" s="172">
        <f t="shared" si="5"/>
        <v>0</v>
      </c>
      <c r="BG163" s="172">
        <f t="shared" si="6"/>
        <v>0</v>
      </c>
      <c r="BH163" s="172">
        <f t="shared" si="7"/>
        <v>0</v>
      </c>
      <c r="BI163" s="172">
        <f t="shared" si="8"/>
        <v>0</v>
      </c>
      <c r="BJ163" s="14" t="s">
        <v>85</v>
      </c>
      <c r="BK163" s="172">
        <f t="shared" si="9"/>
        <v>0</v>
      </c>
      <c r="BL163" s="14" t="s">
        <v>188</v>
      </c>
      <c r="BM163" s="171" t="s">
        <v>253</v>
      </c>
    </row>
    <row r="164" spans="1:65" s="2" customFormat="1" ht="23.4" customHeight="1">
      <c r="A164" s="29"/>
      <c r="B164" s="158"/>
      <c r="C164" s="159" t="s">
        <v>254</v>
      </c>
      <c r="D164" s="159" t="s">
        <v>130</v>
      </c>
      <c r="E164" s="160" t="s">
        <v>255</v>
      </c>
      <c r="F164" s="161" t="s">
        <v>256</v>
      </c>
      <c r="G164" s="162" t="s">
        <v>257</v>
      </c>
      <c r="H164" s="184"/>
      <c r="I164" s="164"/>
      <c r="J164" s="165">
        <f t="shared" si="0"/>
        <v>0</v>
      </c>
      <c r="K164" s="166"/>
      <c r="L164" s="30"/>
      <c r="M164" s="167" t="s">
        <v>1</v>
      </c>
      <c r="N164" s="168" t="s">
        <v>42</v>
      </c>
      <c r="O164" s="55"/>
      <c r="P164" s="169">
        <f t="shared" si="1"/>
        <v>0</v>
      </c>
      <c r="Q164" s="169">
        <v>0</v>
      </c>
      <c r="R164" s="169">
        <f t="shared" si="2"/>
        <v>0</v>
      </c>
      <c r="S164" s="169">
        <v>0</v>
      </c>
      <c r="T164" s="170">
        <f t="shared" si="3"/>
        <v>0</v>
      </c>
      <c r="U164" s="29"/>
      <c r="V164" s="29"/>
      <c r="W164" s="29"/>
      <c r="X164" s="29"/>
      <c r="Y164" s="29"/>
      <c r="Z164" s="29"/>
      <c r="AA164" s="29"/>
      <c r="AB164" s="29"/>
      <c r="AC164" s="29"/>
      <c r="AD164" s="29"/>
      <c r="AE164" s="29"/>
      <c r="AR164" s="171" t="s">
        <v>188</v>
      </c>
      <c r="AT164" s="171" t="s">
        <v>130</v>
      </c>
      <c r="AU164" s="171" t="s">
        <v>87</v>
      </c>
      <c r="AY164" s="14" t="s">
        <v>127</v>
      </c>
      <c r="BE164" s="172">
        <f t="shared" si="4"/>
        <v>0</v>
      </c>
      <c r="BF164" s="172">
        <f t="shared" si="5"/>
        <v>0</v>
      </c>
      <c r="BG164" s="172">
        <f t="shared" si="6"/>
        <v>0</v>
      </c>
      <c r="BH164" s="172">
        <f t="shared" si="7"/>
        <v>0</v>
      </c>
      <c r="BI164" s="172">
        <f t="shared" si="8"/>
        <v>0</v>
      </c>
      <c r="BJ164" s="14" t="s">
        <v>85</v>
      </c>
      <c r="BK164" s="172">
        <f t="shared" si="9"/>
        <v>0</v>
      </c>
      <c r="BL164" s="14" t="s">
        <v>188</v>
      </c>
      <c r="BM164" s="171" t="s">
        <v>258</v>
      </c>
    </row>
    <row r="165" spans="1:65" s="2" customFormat="1" ht="13.95" customHeight="1">
      <c r="A165" s="29"/>
      <c r="B165" s="158"/>
      <c r="C165" s="159" t="s">
        <v>259</v>
      </c>
      <c r="D165" s="159" t="s">
        <v>130</v>
      </c>
      <c r="E165" s="160" t="s">
        <v>260</v>
      </c>
      <c r="F165" s="161" t="s">
        <v>261</v>
      </c>
      <c r="G165" s="162" t="s">
        <v>262</v>
      </c>
      <c r="H165" s="163">
        <v>6</v>
      </c>
      <c r="I165" s="164"/>
      <c r="J165" s="165">
        <f t="shared" si="0"/>
        <v>0</v>
      </c>
      <c r="K165" s="166"/>
      <c r="L165" s="30"/>
      <c r="M165" s="167" t="s">
        <v>1</v>
      </c>
      <c r="N165" s="168" t="s">
        <v>42</v>
      </c>
      <c r="O165" s="55"/>
      <c r="P165" s="169">
        <f t="shared" si="1"/>
        <v>0</v>
      </c>
      <c r="Q165" s="169">
        <v>0</v>
      </c>
      <c r="R165" s="169">
        <f t="shared" si="2"/>
        <v>0</v>
      </c>
      <c r="S165" s="169">
        <v>0</v>
      </c>
      <c r="T165" s="170">
        <f t="shared" si="3"/>
        <v>0</v>
      </c>
      <c r="U165" s="29"/>
      <c r="V165" s="29"/>
      <c r="W165" s="29"/>
      <c r="X165" s="29"/>
      <c r="Y165" s="29"/>
      <c r="Z165" s="29"/>
      <c r="AA165" s="29"/>
      <c r="AB165" s="29"/>
      <c r="AC165" s="29"/>
      <c r="AD165" s="29"/>
      <c r="AE165" s="29"/>
      <c r="AR165" s="171" t="s">
        <v>188</v>
      </c>
      <c r="AT165" s="171" t="s">
        <v>130</v>
      </c>
      <c r="AU165" s="171" t="s">
        <v>87</v>
      </c>
      <c r="AY165" s="14" t="s">
        <v>127</v>
      </c>
      <c r="BE165" s="172">
        <f t="shared" si="4"/>
        <v>0</v>
      </c>
      <c r="BF165" s="172">
        <f t="shared" si="5"/>
        <v>0</v>
      </c>
      <c r="BG165" s="172">
        <f t="shared" si="6"/>
        <v>0</v>
      </c>
      <c r="BH165" s="172">
        <f t="shared" si="7"/>
        <v>0</v>
      </c>
      <c r="BI165" s="172">
        <f t="shared" si="8"/>
        <v>0</v>
      </c>
      <c r="BJ165" s="14" t="s">
        <v>85</v>
      </c>
      <c r="BK165" s="172">
        <f t="shared" si="9"/>
        <v>0</v>
      </c>
      <c r="BL165" s="14" t="s">
        <v>188</v>
      </c>
      <c r="BM165" s="171" t="s">
        <v>263</v>
      </c>
    </row>
    <row r="166" spans="1:65" s="2" customFormat="1" ht="13.95" customHeight="1">
      <c r="A166" s="29"/>
      <c r="B166" s="158"/>
      <c r="C166" s="173" t="s">
        <v>8</v>
      </c>
      <c r="D166" s="173" t="s">
        <v>136</v>
      </c>
      <c r="E166" s="174" t="s">
        <v>264</v>
      </c>
      <c r="F166" s="175" t="s">
        <v>265</v>
      </c>
      <c r="G166" s="176" t="s">
        <v>262</v>
      </c>
      <c r="H166" s="177">
        <v>6</v>
      </c>
      <c r="I166" s="178"/>
      <c r="J166" s="179">
        <f t="shared" si="0"/>
        <v>0</v>
      </c>
      <c r="K166" s="180"/>
      <c r="L166" s="181"/>
      <c r="M166" s="182" t="s">
        <v>1</v>
      </c>
      <c r="N166" s="183" t="s">
        <v>42</v>
      </c>
      <c r="O166" s="55"/>
      <c r="P166" s="169">
        <f t="shared" si="1"/>
        <v>0</v>
      </c>
      <c r="Q166" s="169">
        <v>0</v>
      </c>
      <c r="R166" s="169">
        <f t="shared" si="2"/>
        <v>0</v>
      </c>
      <c r="S166" s="169">
        <v>0</v>
      </c>
      <c r="T166" s="170">
        <f t="shared" si="3"/>
        <v>0</v>
      </c>
      <c r="U166" s="29"/>
      <c r="V166" s="29"/>
      <c r="W166" s="29"/>
      <c r="X166" s="29"/>
      <c r="Y166" s="29"/>
      <c r="Z166" s="29"/>
      <c r="AA166" s="29"/>
      <c r="AB166" s="29"/>
      <c r="AC166" s="29"/>
      <c r="AD166" s="29"/>
      <c r="AE166" s="29"/>
      <c r="AR166" s="171" t="s">
        <v>193</v>
      </c>
      <c r="AT166" s="171" t="s">
        <v>136</v>
      </c>
      <c r="AU166" s="171" t="s">
        <v>87</v>
      </c>
      <c r="AY166" s="14" t="s">
        <v>127</v>
      </c>
      <c r="BE166" s="172">
        <f t="shared" si="4"/>
        <v>0</v>
      </c>
      <c r="BF166" s="172">
        <f t="shared" si="5"/>
        <v>0</v>
      </c>
      <c r="BG166" s="172">
        <f t="shared" si="6"/>
        <v>0</v>
      </c>
      <c r="BH166" s="172">
        <f t="shared" si="7"/>
        <v>0</v>
      </c>
      <c r="BI166" s="172">
        <f t="shared" si="8"/>
        <v>0</v>
      </c>
      <c r="BJ166" s="14" t="s">
        <v>85</v>
      </c>
      <c r="BK166" s="172">
        <f t="shared" si="9"/>
        <v>0</v>
      </c>
      <c r="BL166" s="14" t="s">
        <v>188</v>
      </c>
      <c r="BM166" s="171" t="s">
        <v>266</v>
      </c>
    </row>
    <row r="167" spans="1:65" s="2" customFormat="1" ht="13.95" customHeight="1">
      <c r="A167" s="29"/>
      <c r="B167" s="158"/>
      <c r="C167" s="159" t="s">
        <v>188</v>
      </c>
      <c r="D167" s="159" t="s">
        <v>130</v>
      </c>
      <c r="E167" s="160" t="s">
        <v>267</v>
      </c>
      <c r="F167" s="161" t="s">
        <v>268</v>
      </c>
      <c r="G167" s="162" t="s">
        <v>262</v>
      </c>
      <c r="H167" s="163">
        <v>5</v>
      </c>
      <c r="I167" s="164"/>
      <c r="J167" s="165">
        <f t="shared" si="0"/>
        <v>0</v>
      </c>
      <c r="K167" s="166"/>
      <c r="L167" s="30"/>
      <c r="M167" s="167" t="s">
        <v>1</v>
      </c>
      <c r="N167" s="168" t="s">
        <v>42</v>
      </c>
      <c r="O167" s="55"/>
      <c r="P167" s="169">
        <f t="shared" si="1"/>
        <v>0</v>
      </c>
      <c r="Q167" s="169">
        <v>0</v>
      </c>
      <c r="R167" s="169">
        <f t="shared" si="2"/>
        <v>0</v>
      </c>
      <c r="S167" s="169">
        <v>0</v>
      </c>
      <c r="T167" s="170">
        <f t="shared" si="3"/>
        <v>0</v>
      </c>
      <c r="U167" s="29"/>
      <c r="V167" s="29"/>
      <c r="W167" s="29"/>
      <c r="X167" s="29"/>
      <c r="Y167" s="29"/>
      <c r="Z167" s="29"/>
      <c r="AA167" s="29"/>
      <c r="AB167" s="29"/>
      <c r="AC167" s="29"/>
      <c r="AD167" s="29"/>
      <c r="AE167" s="29"/>
      <c r="AR167" s="171" t="s">
        <v>188</v>
      </c>
      <c r="AT167" s="171" t="s">
        <v>130</v>
      </c>
      <c r="AU167" s="171" t="s">
        <v>87</v>
      </c>
      <c r="AY167" s="14" t="s">
        <v>127</v>
      </c>
      <c r="BE167" s="172">
        <f t="shared" si="4"/>
        <v>0</v>
      </c>
      <c r="BF167" s="172">
        <f t="shared" si="5"/>
        <v>0</v>
      </c>
      <c r="BG167" s="172">
        <f t="shared" si="6"/>
        <v>0</v>
      </c>
      <c r="BH167" s="172">
        <f t="shared" si="7"/>
        <v>0</v>
      </c>
      <c r="BI167" s="172">
        <f t="shared" si="8"/>
        <v>0</v>
      </c>
      <c r="BJ167" s="14" t="s">
        <v>85</v>
      </c>
      <c r="BK167" s="172">
        <f t="shared" si="9"/>
        <v>0</v>
      </c>
      <c r="BL167" s="14" t="s">
        <v>188</v>
      </c>
      <c r="BM167" s="171" t="s">
        <v>269</v>
      </c>
    </row>
    <row r="168" spans="1:65" s="2" customFormat="1" ht="23.4" customHeight="1">
      <c r="A168" s="29"/>
      <c r="B168" s="158"/>
      <c r="C168" s="173" t="s">
        <v>270</v>
      </c>
      <c r="D168" s="173" t="s">
        <v>136</v>
      </c>
      <c r="E168" s="174" t="s">
        <v>271</v>
      </c>
      <c r="F168" s="175" t="s">
        <v>670</v>
      </c>
      <c r="G168" s="176" t="s">
        <v>262</v>
      </c>
      <c r="H168" s="177">
        <v>5</v>
      </c>
      <c r="I168" s="178"/>
      <c r="J168" s="179">
        <f t="shared" si="0"/>
        <v>0</v>
      </c>
      <c r="K168" s="180"/>
      <c r="L168" s="181"/>
      <c r="M168" s="182" t="s">
        <v>1</v>
      </c>
      <c r="N168" s="183" t="s">
        <v>42</v>
      </c>
      <c r="O168" s="55"/>
      <c r="P168" s="169">
        <f t="shared" si="1"/>
        <v>0</v>
      </c>
      <c r="Q168" s="169">
        <v>0</v>
      </c>
      <c r="R168" s="169">
        <f t="shared" si="2"/>
        <v>0</v>
      </c>
      <c r="S168" s="169">
        <v>0</v>
      </c>
      <c r="T168" s="170">
        <f t="shared" si="3"/>
        <v>0</v>
      </c>
      <c r="U168" s="29"/>
      <c r="V168" s="29"/>
      <c r="W168" s="29"/>
      <c r="X168" s="29"/>
      <c r="Y168" s="29"/>
      <c r="Z168" s="29"/>
      <c r="AA168" s="29"/>
      <c r="AB168" s="29"/>
      <c r="AC168" s="29"/>
      <c r="AD168" s="29"/>
      <c r="AE168" s="29"/>
      <c r="AR168" s="171" t="s">
        <v>193</v>
      </c>
      <c r="AT168" s="171" t="s">
        <v>136</v>
      </c>
      <c r="AU168" s="171" t="s">
        <v>87</v>
      </c>
      <c r="AY168" s="14" t="s">
        <v>127</v>
      </c>
      <c r="BE168" s="172">
        <f t="shared" si="4"/>
        <v>0</v>
      </c>
      <c r="BF168" s="172">
        <f t="shared" si="5"/>
        <v>0</v>
      </c>
      <c r="BG168" s="172">
        <f t="shared" si="6"/>
        <v>0</v>
      </c>
      <c r="BH168" s="172">
        <f t="shared" si="7"/>
        <v>0</v>
      </c>
      <c r="BI168" s="172">
        <f t="shared" si="8"/>
        <v>0</v>
      </c>
      <c r="BJ168" s="14" t="s">
        <v>85</v>
      </c>
      <c r="BK168" s="172">
        <f t="shared" si="9"/>
        <v>0</v>
      </c>
      <c r="BL168" s="14" t="s">
        <v>188</v>
      </c>
      <c r="BM168" s="171" t="s">
        <v>272</v>
      </c>
    </row>
    <row r="169" spans="1:65" s="2" customFormat="1" ht="13.95" customHeight="1">
      <c r="A169" s="29"/>
      <c r="B169" s="158"/>
      <c r="C169" s="159" t="s">
        <v>273</v>
      </c>
      <c r="D169" s="159" t="s">
        <v>130</v>
      </c>
      <c r="E169" s="160" t="s">
        <v>274</v>
      </c>
      <c r="F169" s="161" t="s">
        <v>275</v>
      </c>
      <c r="G169" s="162" t="s">
        <v>262</v>
      </c>
      <c r="H169" s="163">
        <v>4500</v>
      </c>
      <c r="I169" s="164"/>
      <c r="J169" s="165">
        <f t="shared" si="0"/>
        <v>0</v>
      </c>
      <c r="K169" s="166"/>
      <c r="L169" s="30"/>
      <c r="M169" s="167" t="s">
        <v>1</v>
      </c>
      <c r="N169" s="168" t="s">
        <v>42</v>
      </c>
      <c r="O169" s="55"/>
      <c r="P169" s="169">
        <f t="shared" si="1"/>
        <v>0</v>
      </c>
      <c r="Q169" s="169">
        <v>0</v>
      </c>
      <c r="R169" s="169">
        <f t="shared" si="2"/>
        <v>0</v>
      </c>
      <c r="S169" s="169">
        <v>0</v>
      </c>
      <c r="T169" s="170">
        <f t="shared" si="3"/>
        <v>0</v>
      </c>
      <c r="U169" s="29"/>
      <c r="V169" s="29"/>
      <c r="W169" s="29"/>
      <c r="X169" s="29"/>
      <c r="Y169" s="29"/>
      <c r="Z169" s="29"/>
      <c r="AA169" s="29"/>
      <c r="AB169" s="29"/>
      <c r="AC169" s="29"/>
      <c r="AD169" s="29"/>
      <c r="AE169" s="29"/>
      <c r="AR169" s="171" t="s">
        <v>188</v>
      </c>
      <c r="AT169" s="171" t="s">
        <v>130</v>
      </c>
      <c r="AU169" s="171" t="s">
        <v>87</v>
      </c>
      <c r="AY169" s="14" t="s">
        <v>127</v>
      </c>
      <c r="BE169" s="172">
        <f t="shared" si="4"/>
        <v>0</v>
      </c>
      <c r="BF169" s="172">
        <f t="shared" si="5"/>
        <v>0</v>
      </c>
      <c r="BG169" s="172">
        <f t="shared" si="6"/>
        <v>0</v>
      </c>
      <c r="BH169" s="172">
        <f t="shared" si="7"/>
        <v>0</v>
      </c>
      <c r="BI169" s="172">
        <f t="shared" si="8"/>
        <v>0</v>
      </c>
      <c r="BJ169" s="14" t="s">
        <v>85</v>
      </c>
      <c r="BK169" s="172">
        <f t="shared" si="9"/>
        <v>0</v>
      </c>
      <c r="BL169" s="14" t="s">
        <v>188</v>
      </c>
      <c r="BM169" s="171" t="s">
        <v>276</v>
      </c>
    </row>
    <row r="170" spans="1:65" s="2" customFormat="1" ht="13.95" customHeight="1">
      <c r="A170" s="29"/>
      <c r="B170" s="158"/>
      <c r="C170" s="173" t="s">
        <v>277</v>
      </c>
      <c r="D170" s="173" t="s">
        <v>136</v>
      </c>
      <c r="E170" s="174" t="s">
        <v>278</v>
      </c>
      <c r="F170" s="175" t="s">
        <v>279</v>
      </c>
      <c r="G170" s="176" t="s">
        <v>262</v>
      </c>
      <c r="H170" s="177">
        <v>4500</v>
      </c>
      <c r="I170" s="178"/>
      <c r="J170" s="179">
        <f t="shared" si="0"/>
        <v>0</v>
      </c>
      <c r="K170" s="180"/>
      <c r="L170" s="181"/>
      <c r="M170" s="182" t="s">
        <v>1</v>
      </c>
      <c r="N170" s="183" t="s">
        <v>42</v>
      </c>
      <c r="O170" s="55"/>
      <c r="P170" s="169">
        <f t="shared" si="1"/>
        <v>0</v>
      </c>
      <c r="Q170" s="169">
        <v>0</v>
      </c>
      <c r="R170" s="169">
        <f t="shared" si="2"/>
        <v>0</v>
      </c>
      <c r="S170" s="169">
        <v>0</v>
      </c>
      <c r="T170" s="170">
        <f t="shared" si="3"/>
        <v>0</v>
      </c>
      <c r="U170" s="29"/>
      <c r="V170" s="29"/>
      <c r="W170" s="29"/>
      <c r="X170" s="29"/>
      <c r="Y170" s="29"/>
      <c r="Z170" s="29"/>
      <c r="AA170" s="29"/>
      <c r="AB170" s="29"/>
      <c r="AC170" s="29"/>
      <c r="AD170" s="29"/>
      <c r="AE170" s="29"/>
      <c r="AR170" s="171" t="s">
        <v>193</v>
      </c>
      <c r="AT170" s="171" t="s">
        <v>136</v>
      </c>
      <c r="AU170" s="171" t="s">
        <v>87</v>
      </c>
      <c r="AY170" s="14" t="s">
        <v>127</v>
      </c>
      <c r="BE170" s="172">
        <f t="shared" si="4"/>
        <v>0</v>
      </c>
      <c r="BF170" s="172">
        <f t="shared" si="5"/>
        <v>0</v>
      </c>
      <c r="BG170" s="172">
        <f t="shared" si="6"/>
        <v>0</v>
      </c>
      <c r="BH170" s="172">
        <f t="shared" si="7"/>
        <v>0</v>
      </c>
      <c r="BI170" s="172">
        <f t="shared" si="8"/>
        <v>0</v>
      </c>
      <c r="BJ170" s="14" t="s">
        <v>85</v>
      </c>
      <c r="BK170" s="172">
        <f t="shared" si="9"/>
        <v>0</v>
      </c>
      <c r="BL170" s="14" t="s">
        <v>188</v>
      </c>
      <c r="BM170" s="171" t="s">
        <v>280</v>
      </c>
    </row>
    <row r="171" spans="1:65" s="2" customFormat="1" ht="13.95" customHeight="1">
      <c r="A171" s="29"/>
      <c r="B171" s="158"/>
      <c r="C171" s="159" t="s">
        <v>281</v>
      </c>
      <c r="D171" s="159" t="s">
        <v>130</v>
      </c>
      <c r="E171" s="160" t="s">
        <v>282</v>
      </c>
      <c r="F171" s="161" t="s">
        <v>283</v>
      </c>
      <c r="G171" s="162" t="s">
        <v>262</v>
      </c>
      <c r="H171" s="163">
        <v>1</v>
      </c>
      <c r="I171" s="164"/>
      <c r="J171" s="165">
        <f t="shared" si="0"/>
        <v>0</v>
      </c>
      <c r="K171" s="166"/>
      <c r="L171" s="30"/>
      <c r="M171" s="167" t="s">
        <v>1</v>
      </c>
      <c r="N171" s="168" t="s">
        <v>42</v>
      </c>
      <c r="O171" s="55"/>
      <c r="P171" s="169">
        <f t="shared" si="1"/>
        <v>0</v>
      </c>
      <c r="Q171" s="169">
        <v>0</v>
      </c>
      <c r="R171" s="169">
        <f t="shared" si="2"/>
        <v>0</v>
      </c>
      <c r="S171" s="169">
        <v>0</v>
      </c>
      <c r="T171" s="170">
        <f t="shared" si="3"/>
        <v>0</v>
      </c>
      <c r="U171" s="29"/>
      <c r="V171" s="29"/>
      <c r="W171" s="29"/>
      <c r="X171" s="29"/>
      <c r="Y171" s="29"/>
      <c r="Z171" s="29"/>
      <c r="AA171" s="29"/>
      <c r="AB171" s="29"/>
      <c r="AC171" s="29"/>
      <c r="AD171" s="29"/>
      <c r="AE171" s="29"/>
      <c r="AR171" s="171" t="s">
        <v>188</v>
      </c>
      <c r="AT171" s="171" t="s">
        <v>130</v>
      </c>
      <c r="AU171" s="171" t="s">
        <v>87</v>
      </c>
      <c r="AY171" s="14" t="s">
        <v>127</v>
      </c>
      <c r="BE171" s="172">
        <f t="shared" si="4"/>
        <v>0</v>
      </c>
      <c r="BF171" s="172">
        <f t="shared" si="5"/>
        <v>0</v>
      </c>
      <c r="BG171" s="172">
        <f t="shared" si="6"/>
        <v>0</v>
      </c>
      <c r="BH171" s="172">
        <f t="shared" si="7"/>
        <v>0</v>
      </c>
      <c r="BI171" s="172">
        <f t="shared" si="8"/>
        <v>0</v>
      </c>
      <c r="BJ171" s="14" t="s">
        <v>85</v>
      </c>
      <c r="BK171" s="172">
        <f t="shared" si="9"/>
        <v>0</v>
      </c>
      <c r="BL171" s="14" t="s">
        <v>188</v>
      </c>
      <c r="BM171" s="171" t="s">
        <v>284</v>
      </c>
    </row>
    <row r="172" spans="1:65" s="2" customFormat="1" ht="13.95" customHeight="1">
      <c r="A172" s="29"/>
      <c r="B172" s="158"/>
      <c r="C172" s="173" t="s">
        <v>7</v>
      </c>
      <c r="D172" s="173" t="s">
        <v>136</v>
      </c>
      <c r="E172" s="174" t="s">
        <v>285</v>
      </c>
      <c r="F172" s="175" t="s">
        <v>286</v>
      </c>
      <c r="G172" s="176" t="s">
        <v>262</v>
      </c>
      <c r="H172" s="177">
        <v>1</v>
      </c>
      <c r="I172" s="178"/>
      <c r="J172" s="179">
        <f t="shared" si="0"/>
        <v>0</v>
      </c>
      <c r="K172" s="180"/>
      <c r="L172" s="181"/>
      <c r="M172" s="182" t="s">
        <v>1</v>
      </c>
      <c r="N172" s="183" t="s">
        <v>42</v>
      </c>
      <c r="O172" s="55"/>
      <c r="P172" s="169">
        <f t="shared" si="1"/>
        <v>0</v>
      </c>
      <c r="Q172" s="169">
        <v>0</v>
      </c>
      <c r="R172" s="169">
        <f t="shared" si="2"/>
        <v>0</v>
      </c>
      <c r="S172" s="169">
        <v>0</v>
      </c>
      <c r="T172" s="170">
        <f t="shared" si="3"/>
        <v>0</v>
      </c>
      <c r="U172" s="29"/>
      <c r="V172" s="29"/>
      <c r="W172" s="29"/>
      <c r="X172" s="29"/>
      <c r="Y172" s="29"/>
      <c r="Z172" s="29"/>
      <c r="AA172" s="29"/>
      <c r="AB172" s="29"/>
      <c r="AC172" s="29"/>
      <c r="AD172" s="29"/>
      <c r="AE172" s="29"/>
      <c r="AR172" s="171" t="s">
        <v>193</v>
      </c>
      <c r="AT172" s="171" t="s">
        <v>136</v>
      </c>
      <c r="AU172" s="171" t="s">
        <v>87</v>
      </c>
      <c r="AY172" s="14" t="s">
        <v>127</v>
      </c>
      <c r="BE172" s="172">
        <f t="shared" si="4"/>
        <v>0</v>
      </c>
      <c r="BF172" s="172">
        <f t="shared" si="5"/>
        <v>0</v>
      </c>
      <c r="BG172" s="172">
        <f t="shared" si="6"/>
        <v>0</v>
      </c>
      <c r="BH172" s="172">
        <f t="shared" si="7"/>
        <v>0</v>
      </c>
      <c r="BI172" s="172">
        <f t="shared" si="8"/>
        <v>0</v>
      </c>
      <c r="BJ172" s="14" t="s">
        <v>85</v>
      </c>
      <c r="BK172" s="172">
        <f t="shared" si="9"/>
        <v>0</v>
      </c>
      <c r="BL172" s="14" t="s">
        <v>188</v>
      </c>
      <c r="BM172" s="171" t="s">
        <v>287</v>
      </c>
    </row>
    <row r="173" spans="1:65" s="2" customFormat="1" ht="13.95" customHeight="1">
      <c r="A173" s="29"/>
      <c r="B173" s="158"/>
      <c r="C173" s="159" t="s">
        <v>288</v>
      </c>
      <c r="D173" s="159" t="s">
        <v>130</v>
      </c>
      <c r="E173" s="160" t="s">
        <v>289</v>
      </c>
      <c r="F173" s="161" t="s">
        <v>290</v>
      </c>
      <c r="G173" s="162" t="s">
        <v>139</v>
      </c>
      <c r="H173" s="163">
        <v>1000</v>
      </c>
      <c r="I173" s="164"/>
      <c r="J173" s="165">
        <f t="shared" si="0"/>
        <v>0</v>
      </c>
      <c r="K173" s="166"/>
      <c r="L173" s="30"/>
      <c r="M173" s="167" t="s">
        <v>1</v>
      </c>
      <c r="N173" s="168" t="s">
        <v>42</v>
      </c>
      <c r="O173" s="55"/>
      <c r="P173" s="169">
        <f t="shared" si="1"/>
        <v>0</v>
      </c>
      <c r="Q173" s="169">
        <v>0</v>
      </c>
      <c r="R173" s="169">
        <f t="shared" si="2"/>
        <v>0</v>
      </c>
      <c r="S173" s="169">
        <v>0</v>
      </c>
      <c r="T173" s="170">
        <f t="shared" si="3"/>
        <v>0</v>
      </c>
      <c r="U173" s="29"/>
      <c r="V173" s="29"/>
      <c r="W173" s="29"/>
      <c r="X173" s="29"/>
      <c r="Y173" s="29"/>
      <c r="Z173" s="29"/>
      <c r="AA173" s="29"/>
      <c r="AB173" s="29"/>
      <c r="AC173" s="29"/>
      <c r="AD173" s="29"/>
      <c r="AE173" s="29"/>
      <c r="AR173" s="171" t="s">
        <v>188</v>
      </c>
      <c r="AT173" s="171" t="s">
        <v>130</v>
      </c>
      <c r="AU173" s="171" t="s">
        <v>87</v>
      </c>
      <c r="AY173" s="14" t="s">
        <v>127</v>
      </c>
      <c r="BE173" s="172">
        <f t="shared" si="4"/>
        <v>0</v>
      </c>
      <c r="BF173" s="172">
        <f t="shared" si="5"/>
        <v>0</v>
      </c>
      <c r="BG173" s="172">
        <f t="shared" si="6"/>
        <v>0</v>
      </c>
      <c r="BH173" s="172">
        <f t="shared" si="7"/>
        <v>0</v>
      </c>
      <c r="BI173" s="172">
        <f t="shared" si="8"/>
        <v>0</v>
      </c>
      <c r="BJ173" s="14" t="s">
        <v>85</v>
      </c>
      <c r="BK173" s="172">
        <f t="shared" si="9"/>
        <v>0</v>
      </c>
      <c r="BL173" s="14" t="s">
        <v>188</v>
      </c>
      <c r="BM173" s="171" t="s">
        <v>291</v>
      </c>
    </row>
    <row r="174" spans="1:65" s="2" customFormat="1" ht="13.95" customHeight="1">
      <c r="A174" s="29"/>
      <c r="B174" s="158"/>
      <c r="C174" s="159" t="s">
        <v>292</v>
      </c>
      <c r="D174" s="159" t="s">
        <v>130</v>
      </c>
      <c r="E174" s="160" t="s">
        <v>293</v>
      </c>
      <c r="F174" s="161" t="s">
        <v>294</v>
      </c>
      <c r="G174" s="162" t="s">
        <v>262</v>
      </c>
      <c r="H174" s="163">
        <v>10</v>
      </c>
      <c r="I174" s="164"/>
      <c r="J174" s="165">
        <f t="shared" si="0"/>
        <v>0</v>
      </c>
      <c r="K174" s="166"/>
      <c r="L174" s="30"/>
      <c r="M174" s="167" t="s">
        <v>1</v>
      </c>
      <c r="N174" s="168" t="s">
        <v>42</v>
      </c>
      <c r="O174" s="55"/>
      <c r="P174" s="169">
        <f t="shared" si="1"/>
        <v>0</v>
      </c>
      <c r="Q174" s="169">
        <v>0</v>
      </c>
      <c r="R174" s="169">
        <f t="shared" si="2"/>
        <v>0</v>
      </c>
      <c r="S174" s="169">
        <v>0</v>
      </c>
      <c r="T174" s="170">
        <f t="shared" si="3"/>
        <v>0</v>
      </c>
      <c r="U174" s="29"/>
      <c r="V174" s="29"/>
      <c r="W174" s="29"/>
      <c r="X174" s="29"/>
      <c r="Y174" s="29"/>
      <c r="Z174" s="29"/>
      <c r="AA174" s="29"/>
      <c r="AB174" s="29"/>
      <c r="AC174" s="29"/>
      <c r="AD174" s="29"/>
      <c r="AE174" s="29"/>
      <c r="AR174" s="171" t="s">
        <v>188</v>
      </c>
      <c r="AT174" s="171" t="s">
        <v>130</v>
      </c>
      <c r="AU174" s="171" t="s">
        <v>87</v>
      </c>
      <c r="AY174" s="14" t="s">
        <v>127</v>
      </c>
      <c r="BE174" s="172">
        <f t="shared" si="4"/>
        <v>0</v>
      </c>
      <c r="BF174" s="172">
        <f t="shared" si="5"/>
        <v>0</v>
      </c>
      <c r="BG174" s="172">
        <f t="shared" si="6"/>
        <v>0</v>
      </c>
      <c r="BH174" s="172">
        <f t="shared" si="7"/>
        <v>0</v>
      </c>
      <c r="BI174" s="172">
        <f t="shared" si="8"/>
        <v>0</v>
      </c>
      <c r="BJ174" s="14" t="s">
        <v>85</v>
      </c>
      <c r="BK174" s="172">
        <f t="shared" si="9"/>
        <v>0</v>
      </c>
      <c r="BL174" s="14" t="s">
        <v>188</v>
      </c>
      <c r="BM174" s="171" t="s">
        <v>295</v>
      </c>
    </row>
    <row r="175" spans="1:65" s="2" customFormat="1" ht="13.95" customHeight="1">
      <c r="A175" s="29"/>
      <c r="B175" s="158"/>
      <c r="C175" s="159" t="s">
        <v>296</v>
      </c>
      <c r="D175" s="159" t="s">
        <v>130</v>
      </c>
      <c r="E175" s="160" t="s">
        <v>297</v>
      </c>
      <c r="F175" s="161" t="s">
        <v>298</v>
      </c>
      <c r="G175" s="162" t="s">
        <v>262</v>
      </c>
      <c r="H175" s="163">
        <v>20</v>
      </c>
      <c r="I175" s="164"/>
      <c r="J175" s="165">
        <f t="shared" si="0"/>
        <v>0</v>
      </c>
      <c r="K175" s="166"/>
      <c r="L175" s="30"/>
      <c r="M175" s="167" t="s">
        <v>1</v>
      </c>
      <c r="N175" s="168" t="s">
        <v>42</v>
      </c>
      <c r="O175" s="55"/>
      <c r="P175" s="169">
        <f t="shared" si="1"/>
        <v>0</v>
      </c>
      <c r="Q175" s="169">
        <v>0</v>
      </c>
      <c r="R175" s="169">
        <f t="shared" si="2"/>
        <v>0</v>
      </c>
      <c r="S175" s="169">
        <v>0</v>
      </c>
      <c r="T175" s="170">
        <f t="shared" si="3"/>
        <v>0</v>
      </c>
      <c r="U175" s="29"/>
      <c r="V175" s="29"/>
      <c r="W175" s="29"/>
      <c r="X175" s="29"/>
      <c r="Y175" s="29"/>
      <c r="Z175" s="29"/>
      <c r="AA175" s="29"/>
      <c r="AB175" s="29"/>
      <c r="AC175" s="29"/>
      <c r="AD175" s="29"/>
      <c r="AE175" s="29"/>
      <c r="AR175" s="171" t="s">
        <v>188</v>
      </c>
      <c r="AT175" s="171" t="s">
        <v>130</v>
      </c>
      <c r="AU175" s="171" t="s">
        <v>87</v>
      </c>
      <c r="AY175" s="14" t="s">
        <v>127</v>
      </c>
      <c r="BE175" s="172">
        <f t="shared" si="4"/>
        <v>0</v>
      </c>
      <c r="BF175" s="172">
        <f t="shared" si="5"/>
        <v>0</v>
      </c>
      <c r="BG175" s="172">
        <f t="shared" si="6"/>
        <v>0</v>
      </c>
      <c r="BH175" s="172">
        <f t="shared" si="7"/>
        <v>0</v>
      </c>
      <c r="BI175" s="172">
        <f t="shared" si="8"/>
        <v>0</v>
      </c>
      <c r="BJ175" s="14" t="s">
        <v>85</v>
      </c>
      <c r="BK175" s="172">
        <f t="shared" si="9"/>
        <v>0</v>
      </c>
      <c r="BL175" s="14" t="s">
        <v>188</v>
      </c>
      <c r="BM175" s="171" t="s">
        <v>299</v>
      </c>
    </row>
    <row r="176" spans="1:65" s="2" customFormat="1" ht="13.95" customHeight="1">
      <c r="A176" s="29"/>
      <c r="B176" s="158"/>
      <c r="C176" s="159" t="s">
        <v>300</v>
      </c>
      <c r="D176" s="159" t="s">
        <v>130</v>
      </c>
      <c r="E176" s="160" t="s">
        <v>301</v>
      </c>
      <c r="F176" s="161" t="s">
        <v>302</v>
      </c>
      <c r="G176" s="162" t="s">
        <v>672</v>
      </c>
      <c r="H176" s="163">
        <v>499.8</v>
      </c>
      <c r="I176" s="164"/>
      <c r="J176" s="165">
        <f t="shared" si="0"/>
        <v>0</v>
      </c>
      <c r="K176" s="166"/>
      <c r="L176" s="30"/>
      <c r="M176" s="167" t="s">
        <v>1</v>
      </c>
      <c r="N176" s="168" t="s">
        <v>42</v>
      </c>
      <c r="O176" s="55"/>
      <c r="P176" s="169">
        <f t="shared" si="1"/>
        <v>0</v>
      </c>
      <c r="Q176" s="169">
        <v>0</v>
      </c>
      <c r="R176" s="169">
        <f t="shared" si="2"/>
        <v>0</v>
      </c>
      <c r="S176" s="169">
        <v>0</v>
      </c>
      <c r="T176" s="170">
        <f t="shared" si="3"/>
        <v>0</v>
      </c>
      <c r="U176" s="29"/>
      <c r="V176" s="29"/>
      <c r="W176" s="29"/>
      <c r="X176" s="29"/>
      <c r="Y176" s="29"/>
      <c r="Z176" s="29"/>
      <c r="AA176" s="29"/>
      <c r="AB176" s="29"/>
      <c r="AC176" s="29"/>
      <c r="AD176" s="29"/>
      <c r="AE176" s="29"/>
      <c r="AR176" s="171" t="s">
        <v>188</v>
      </c>
      <c r="AT176" s="171" t="s">
        <v>130</v>
      </c>
      <c r="AU176" s="171" t="s">
        <v>87</v>
      </c>
      <c r="AY176" s="14" t="s">
        <v>127</v>
      </c>
      <c r="BE176" s="172">
        <f t="shared" si="4"/>
        <v>0</v>
      </c>
      <c r="BF176" s="172">
        <f t="shared" si="5"/>
        <v>0</v>
      </c>
      <c r="BG176" s="172">
        <f t="shared" si="6"/>
        <v>0</v>
      </c>
      <c r="BH176" s="172">
        <f t="shared" si="7"/>
        <v>0</v>
      </c>
      <c r="BI176" s="172">
        <f t="shared" si="8"/>
        <v>0</v>
      </c>
      <c r="BJ176" s="14" t="s">
        <v>85</v>
      </c>
      <c r="BK176" s="172">
        <f t="shared" si="9"/>
        <v>0</v>
      </c>
      <c r="BL176" s="14" t="s">
        <v>188</v>
      </c>
      <c r="BM176" s="171" t="s">
        <v>303</v>
      </c>
    </row>
    <row r="177" spans="1:65" s="2" customFormat="1" ht="47.7" customHeight="1">
      <c r="A177" s="29"/>
      <c r="B177" s="158"/>
      <c r="C177" s="173" t="s">
        <v>304</v>
      </c>
      <c r="D177" s="173" t="s">
        <v>136</v>
      </c>
      <c r="E177" s="174" t="s">
        <v>305</v>
      </c>
      <c r="F177" s="175" t="s">
        <v>671</v>
      </c>
      <c r="G177" s="176" t="s">
        <v>672</v>
      </c>
      <c r="H177" s="177">
        <v>499.8</v>
      </c>
      <c r="I177" s="178"/>
      <c r="J177" s="179">
        <f t="shared" si="0"/>
        <v>0</v>
      </c>
      <c r="K177" s="180"/>
      <c r="L177" s="181"/>
      <c r="M177" s="182" t="s">
        <v>1</v>
      </c>
      <c r="N177" s="183" t="s">
        <v>42</v>
      </c>
      <c r="O177" s="55"/>
      <c r="P177" s="169">
        <f t="shared" si="1"/>
        <v>0</v>
      </c>
      <c r="Q177" s="169">
        <v>0</v>
      </c>
      <c r="R177" s="169">
        <f t="shared" si="2"/>
        <v>0</v>
      </c>
      <c r="S177" s="169">
        <v>0</v>
      </c>
      <c r="T177" s="170">
        <f t="shared" si="3"/>
        <v>0</v>
      </c>
      <c r="U177" s="29"/>
      <c r="V177" s="29"/>
      <c r="W177" s="29"/>
      <c r="X177" s="29"/>
      <c r="Y177" s="29"/>
      <c r="Z177" s="29"/>
      <c r="AA177" s="29"/>
      <c r="AB177" s="29"/>
      <c r="AC177" s="29"/>
      <c r="AD177" s="29"/>
      <c r="AE177" s="29"/>
      <c r="AR177" s="171" t="s">
        <v>193</v>
      </c>
      <c r="AT177" s="171" t="s">
        <v>136</v>
      </c>
      <c r="AU177" s="171" t="s">
        <v>87</v>
      </c>
      <c r="AY177" s="14" t="s">
        <v>127</v>
      </c>
      <c r="BE177" s="172">
        <f t="shared" si="4"/>
        <v>0</v>
      </c>
      <c r="BF177" s="172">
        <f t="shared" si="5"/>
        <v>0</v>
      </c>
      <c r="BG177" s="172">
        <f t="shared" si="6"/>
        <v>0</v>
      </c>
      <c r="BH177" s="172">
        <f t="shared" si="7"/>
        <v>0</v>
      </c>
      <c r="BI177" s="172">
        <f t="shared" si="8"/>
        <v>0</v>
      </c>
      <c r="BJ177" s="14" t="s">
        <v>85</v>
      </c>
      <c r="BK177" s="172">
        <f t="shared" si="9"/>
        <v>0</v>
      </c>
      <c r="BL177" s="14" t="s">
        <v>188</v>
      </c>
      <c r="BM177" s="171" t="s">
        <v>306</v>
      </c>
    </row>
    <row r="178" spans="1:65" s="2" customFormat="1" ht="23.4" customHeight="1">
      <c r="A178" s="29"/>
      <c r="B178" s="158"/>
      <c r="C178" s="159" t="s">
        <v>307</v>
      </c>
      <c r="D178" s="159" t="s">
        <v>130</v>
      </c>
      <c r="E178" s="160" t="s">
        <v>308</v>
      </c>
      <c r="F178" s="161" t="s">
        <v>309</v>
      </c>
      <c r="G178" s="162" t="s">
        <v>672</v>
      </c>
      <c r="H178" s="163">
        <v>499.8</v>
      </c>
      <c r="I178" s="164"/>
      <c r="J178" s="165">
        <f t="shared" si="0"/>
        <v>0</v>
      </c>
      <c r="K178" s="166"/>
      <c r="L178" s="30"/>
      <c r="M178" s="167" t="s">
        <v>1</v>
      </c>
      <c r="N178" s="168" t="s">
        <v>42</v>
      </c>
      <c r="O178" s="55"/>
      <c r="P178" s="169">
        <f t="shared" si="1"/>
        <v>0</v>
      </c>
      <c r="Q178" s="169">
        <v>0</v>
      </c>
      <c r="R178" s="169">
        <f t="shared" si="2"/>
        <v>0</v>
      </c>
      <c r="S178" s="169">
        <v>0</v>
      </c>
      <c r="T178" s="170">
        <f t="shared" si="3"/>
        <v>0</v>
      </c>
      <c r="U178" s="29"/>
      <c r="V178" s="29"/>
      <c r="W178" s="29"/>
      <c r="X178" s="29"/>
      <c r="Y178" s="29"/>
      <c r="Z178" s="29"/>
      <c r="AA178" s="29"/>
      <c r="AB178" s="29"/>
      <c r="AC178" s="29"/>
      <c r="AD178" s="29"/>
      <c r="AE178" s="29"/>
      <c r="AR178" s="171" t="s">
        <v>188</v>
      </c>
      <c r="AT178" s="171" t="s">
        <v>130</v>
      </c>
      <c r="AU178" s="171" t="s">
        <v>87</v>
      </c>
      <c r="AY178" s="14" t="s">
        <v>127</v>
      </c>
      <c r="BE178" s="172">
        <f t="shared" si="4"/>
        <v>0</v>
      </c>
      <c r="BF178" s="172">
        <f t="shared" si="5"/>
        <v>0</v>
      </c>
      <c r="BG178" s="172">
        <f t="shared" si="6"/>
        <v>0</v>
      </c>
      <c r="BH178" s="172">
        <f t="shared" si="7"/>
        <v>0</v>
      </c>
      <c r="BI178" s="172">
        <f t="shared" si="8"/>
        <v>0</v>
      </c>
      <c r="BJ178" s="14" t="s">
        <v>85</v>
      </c>
      <c r="BK178" s="172">
        <f t="shared" si="9"/>
        <v>0</v>
      </c>
      <c r="BL178" s="14" t="s">
        <v>188</v>
      </c>
      <c r="BM178" s="171" t="s">
        <v>310</v>
      </c>
    </row>
    <row r="179" spans="1:65" s="2" customFormat="1" ht="13.95" customHeight="1">
      <c r="A179" s="29"/>
      <c r="B179" s="158"/>
      <c r="C179" s="173" t="s">
        <v>311</v>
      </c>
      <c r="D179" s="173" t="s">
        <v>136</v>
      </c>
      <c r="E179" s="174" t="s">
        <v>312</v>
      </c>
      <c r="F179" s="175" t="s">
        <v>313</v>
      </c>
      <c r="G179" s="176" t="s">
        <v>672</v>
      </c>
      <c r="H179" s="177">
        <v>499.8</v>
      </c>
      <c r="I179" s="178"/>
      <c r="J179" s="179">
        <f t="shared" ref="J179:J195" si="10">ROUND(I179*H179,2)</f>
        <v>0</v>
      </c>
      <c r="K179" s="180"/>
      <c r="L179" s="181"/>
      <c r="M179" s="182" t="s">
        <v>1</v>
      </c>
      <c r="N179" s="183" t="s">
        <v>42</v>
      </c>
      <c r="O179" s="55"/>
      <c r="P179" s="169">
        <f t="shared" ref="P179:P195" si="11">O179*H179</f>
        <v>0</v>
      </c>
      <c r="Q179" s="169">
        <v>0</v>
      </c>
      <c r="R179" s="169">
        <f t="shared" ref="R179:R195" si="12">Q179*H179</f>
        <v>0</v>
      </c>
      <c r="S179" s="169">
        <v>0</v>
      </c>
      <c r="T179" s="170">
        <f t="shared" ref="T179:T195" si="13">S179*H179</f>
        <v>0</v>
      </c>
      <c r="U179" s="29"/>
      <c r="V179" s="29"/>
      <c r="W179" s="29"/>
      <c r="X179" s="29"/>
      <c r="Y179" s="29"/>
      <c r="Z179" s="29"/>
      <c r="AA179" s="29"/>
      <c r="AB179" s="29"/>
      <c r="AC179" s="29"/>
      <c r="AD179" s="29"/>
      <c r="AE179" s="29"/>
      <c r="AR179" s="171" t="s">
        <v>193</v>
      </c>
      <c r="AT179" s="171" t="s">
        <v>136</v>
      </c>
      <c r="AU179" s="171" t="s">
        <v>87</v>
      </c>
      <c r="AY179" s="14" t="s">
        <v>127</v>
      </c>
      <c r="BE179" s="172">
        <f t="shared" ref="BE179:BE195" si="14">IF(N179="základní",J179,0)</f>
        <v>0</v>
      </c>
      <c r="BF179" s="172">
        <f t="shared" ref="BF179:BF195" si="15">IF(N179="snížená",J179,0)</f>
        <v>0</v>
      </c>
      <c r="BG179" s="172">
        <f t="shared" ref="BG179:BG195" si="16">IF(N179="zákl. přenesená",J179,0)</f>
        <v>0</v>
      </c>
      <c r="BH179" s="172">
        <f t="shared" ref="BH179:BH195" si="17">IF(N179="sníž. přenesená",J179,0)</f>
        <v>0</v>
      </c>
      <c r="BI179" s="172">
        <f t="shared" ref="BI179:BI195" si="18">IF(N179="nulová",J179,0)</f>
        <v>0</v>
      </c>
      <c r="BJ179" s="14" t="s">
        <v>85</v>
      </c>
      <c r="BK179" s="172">
        <f t="shared" ref="BK179:BK195" si="19">ROUND(I179*H179,2)</f>
        <v>0</v>
      </c>
      <c r="BL179" s="14" t="s">
        <v>188</v>
      </c>
      <c r="BM179" s="171" t="s">
        <v>314</v>
      </c>
    </row>
    <row r="180" spans="1:65" s="2" customFormat="1" ht="13.95" customHeight="1">
      <c r="A180" s="29"/>
      <c r="B180" s="158"/>
      <c r="C180" s="159" t="s">
        <v>315</v>
      </c>
      <c r="D180" s="159" t="s">
        <v>130</v>
      </c>
      <c r="E180" s="160" t="s">
        <v>316</v>
      </c>
      <c r="F180" s="161" t="s">
        <v>317</v>
      </c>
      <c r="G180" s="162" t="s">
        <v>262</v>
      </c>
      <c r="H180" s="163">
        <v>1</v>
      </c>
      <c r="I180" s="164"/>
      <c r="J180" s="165">
        <f t="shared" si="10"/>
        <v>0</v>
      </c>
      <c r="K180" s="166"/>
      <c r="L180" s="30"/>
      <c r="M180" s="167" t="s">
        <v>1</v>
      </c>
      <c r="N180" s="168" t="s">
        <v>42</v>
      </c>
      <c r="O180" s="55"/>
      <c r="P180" s="169">
        <f t="shared" si="11"/>
        <v>0</v>
      </c>
      <c r="Q180" s="169">
        <v>0</v>
      </c>
      <c r="R180" s="169">
        <f t="shared" si="12"/>
        <v>0</v>
      </c>
      <c r="S180" s="169">
        <v>0</v>
      </c>
      <c r="T180" s="170">
        <f t="shared" si="13"/>
        <v>0</v>
      </c>
      <c r="U180" s="29"/>
      <c r="V180" s="29"/>
      <c r="W180" s="29"/>
      <c r="X180" s="29"/>
      <c r="Y180" s="29"/>
      <c r="Z180" s="29"/>
      <c r="AA180" s="29"/>
      <c r="AB180" s="29"/>
      <c r="AC180" s="29"/>
      <c r="AD180" s="29"/>
      <c r="AE180" s="29"/>
      <c r="AR180" s="171" t="s">
        <v>188</v>
      </c>
      <c r="AT180" s="171" t="s">
        <v>130</v>
      </c>
      <c r="AU180" s="171" t="s">
        <v>87</v>
      </c>
      <c r="AY180" s="14" t="s">
        <v>127</v>
      </c>
      <c r="BE180" s="172">
        <f t="shared" si="14"/>
        <v>0</v>
      </c>
      <c r="BF180" s="172">
        <f t="shared" si="15"/>
        <v>0</v>
      </c>
      <c r="BG180" s="172">
        <f t="shared" si="16"/>
        <v>0</v>
      </c>
      <c r="BH180" s="172">
        <f t="shared" si="17"/>
        <v>0</v>
      </c>
      <c r="BI180" s="172">
        <f t="shared" si="18"/>
        <v>0</v>
      </c>
      <c r="BJ180" s="14" t="s">
        <v>85</v>
      </c>
      <c r="BK180" s="172">
        <f t="shared" si="19"/>
        <v>0</v>
      </c>
      <c r="BL180" s="14" t="s">
        <v>188</v>
      </c>
      <c r="BM180" s="171" t="s">
        <v>318</v>
      </c>
    </row>
    <row r="181" spans="1:65" s="2" customFormat="1" ht="13.95" customHeight="1">
      <c r="A181" s="29"/>
      <c r="B181" s="158"/>
      <c r="C181" s="173" t="s">
        <v>319</v>
      </c>
      <c r="D181" s="173" t="s">
        <v>136</v>
      </c>
      <c r="E181" s="174" t="s">
        <v>320</v>
      </c>
      <c r="F181" s="175" t="s">
        <v>321</v>
      </c>
      <c r="G181" s="176" t="s">
        <v>262</v>
      </c>
      <c r="H181" s="177">
        <v>9</v>
      </c>
      <c r="I181" s="178"/>
      <c r="J181" s="179">
        <f t="shared" si="10"/>
        <v>0</v>
      </c>
      <c r="K181" s="180"/>
      <c r="L181" s="181"/>
      <c r="M181" s="182" t="s">
        <v>1</v>
      </c>
      <c r="N181" s="183" t="s">
        <v>42</v>
      </c>
      <c r="O181" s="55"/>
      <c r="P181" s="169">
        <f t="shared" si="11"/>
        <v>0</v>
      </c>
      <c r="Q181" s="169">
        <v>0</v>
      </c>
      <c r="R181" s="169">
        <f t="shared" si="12"/>
        <v>0</v>
      </c>
      <c r="S181" s="169">
        <v>0</v>
      </c>
      <c r="T181" s="170">
        <f t="shared" si="13"/>
        <v>0</v>
      </c>
      <c r="U181" s="29"/>
      <c r="V181" s="29"/>
      <c r="W181" s="29"/>
      <c r="X181" s="29"/>
      <c r="Y181" s="29"/>
      <c r="Z181" s="29"/>
      <c r="AA181" s="29"/>
      <c r="AB181" s="29"/>
      <c r="AC181" s="29"/>
      <c r="AD181" s="29"/>
      <c r="AE181" s="29"/>
      <c r="AR181" s="171" t="s">
        <v>193</v>
      </c>
      <c r="AT181" s="171" t="s">
        <v>136</v>
      </c>
      <c r="AU181" s="171" t="s">
        <v>87</v>
      </c>
      <c r="AY181" s="14" t="s">
        <v>127</v>
      </c>
      <c r="BE181" s="172">
        <f t="shared" si="14"/>
        <v>0</v>
      </c>
      <c r="BF181" s="172">
        <f t="shared" si="15"/>
        <v>0</v>
      </c>
      <c r="BG181" s="172">
        <f t="shared" si="16"/>
        <v>0</v>
      </c>
      <c r="BH181" s="172">
        <f t="shared" si="17"/>
        <v>0</v>
      </c>
      <c r="BI181" s="172">
        <f t="shared" si="18"/>
        <v>0</v>
      </c>
      <c r="BJ181" s="14" t="s">
        <v>85</v>
      </c>
      <c r="BK181" s="172">
        <f t="shared" si="19"/>
        <v>0</v>
      </c>
      <c r="BL181" s="14" t="s">
        <v>188</v>
      </c>
      <c r="BM181" s="171" t="s">
        <v>322</v>
      </c>
    </row>
    <row r="182" spans="1:65" s="2" customFormat="1" ht="13.95" customHeight="1">
      <c r="A182" s="29"/>
      <c r="B182" s="158"/>
      <c r="C182" s="159" t="s">
        <v>323</v>
      </c>
      <c r="D182" s="159" t="s">
        <v>130</v>
      </c>
      <c r="E182" s="160" t="s">
        <v>324</v>
      </c>
      <c r="F182" s="161" t="s">
        <v>325</v>
      </c>
      <c r="G182" s="162" t="s">
        <v>262</v>
      </c>
      <c r="H182" s="163">
        <v>1</v>
      </c>
      <c r="I182" s="164"/>
      <c r="J182" s="165">
        <f t="shared" si="10"/>
        <v>0</v>
      </c>
      <c r="K182" s="166"/>
      <c r="L182" s="30"/>
      <c r="M182" s="167" t="s">
        <v>1</v>
      </c>
      <c r="N182" s="168" t="s">
        <v>42</v>
      </c>
      <c r="O182" s="55"/>
      <c r="P182" s="169">
        <f t="shared" si="11"/>
        <v>0</v>
      </c>
      <c r="Q182" s="169">
        <v>0</v>
      </c>
      <c r="R182" s="169">
        <f t="shared" si="12"/>
        <v>0</v>
      </c>
      <c r="S182" s="169">
        <v>0</v>
      </c>
      <c r="T182" s="170">
        <f t="shared" si="13"/>
        <v>0</v>
      </c>
      <c r="U182" s="29"/>
      <c r="V182" s="29"/>
      <c r="W182" s="29"/>
      <c r="X182" s="29"/>
      <c r="Y182" s="29"/>
      <c r="Z182" s="29"/>
      <c r="AA182" s="29"/>
      <c r="AB182" s="29"/>
      <c r="AC182" s="29"/>
      <c r="AD182" s="29"/>
      <c r="AE182" s="29"/>
      <c r="AR182" s="171" t="s">
        <v>188</v>
      </c>
      <c r="AT182" s="171" t="s">
        <v>130</v>
      </c>
      <c r="AU182" s="171" t="s">
        <v>87</v>
      </c>
      <c r="AY182" s="14" t="s">
        <v>127</v>
      </c>
      <c r="BE182" s="172">
        <f t="shared" si="14"/>
        <v>0</v>
      </c>
      <c r="BF182" s="172">
        <f t="shared" si="15"/>
        <v>0</v>
      </c>
      <c r="BG182" s="172">
        <f t="shared" si="16"/>
        <v>0</v>
      </c>
      <c r="BH182" s="172">
        <f t="shared" si="17"/>
        <v>0</v>
      </c>
      <c r="BI182" s="172">
        <f t="shared" si="18"/>
        <v>0</v>
      </c>
      <c r="BJ182" s="14" t="s">
        <v>85</v>
      </c>
      <c r="BK182" s="172">
        <f t="shared" si="19"/>
        <v>0</v>
      </c>
      <c r="BL182" s="14" t="s">
        <v>188</v>
      </c>
      <c r="BM182" s="171" t="s">
        <v>326</v>
      </c>
    </row>
    <row r="183" spans="1:65" s="2" customFormat="1" ht="13.95" customHeight="1">
      <c r="A183" s="29"/>
      <c r="B183" s="158"/>
      <c r="C183" s="173" t="s">
        <v>327</v>
      </c>
      <c r="D183" s="173" t="s">
        <v>136</v>
      </c>
      <c r="E183" s="174" t="s">
        <v>328</v>
      </c>
      <c r="F183" s="175" t="s">
        <v>329</v>
      </c>
      <c r="G183" s="176" t="s">
        <v>262</v>
      </c>
      <c r="H183" s="177">
        <v>1</v>
      </c>
      <c r="I183" s="178"/>
      <c r="J183" s="179">
        <f t="shared" si="10"/>
        <v>0</v>
      </c>
      <c r="K183" s="180"/>
      <c r="L183" s="181"/>
      <c r="M183" s="182" t="s">
        <v>1</v>
      </c>
      <c r="N183" s="183" t="s">
        <v>42</v>
      </c>
      <c r="O183" s="55"/>
      <c r="P183" s="169">
        <f t="shared" si="11"/>
        <v>0</v>
      </c>
      <c r="Q183" s="169">
        <v>0</v>
      </c>
      <c r="R183" s="169">
        <f t="shared" si="12"/>
        <v>0</v>
      </c>
      <c r="S183" s="169">
        <v>0</v>
      </c>
      <c r="T183" s="170">
        <f t="shared" si="13"/>
        <v>0</v>
      </c>
      <c r="U183" s="29"/>
      <c r="V183" s="29"/>
      <c r="W183" s="29"/>
      <c r="X183" s="29"/>
      <c r="Y183" s="29"/>
      <c r="Z183" s="29"/>
      <c r="AA183" s="29"/>
      <c r="AB183" s="29"/>
      <c r="AC183" s="29"/>
      <c r="AD183" s="29"/>
      <c r="AE183" s="29"/>
      <c r="AR183" s="171" t="s">
        <v>193</v>
      </c>
      <c r="AT183" s="171" t="s">
        <v>136</v>
      </c>
      <c r="AU183" s="171" t="s">
        <v>87</v>
      </c>
      <c r="AY183" s="14" t="s">
        <v>127</v>
      </c>
      <c r="BE183" s="172">
        <f t="shared" si="14"/>
        <v>0</v>
      </c>
      <c r="BF183" s="172">
        <f t="shared" si="15"/>
        <v>0</v>
      </c>
      <c r="BG183" s="172">
        <f t="shared" si="16"/>
        <v>0</v>
      </c>
      <c r="BH183" s="172">
        <f t="shared" si="17"/>
        <v>0</v>
      </c>
      <c r="BI183" s="172">
        <f t="shared" si="18"/>
        <v>0</v>
      </c>
      <c r="BJ183" s="14" t="s">
        <v>85</v>
      </c>
      <c r="BK183" s="172">
        <f t="shared" si="19"/>
        <v>0</v>
      </c>
      <c r="BL183" s="14" t="s">
        <v>188</v>
      </c>
      <c r="BM183" s="171" t="s">
        <v>330</v>
      </c>
    </row>
    <row r="184" spans="1:65" s="2" customFormat="1" ht="13.95" customHeight="1">
      <c r="A184" s="29"/>
      <c r="B184" s="158"/>
      <c r="C184" s="159" t="s">
        <v>331</v>
      </c>
      <c r="D184" s="159" t="s">
        <v>130</v>
      </c>
      <c r="E184" s="160" t="s">
        <v>332</v>
      </c>
      <c r="F184" s="161" t="s">
        <v>333</v>
      </c>
      <c r="G184" s="162" t="s">
        <v>262</v>
      </c>
      <c r="H184" s="163">
        <v>5</v>
      </c>
      <c r="I184" s="164"/>
      <c r="J184" s="165">
        <f t="shared" si="10"/>
        <v>0</v>
      </c>
      <c r="K184" s="166"/>
      <c r="L184" s="30"/>
      <c r="M184" s="167" t="s">
        <v>1</v>
      </c>
      <c r="N184" s="168" t="s">
        <v>42</v>
      </c>
      <c r="O184" s="55"/>
      <c r="P184" s="169">
        <f t="shared" si="11"/>
        <v>0</v>
      </c>
      <c r="Q184" s="169">
        <v>0</v>
      </c>
      <c r="R184" s="169">
        <f t="shared" si="12"/>
        <v>0</v>
      </c>
      <c r="S184" s="169">
        <v>0</v>
      </c>
      <c r="T184" s="170">
        <f t="shared" si="13"/>
        <v>0</v>
      </c>
      <c r="U184" s="29"/>
      <c r="V184" s="29"/>
      <c r="W184" s="29"/>
      <c r="X184" s="29"/>
      <c r="Y184" s="29"/>
      <c r="Z184" s="29"/>
      <c r="AA184" s="29"/>
      <c r="AB184" s="29"/>
      <c r="AC184" s="29"/>
      <c r="AD184" s="29"/>
      <c r="AE184" s="29"/>
      <c r="AR184" s="171" t="s">
        <v>188</v>
      </c>
      <c r="AT184" s="171" t="s">
        <v>130</v>
      </c>
      <c r="AU184" s="171" t="s">
        <v>87</v>
      </c>
      <c r="AY184" s="14" t="s">
        <v>127</v>
      </c>
      <c r="BE184" s="172">
        <f t="shared" si="14"/>
        <v>0</v>
      </c>
      <c r="BF184" s="172">
        <f t="shared" si="15"/>
        <v>0</v>
      </c>
      <c r="BG184" s="172">
        <f t="shared" si="16"/>
        <v>0</v>
      </c>
      <c r="BH184" s="172">
        <f t="shared" si="17"/>
        <v>0</v>
      </c>
      <c r="BI184" s="172">
        <f t="shared" si="18"/>
        <v>0</v>
      </c>
      <c r="BJ184" s="14" t="s">
        <v>85</v>
      </c>
      <c r="BK184" s="172">
        <f t="shared" si="19"/>
        <v>0</v>
      </c>
      <c r="BL184" s="14" t="s">
        <v>188</v>
      </c>
      <c r="BM184" s="171" t="s">
        <v>334</v>
      </c>
    </row>
    <row r="185" spans="1:65" s="2" customFormat="1" ht="13.95" customHeight="1">
      <c r="A185" s="29"/>
      <c r="B185" s="158"/>
      <c r="C185" s="173" t="s">
        <v>335</v>
      </c>
      <c r="D185" s="173" t="s">
        <v>136</v>
      </c>
      <c r="E185" s="174" t="s">
        <v>336</v>
      </c>
      <c r="F185" s="175" t="s">
        <v>337</v>
      </c>
      <c r="G185" s="176" t="s">
        <v>262</v>
      </c>
      <c r="H185" s="177">
        <v>5</v>
      </c>
      <c r="I185" s="178"/>
      <c r="J185" s="179">
        <f t="shared" si="10"/>
        <v>0</v>
      </c>
      <c r="K185" s="180"/>
      <c r="L185" s="181"/>
      <c r="M185" s="182" t="s">
        <v>1</v>
      </c>
      <c r="N185" s="183" t="s">
        <v>42</v>
      </c>
      <c r="O185" s="55"/>
      <c r="P185" s="169">
        <f t="shared" si="11"/>
        <v>0</v>
      </c>
      <c r="Q185" s="169">
        <v>0</v>
      </c>
      <c r="R185" s="169">
        <f t="shared" si="12"/>
        <v>0</v>
      </c>
      <c r="S185" s="169">
        <v>0</v>
      </c>
      <c r="T185" s="170">
        <f t="shared" si="13"/>
        <v>0</v>
      </c>
      <c r="U185" s="29"/>
      <c r="V185" s="29"/>
      <c r="W185" s="29"/>
      <c r="X185" s="29"/>
      <c r="Y185" s="29"/>
      <c r="Z185" s="29"/>
      <c r="AA185" s="29"/>
      <c r="AB185" s="29"/>
      <c r="AC185" s="29"/>
      <c r="AD185" s="29"/>
      <c r="AE185" s="29"/>
      <c r="AR185" s="171" t="s">
        <v>193</v>
      </c>
      <c r="AT185" s="171" t="s">
        <v>136</v>
      </c>
      <c r="AU185" s="171" t="s">
        <v>87</v>
      </c>
      <c r="AY185" s="14" t="s">
        <v>127</v>
      </c>
      <c r="BE185" s="172">
        <f t="shared" si="14"/>
        <v>0</v>
      </c>
      <c r="BF185" s="172">
        <f t="shared" si="15"/>
        <v>0</v>
      </c>
      <c r="BG185" s="172">
        <f t="shared" si="16"/>
        <v>0</v>
      </c>
      <c r="BH185" s="172">
        <f t="shared" si="17"/>
        <v>0</v>
      </c>
      <c r="BI185" s="172">
        <f t="shared" si="18"/>
        <v>0</v>
      </c>
      <c r="BJ185" s="14" t="s">
        <v>85</v>
      </c>
      <c r="BK185" s="172">
        <f t="shared" si="19"/>
        <v>0</v>
      </c>
      <c r="BL185" s="14" t="s">
        <v>188</v>
      </c>
      <c r="BM185" s="171" t="s">
        <v>338</v>
      </c>
    </row>
    <row r="186" spans="1:65" s="2" customFormat="1" ht="13.95" customHeight="1">
      <c r="A186" s="29"/>
      <c r="B186" s="158"/>
      <c r="C186" s="173" t="s">
        <v>339</v>
      </c>
      <c r="D186" s="173" t="s">
        <v>136</v>
      </c>
      <c r="E186" s="174" t="s">
        <v>340</v>
      </c>
      <c r="F186" s="175" t="s">
        <v>341</v>
      </c>
      <c r="G186" s="176" t="s">
        <v>139</v>
      </c>
      <c r="H186" s="177">
        <v>254</v>
      </c>
      <c r="I186" s="178"/>
      <c r="J186" s="179">
        <f t="shared" si="10"/>
        <v>0</v>
      </c>
      <c r="K186" s="180"/>
      <c r="L186" s="181"/>
      <c r="M186" s="182" t="s">
        <v>1</v>
      </c>
      <c r="N186" s="183" t="s">
        <v>42</v>
      </c>
      <c r="O186" s="55"/>
      <c r="P186" s="169">
        <f t="shared" si="11"/>
        <v>0</v>
      </c>
      <c r="Q186" s="169">
        <v>0</v>
      </c>
      <c r="R186" s="169">
        <f t="shared" si="12"/>
        <v>0</v>
      </c>
      <c r="S186" s="169">
        <v>0</v>
      </c>
      <c r="T186" s="170">
        <f t="shared" si="13"/>
        <v>0</v>
      </c>
      <c r="U186" s="29"/>
      <c r="V186" s="29"/>
      <c r="W186" s="29"/>
      <c r="X186" s="29"/>
      <c r="Y186" s="29"/>
      <c r="Z186" s="29"/>
      <c r="AA186" s="29"/>
      <c r="AB186" s="29"/>
      <c r="AC186" s="29"/>
      <c r="AD186" s="29"/>
      <c r="AE186" s="29"/>
      <c r="AR186" s="171" t="s">
        <v>193</v>
      </c>
      <c r="AT186" s="171" t="s">
        <v>136</v>
      </c>
      <c r="AU186" s="171" t="s">
        <v>87</v>
      </c>
      <c r="AY186" s="14" t="s">
        <v>127</v>
      </c>
      <c r="BE186" s="172">
        <f t="shared" si="14"/>
        <v>0</v>
      </c>
      <c r="BF186" s="172">
        <f t="shared" si="15"/>
        <v>0</v>
      </c>
      <c r="BG186" s="172">
        <f t="shared" si="16"/>
        <v>0</v>
      </c>
      <c r="BH186" s="172">
        <f t="shared" si="17"/>
        <v>0</v>
      </c>
      <c r="BI186" s="172">
        <f t="shared" si="18"/>
        <v>0</v>
      </c>
      <c r="BJ186" s="14" t="s">
        <v>85</v>
      </c>
      <c r="BK186" s="172">
        <f t="shared" si="19"/>
        <v>0</v>
      </c>
      <c r="BL186" s="14" t="s">
        <v>188</v>
      </c>
      <c r="BM186" s="171" t="s">
        <v>342</v>
      </c>
    </row>
    <row r="187" spans="1:65" s="2" customFormat="1" ht="13.95" customHeight="1">
      <c r="A187" s="29"/>
      <c r="B187" s="158"/>
      <c r="C187" s="173" t="s">
        <v>343</v>
      </c>
      <c r="D187" s="173" t="s">
        <v>136</v>
      </c>
      <c r="E187" s="174" t="s">
        <v>344</v>
      </c>
      <c r="F187" s="175" t="s">
        <v>345</v>
      </c>
      <c r="G187" s="176" t="s">
        <v>139</v>
      </c>
      <c r="H187" s="177">
        <v>421</v>
      </c>
      <c r="I187" s="178"/>
      <c r="J187" s="179">
        <f t="shared" si="10"/>
        <v>0</v>
      </c>
      <c r="K187" s="180"/>
      <c r="L187" s="181"/>
      <c r="M187" s="182" t="s">
        <v>1</v>
      </c>
      <c r="N187" s="183" t="s">
        <v>42</v>
      </c>
      <c r="O187" s="55"/>
      <c r="P187" s="169">
        <f t="shared" si="11"/>
        <v>0</v>
      </c>
      <c r="Q187" s="169">
        <v>0</v>
      </c>
      <c r="R187" s="169">
        <f t="shared" si="12"/>
        <v>0</v>
      </c>
      <c r="S187" s="169">
        <v>0</v>
      </c>
      <c r="T187" s="170">
        <f t="shared" si="13"/>
        <v>0</v>
      </c>
      <c r="U187" s="29"/>
      <c r="V187" s="29"/>
      <c r="W187" s="29"/>
      <c r="X187" s="29"/>
      <c r="Y187" s="29"/>
      <c r="Z187" s="29"/>
      <c r="AA187" s="29"/>
      <c r="AB187" s="29"/>
      <c r="AC187" s="29"/>
      <c r="AD187" s="29"/>
      <c r="AE187" s="29"/>
      <c r="AR187" s="171" t="s">
        <v>193</v>
      </c>
      <c r="AT187" s="171" t="s">
        <v>136</v>
      </c>
      <c r="AU187" s="171" t="s">
        <v>87</v>
      </c>
      <c r="AY187" s="14" t="s">
        <v>127</v>
      </c>
      <c r="BE187" s="172">
        <f t="shared" si="14"/>
        <v>0</v>
      </c>
      <c r="BF187" s="172">
        <f t="shared" si="15"/>
        <v>0</v>
      </c>
      <c r="BG187" s="172">
        <f t="shared" si="16"/>
        <v>0</v>
      </c>
      <c r="BH187" s="172">
        <f t="shared" si="17"/>
        <v>0</v>
      </c>
      <c r="BI187" s="172">
        <f t="shared" si="18"/>
        <v>0</v>
      </c>
      <c r="BJ187" s="14" t="s">
        <v>85</v>
      </c>
      <c r="BK187" s="172">
        <f t="shared" si="19"/>
        <v>0</v>
      </c>
      <c r="BL187" s="14" t="s">
        <v>188</v>
      </c>
      <c r="BM187" s="171" t="s">
        <v>346</v>
      </c>
    </row>
    <row r="188" spans="1:65" s="2" customFormat="1" ht="13.95" customHeight="1">
      <c r="A188" s="29"/>
      <c r="B188" s="158"/>
      <c r="C188" s="173" t="s">
        <v>347</v>
      </c>
      <c r="D188" s="173" t="s">
        <v>136</v>
      </c>
      <c r="E188" s="174" t="s">
        <v>348</v>
      </c>
      <c r="F188" s="175" t="s">
        <v>349</v>
      </c>
      <c r="G188" s="176" t="s">
        <v>262</v>
      </c>
      <c r="H188" s="177">
        <v>56</v>
      </c>
      <c r="I188" s="178"/>
      <c r="J188" s="179">
        <f t="shared" si="10"/>
        <v>0</v>
      </c>
      <c r="K188" s="180"/>
      <c r="L188" s="181"/>
      <c r="M188" s="182" t="s">
        <v>1</v>
      </c>
      <c r="N188" s="183" t="s">
        <v>42</v>
      </c>
      <c r="O188" s="55"/>
      <c r="P188" s="169">
        <f t="shared" si="11"/>
        <v>0</v>
      </c>
      <c r="Q188" s="169">
        <v>0</v>
      </c>
      <c r="R188" s="169">
        <f t="shared" si="12"/>
        <v>0</v>
      </c>
      <c r="S188" s="169">
        <v>0</v>
      </c>
      <c r="T188" s="170">
        <f t="shared" si="13"/>
        <v>0</v>
      </c>
      <c r="U188" s="29"/>
      <c r="V188" s="29"/>
      <c r="W188" s="29"/>
      <c r="X188" s="29"/>
      <c r="Y188" s="29"/>
      <c r="Z188" s="29"/>
      <c r="AA188" s="29"/>
      <c r="AB188" s="29"/>
      <c r="AC188" s="29"/>
      <c r="AD188" s="29"/>
      <c r="AE188" s="29"/>
      <c r="AR188" s="171" t="s">
        <v>193</v>
      </c>
      <c r="AT188" s="171" t="s">
        <v>136</v>
      </c>
      <c r="AU188" s="171" t="s">
        <v>87</v>
      </c>
      <c r="AY188" s="14" t="s">
        <v>127</v>
      </c>
      <c r="BE188" s="172">
        <f t="shared" si="14"/>
        <v>0</v>
      </c>
      <c r="BF188" s="172">
        <f t="shared" si="15"/>
        <v>0</v>
      </c>
      <c r="BG188" s="172">
        <f t="shared" si="16"/>
        <v>0</v>
      </c>
      <c r="BH188" s="172">
        <f t="shared" si="17"/>
        <v>0</v>
      </c>
      <c r="BI188" s="172">
        <f t="shared" si="18"/>
        <v>0</v>
      </c>
      <c r="BJ188" s="14" t="s">
        <v>85</v>
      </c>
      <c r="BK188" s="172">
        <f t="shared" si="19"/>
        <v>0</v>
      </c>
      <c r="BL188" s="14" t="s">
        <v>188</v>
      </c>
      <c r="BM188" s="171" t="s">
        <v>350</v>
      </c>
    </row>
    <row r="189" spans="1:65" s="2" customFormat="1" ht="13.95" customHeight="1">
      <c r="A189" s="29"/>
      <c r="B189" s="158"/>
      <c r="C189" s="173" t="s">
        <v>351</v>
      </c>
      <c r="D189" s="173" t="s">
        <v>136</v>
      </c>
      <c r="E189" s="174" t="s">
        <v>352</v>
      </c>
      <c r="F189" s="175" t="s">
        <v>353</v>
      </c>
      <c r="G189" s="176" t="s">
        <v>262</v>
      </c>
      <c r="H189" s="177">
        <v>124</v>
      </c>
      <c r="I189" s="178"/>
      <c r="J189" s="179">
        <f t="shared" si="10"/>
        <v>0</v>
      </c>
      <c r="K189" s="180"/>
      <c r="L189" s="181"/>
      <c r="M189" s="182" t="s">
        <v>1</v>
      </c>
      <c r="N189" s="183" t="s">
        <v>42</v>
      </c>
      <c r="O189" s="55"/>
      <c r="P189" s="169">
        <f t="shared" si="11"/>
        <v>0</v>
      </c>
      <c r="Q189" s="169">
        <v>0</v>
      </c>
      <c r="R189" s="169">
        <f t="shared" si="12"/>
        <v>0</v>
      </c>
      <c r="S189" s="169">
        <v>0</v>
      </c>
      <c r="T189" s="170">
        <f t="shared" si="13"/>
        <v>0</v>
      </c>
      <c r="U189" s="29"/>
      <c r="V189" s="29"/>
      <c r="W189" s="29"/>
      <c r="X189" s="29"/>
      <c r="Y189" s="29"/>
      <c r="Z189" s="29"/>
      <c r="AA189" s="29"/>
      <c r="AB189" s="29"/>
      <c r="AC189" s="29"/>
      <c r="AD189" s="29"/>
      <c r="AE189" s="29"/>
      <c r="AR189" s="171" t="s">
        <v>193</v>
      </c>
      <c r="AT189" s="171" t="s">
        <v>136</v>
      </c>
      <c r="AU189" s="171" t="s">
        <v>87</v>
      </c>
      <c r="AY189" s="14" t="s">
        <v>127</v>
      </c>
      <c r="BE189" s="172">
        <f t="shared" si="14"/>
        <v>0</v>
      </c>
      <c r="BF189" s="172">
        <f t="shared" si="15"/>
        <v>0</v>
      </c>
      <c r="BG189" s="172">
        <f t="shared" si="16"/>
        <v>0</v>
      </c>
      <c r="BH189" s="172">
        <f t="shared" si="17"/>
        <v>0</v>
      </c>
      <c r="BI189" s="172">
        <f t="shared" si="18"/>
        <v>0</v>
      </c>
      <c r="BJ189" s="14" t="s">
        <v>85</v>
      </c>
      <c r="BK189" s="172">
        <f t="shared" si="19"/>
        <v>0</v>
      </c>
      <c r="BL189" s="14" t="s">
        <v>188</v>
      </c>
      <c r="BM189" s="171" t="s">
        <v>354</v>
      </c>
    </row>
    <row r="190" spans="1:65" s="2" customFormat="1" ht="13.95" customHeight="1">
      <c r="A190" s="29"/>
      <c r="B190" s="158"/>
      <c r="C190" s="173" t="s">
        <v>355</v>
      </c>
      <c r="D190" s="173" t="s">
        <v>136</v>
      </c>
      <c r="E190" s="174" t="s">
        <v>356</v>
      </c>
      <c r="F190" s="175" t="s">
        <v>357</v>
      </c>
      <c r="G190" s="176" t="s">
        <v>262</v>
      </c>
      <c r="H190" s="177">
        <v>5000</v>
      </c>
      <c r="I190" s="178"/>
      <c r="J190" s="179">
        <f t="shared" si="10"/>
        <v>0</v>
      </c>
      <c r="K190" s="180"/>
      <c r="L190" s="181"/>
      <c r="M190" s="182" t="s">
        <v>1</v>
      </c>
      <c r="N190" s="183" t="s">
        <v>42</v>
      </c>
      <c r="O190" s="55"/>
      <c r="P190" s="169">
        <f t="shared" si="11"/>
        <v>0</v>
      </c>
      <c r="Q190" s="169">
        <v>0</v>
      </c>
      <c r="R190" s="169">
        <f t="shared" si="12"/>
        <v>0</v>
      </c>
      <c r="S190" s="169">
        <v>0</v>
      </c>
      <c r="T190" s="170">
        <f t="shared" si="13"/>
        <v>0</v>
      </c>
      <c r="U190" s="29"/>
      <c r="V190" s="29"/>
      <c r="W190" s="29"/>
      <c r="X190" s="29"/>
      <c r="Y190" s="29"/>
      <c r="Z190" s="29"/>
      <c r="AA190" s="29"/>
      <c r="AB190" s="29"/>
      <c r="AC190" s="29"/>
      <c r="AD190" s="29"/>
      <c r="AE190" s="29"/>
      <c r="AR190" s="171" t="s">
        <v>193</v>
      </c>
      <c r="AT190" s="171" t="s">
        <v>136</v>
      </c>
      <c r="AU190" s="171" t="s">
        <v>87</v>
      </c>
      <c r="AY190" s="14" t="s">
        <v>127</v>
      </c>
      <c r="BE190" s="172">
        <f t="shared" si="14"/>
        <v>0</v>
      </c>
      <c r="BF190" s="172">
        <f t="shared" si="15"/>
        <v>0</v>
      </c>
      <c r="BG190" s="172">
        <f t="shared" si="16"/>
        <v>0</v>
      </c>
      <c r="BH190" s="172">
        <f t="shared" si="17"/>
        <v>0</v>
      </c>
      <c r="BI190" s="172">
        <f t="shared" si="18"/>
        <v>0</v>
      </c>
      <c r="BJ190" s="14" t="s">
        <v>85</v>
      </c>
      <c r="BK190" s="172">
        <f t="shared" si="19"/>
        <v>0</v>
      </c>
      <c r="BL190" s="14" t="s">
        <v>188</v>
      </c>
      <c r="BM190" s="171" t="s">
        <v>358</v>
      </c>
    </row>
    <row r="191" spans="1:65" s="2" customFormat="1" ht="23.4" customHeight="1">
      <c r="A191" s="29"/>
      <c r="B191" s="158"/>
      <c r="C191" s="159" t="s">
        <v>359</v>
      </c>
      <c r="D191" s="159" t="s">
        <v>130</v>
      </c>
      <c r="E191" s="160" t="s">
        <v>360</v>
      </c>
      <c r="F191" s="161" t="s">
        <v>361</v>
      </c>
      <c r="G191" s="162" t="s">
        <v>362</v>
      </c>
      <c r="H191" s="163">
        <v>1</v>
      </c>
      <c r="I191" s="164"/>
      <c r="J191" s="165">
        <f t="shared" si="10"/>
        <v>0</v>
      </c>
      <c r="K191" s="166"/>
      <c r="L191" s="30"/>
      <c r="M191" s="167" t="s">
        <v>1</v>
      </c>
      <c r="N191" s="168" t="s">
        <v>42</v>
      </c>
      <c r="O191" s="55"/>
      <c r="P191" s="169">
        <f t="shared" si="11"/>
        <v>0</v>
      </c>
      <c r="Q191" s="169">
        <v>0</v>
      </c>
      <c r="R191" s="169">
        <f t="shared" si="12"/>
        <v>0</v>
      </c>
      <c r="S191" s="169">
        <v>0</v>
      </c>
      <c r="T191" s="170">
        <f t="shared" si="13"/>
        <v>0</v>
      </c>
      <c r="U191" s="29"/>
      <c r="V191" s="29"/>
      <c r="W191" s="29"/>
      <c r="X191" s="29"/>
      <c r="Y191" s="29"/>
      <c r="Z191" s="29"/>
      <c r="AA191" s="29"/>
      <c r="AB191" s="29"/>
      <c r="AC191" s="29"/>
      <c r="AD191" s="29"/>
      <c r="AE191" s="29"/>
      <c r="AR191" s="171" t="s">
        <v>188</v>
      </c>
      <c r="AT191" s="171" t="s">
        <v>130</v>
      </c>
      <c r="AU191" s="171" t="s">
        <v>87</v>
      </c>
      <c r="AY191" s="14" t="s">
        <v>127</v>
      </c>
      <c r="BE191" s="172">
        <f t="shared" si="14"/>
        <v>0</v>
      </c>
      <c r="BF191" s="172">
        <f t="shared" si="15"/>
        <v>0</v>
      </c>
      <c r="BG191" s="172">
        <f t="shared" si="16"/>
        <v>0</v>
      </c>
      <c r="BH191" s="172">
        <f t="shared" si="17"/>
        <v>0</v>
      </c>
      <c r="BI191" s="172">
        <f t="shared" si="18"/>
        <v>0</v>
      </c>
      <c r="BJ191" s="14" t="s">
        <v>85</v>
      </c>
      <c r="BK191" s="172">
        <f t="shared" si="19"/>
        <v>0</v>
      </c>
      <c r="BL191" s="14" t="s">
        <v>188</v>
      </c>
      <c r="BM191" s="171" t="s">
        <v>363</v>
      </c>
    </row>
    <row r="192" spans="1:65" s="2" customFormat="1" ht="13.95" customHeight="1">
      <c r="A192" s="29"/>
      <c r="B192" s="158"/>
      <c r="C192" s="159" t="s">
        <v>364</v>
      </c>
      <c r="D192" s="159" t="s">
        <v>130</v>
      </c>
      <c r="E192" s="160" t="s">
        <v>365</v>
      </c>
      <c r="F192" s="161" t="s">
        <v>366</v>
      </c>
      <c r="G192" s="162" t="s">
        <v>262</v>
      </c>
      <c r="H192" s="163">
        <v>1</v>
      </c>
      <c r="I192" s="164"/>
      <c r="J192" s="165">
        <f t="shared" si="10"/>
        <v>0</v>
      </c>
      <c r="K192" s="166"/>
      <c r="L192" s="30"/>
      <c r="M192" s="167" t="s">
        <v>1</v>
      </c>
      <c r="N192" s="168" t="s">
        <v>42</v>
      </c>
      <c r="O192" s="55"/>
      <c r="P192" s="169">
        <f t="shared" si="11"/>
        <v>0</v>
      </c>
      <c r="Q192" s="169">
        <v>0</v>
      </c>
      <c r="R192" s="169">
        <f t="shared" si="12"/>
        <v>0</v>
      </c>
      <c r="S192" s="169">
        <v>0</v>
      </c>
      <c r="T192" s="170">
        <f t="shared" si="13"/>
        <v>0</v>
      </c>
      <c r="U192" s="29"/>
      <c r="V192" s="29"/>
      <c r="W192" s="29"/>
      <c r="X192" s="29"/>
      <c r="Y192" s="29"/>
      <c r="Z192" s="29"/>
      <c r="AA192" s="29"/>
      <c r="AB192" s="29"/>
      <c r="AC192" s="29"/>
      <c r="AD192" s="29"/>
      <c r="AE192" s="29"/>
      <c r="AR192" s="171" t="s">
        <v>188</v>
      </c>
      <c r="AT192" s="171" t="s">
        <v>130</v>
      </c>
      <c r="AU192" s="171" t="s">
        <v>87</v>
      </c>
      <c r="AY192" s="14" t="s">
        <v>127</v>
      </c>
      <c r="BE192" s="172">
        <f t="shared" si="14"/>
        <v>0</v>
      </c>
      <c r="BF192" s="172">
        <f t="shared" si="15"/>
        <v>0</v>
      </c>
      <c r="BG192" s="172">
        <f t="shared" si="16"/>
        <v>0</v>
      </c>
      <c r="BH192" s="172">
        <f t="shared" si="17"/>
        <v>0</v>
      </c>
      <c r="BI192" s="172">
        <f t="shared" si="18"/>
        <v>0</v>
      </c>
      <c r="BJ192" s="14" t="s">
        <v>85</v>
      </c>
      <c r="BK192" s="172">
        <f t="shared" si="19"/>
        <v>0</v>
      </c>
      <c r="BL192" s="14" t="s">
        <v>188</v>
      </c>
      <c r="BM192" s="171" t="s">
        <v>367</v>
      </c>
    </row>
    <row r="193" spans="1:65" s="2" customFormat="1" ht="13.95" customHeight="1">
      <c r="A193" s="29"/>
      <c r="B193" s="158"/>
      <c r="C193" s="159" t="s">
        <v>368</v>
      </c>
      <c r="D193" s="159" t="s">
        <v>130</v>
      </c>
      <c r="E193" s="160" t="s">
        <v>369</v>
      </c>
      <c r="F193" s="161" t="s">
        <v>370</v>
      </c>
      <c r="G193" s="162" t="s">
        <v>262</v>
      </c>
      <c r="H193" s="163">
        <v>1</v>
      </c>
      <c r="I193" s="164"/>
      <c r="J193" s="165">
        <f t="shared" si="10"/>
        <v>0</v>
      </c>
      <c r="K193" s="166"/>
      <c r="L193" s="30"/>
      <c r="M193" s="167" t="s">
        <v>1</v>
      </c>
      <c r="N193" s="168" t="s">
        <v>42</v>
      </c>
      <c r="O193" s="55"/>
      <c r="P193" s="169">
        <f t="shared" si="11"/>
        <v>0</v>
      </c>
      <c r="Q193" s="169">
        <v>0</v>
      </c>
      <c r="R193" s="169">
        <f t="shared" si="12"/>
        <v>0</v>
      </c>
      <c r="S193" s="169">
        <v>0</v>
      </c>
      <c r="T193" s="170">
        <f t="shared" si="13"/>
        <v>0</v>
      </c>
      <c r="U193" s="29"/>
      <c r="V193" s="29"/>
      <c r="W193" s="29"/>
      <c r="X193" s="29"/>
      <c r="Y193" s="29"/>
      <c r="Z193" s="29"/>
      <c r="AA193" s="29"/>
      <c r="AB193" s="29"/>
      <c r="AC193" s="29"/>
      <c r="AD193" s="29"/>
      <c r="AE193" s="29"/>
      <c r="AR193" s="171" t="s">
        <v>188</v>
      </c>
      <c r="AT193" s="171" t="s">
        <v>130</v>
      </c>
      <c r="AU193" s="171" t="s">
        <v>87</v>
      </c>
      <c r="AY193" s="14" t="s">
        <v>127</v>
      </c>
      <c r="BE193" s="172">
        <f t="shared" si="14"/>
        <v>0</v>
      </c>
      <c r="BF193" s="172">
        <f t="shared" si="15"/>
        <v>0</v>
      </c>
      <c r="BG193" s="172">
        <f t="shared" si="16"/>
        <v>0</v>
      </c>
      <c r="BH193" s="172">
        <f t="shared" si="17"/>
        <v>0</v>
      </c>
      <c r="BI193" s="172">
        <f t="shared" si="18"/>
        <v>0</v>
      </c>
      <c r="BJ193" s="14" t="s">
        <v>85</v>
      </c>
      <c r="BK193" s="172">
        <f t="shared" si="19"/>
        <v>0</v>
      </c>
      <c r="BL193" s="14" t="s">
        <v>188</v>
      </c>
      <c r="BM193" s="171" t="s">
        <v>371</v>
      </c>
    </row>
    <row r="194" spans="1:65" s="2" customFormat="1" ht="13.95" customHeight="1">
      <c r="A194" s="29"/>
      <c r="B194" s="158"/>
      <c r="C194" s="159" t="s">
        <v>372</v>
      </c>
      <c r="D194" s="159" t="s">
        <v>130</v>
      </c>
      <c r="E194" s="160" t="s">
        <v>373</v>
      </c>
      <c r="F194" s="161" t="s">
        <v>374</v>
      </c>
      <c r="G194" s="162" t="s">
        <v>262</v>
      </c>
      <c r="H194" s="163">
        <v>1</v>
      </c>
      <c r="I194" s="164"/>
      <c r="J194" s="165">
        <f t="shared" si="10"/>
        <v>0</v>
      </c>
      <c r="K194" s="166"/>
      <c r="L194" s="30"/>
      <c r="M194" s="167" t="s">
        <v>1</v>
      </c>
      <c r="N194" s="168" t="s">
        <v>42</v>
      </c>
      <c r="O194" s="55"/>
      <c r="P194" s="169">
        <f t="shared" si="11"/>
        <v>0</v>
      </c>
      <c r="Q194" s="169">
        <v>0</v>
      </c>
      <c r="R194" s="169">
        <f t="shared" si="12"/>
        <v>0</v>
      </c>
      <c r="S194" s="169">
        <v>0</v>
      </c>
      <c r="T194" s="170">
        <f t="shared" si="13"/>
        <v>0</v>
      </c>
      <c r="U194" s="29"/>
      <c r="V194" s="29"/>
      <c r="W194" s="29"/>
      <c r="X194" s="29"/>
      <c r="Y194" s="29"/>
      <c r="Z194" s="29"/>
      <c r="AA194" s="29"/>
      <c r="AB194" s="29"/>
      <c r="AC194" s="29"/>
      <c r="AD194" s="29"/>
      <c r="AE194" s="29"/>
      <c r="AR194" s="171" t="s">
        <v>188</v>
      </c>
      <c r="AT194" s="171" t="s">
        <v>130</v>
      </c>
      <c r="AU194" s="171" t="s">
        <v>87</v>
      </c>
      <c r="AY194" s="14" t="s">
        <v>127</v>
      </c>
      <c r="BE194" s="172">
        <f t="shared" si="14"/>
        <v>0</v>
      </c>
      <c r="BF194" s="172">
        <f t="shared" si="15"/>
        <v>0</v>
      </c>
      <c r="BG194" s="172">
        <f t="shared" si="16"/>
        <v>0</v>
      </c>
      <c r="BH194" s="172">
        <f t="shared" si="17"/>
        <v>0</v>
      </c>
      <c r="BI194" s="172">
        <f t="shared" si="18"/>
        <v>0</v>
      </c>
      <c r="BJ194" s="14" t="s">
        <v>85</v>
      </c>
      <c r="BK194" s="172">
        <f t="shared" si="19"/>
        <v>0</v>
      </c>
      <c r="BL194" s="14" t="s">
        <v>188</v>
      </c>
      <c r="BM194" s="171" t="s">
        <v>375</v>
      </c>
    </row>
    <row r="195" spans="1:65" s="2" customFormat="1" ht="13.95" customHeight="1">
      <c r="A195" s="29"/>
      <c r="B195" s="158"/>
      <c r="C195" s="159" t="s">
        <v>376</v>
      </c>
      <c r="D195" s="159" t="s">
        <v>130</v>
      </c>
      <c r="E195" s="160" t="s">
        <v>377</v>
      </c>
      <c r="F195" s="161" t="s">
        <v>378</v>
      </c>
      <c r="G195" s="162" t="s">
        <v>262</v>
      </c>
      <c r="H195" s="163">
        <v>1</v>
      </c>
      <c r="I195" s="164"/>
      <c r="J195" s="165">
        <f t="shared" si="10"/>
        <v>0</v>
      </c>
      <c r="K195" s="166"/>
      <c r="L195" s="30"/>
      <c r="M195" s="167" t="s">
        <v>1</v>
      </c>
      <c r="N195" s="168" t="s">
        <v>42</v>
      </c>
      <c r="O195" s="55"/>
      <c r="P195" s="169">
        <f t="shared" si="11"/>
        <v>0</v>
      </c>
      <c r="Q195" s="169">
        <v>0</v>
      </c>
      <c r="R195" s="169">
        <f t="shared" si="12"/>
        <v>0</v>
      </c>
      <c r="S195" s="169">
        <v>0</v>
      </c>
      <c r="T195" s="170">
        <f t="shared" si="13"/>
        <v>0</v>
      </c>
      <c r="U195" s="29"/>
      <c r="V195" s="29"/>
      <c r="W195" s="29"/>
      <c r="X195" s="29"/>
      <c r="Y195" s="29"/>
      <c r="Z195" s="29"/>
      <c r="AA195" s="29"/>
      <c r="AB195" s="29"/>
      <c r="AC195" s="29"/>
      <c r="AD195" s="29"/>
      <c r="AE195" s="29"/>
      <c r="AR195" s="171" t="s">
        <v>188</v>
      </c>
      <c r="AT195" s="171" t="s">
        <v>130</v>
      </c>
      <c r="AU195" s="171" t="s">
        <v>87</v>
      </c>
      <c r="AY195" s="14" t="s">
        <v>127</v>
      </c>
      <c r="BE195" s="172">
        <f t="shared" si="14"/>
        <v>0</v>
      </c>
      <c r="BF195" s="172">
        <f t="shared" si="15"/>
        <v>0</v>
      </c>
      <c r="BG195" s="172">
        <f t="shared" si="16"/>
        <v>0</v>
      </c>
      <c r="BH195" s="172">
        <f t="shared" si="17"/>
        <v>0</v>
      </c>
      <c r="BI195" s="172">
        <f t="shared" si="18"/>
        <v>0</v>
      </c>
      <c r="BJ195" s="14" t="s">
        <v>85</v>
      </c>
      <c r="BK195" s="172">
        <f t="shared" si="19"/>
        <v>0</v>
      </c>
      <c r="BL195" s="14" t="s">
        <v>188</v>
      </c>
      <c r="BM195" s="171" t="s">
        <v>379</v>
      </c>
    </row>
    <row r="196" spans="1:65" s="12" customFormat="1" ht="22.95" customHeight="1">
      <c r="B196" s="145"/>
      <c r="D196" s="146" t="s">
        <v>76</v>
      </c>
      <c r="E196" s="156" t="s">
        <v>380</v>
      </c>
      <c r="F196" s="156" t="s">
        <v>381</v>
      </c>
      <c r="I196" s="148"/>
      <c r="J196" s="157">
        <f>BK196</f>
        <v>0</v>
      </c>
      <c r="L196" s="145"/>
      <c r="M196" s="150"/>
      <c r="N196" s="151"/>
      <c r="O196" s="151"/>
      <c r="P196" s="152">
        <f>SUM(P197:P207)</f>
        <v>0</v>
      </c>
      <c r="Q196" s="151"/>
      <c r="R196" s="152">
        <f>SUM(R197:R207)</f>
        <v>0.45209999999999995</v>
      </c>
      <c r="S196" s="151"/>
      <c r="T196" s="153">
        <f>SUM(T197:T207)</f>
        <v>0</v>
      </c>
      <c r="AR196" s="146" t="s">
        <v>87</v>
      </c>
      <c r="AT196" s="154" t="s">
        <v>76</v>
      </c>
      <c r="AU196" s="154" t="s">
        <v>85</v>
      </c>
      <c r="AY196" s="146" t="s">
        <v>127</v>
      </c>
      <c r="BK196" s="155">
        <f>SUM(BK197:BK207)</f>
        <v>0</v>
      </c>
    </row>
    <row r="197" spans="1:65" s="2" customFormat="1" ht="13.95" customHeight="1">
      <c r="A197" s="29"/>
      <c r="B197" s="158"/>
      <c r="C197" s="159" t="s">
        <v>382</v>
      </c>
      <c r="D197" s="159" t="s">
        <v>130</v>
      </c>
      <c r="E197" s="160" t="s">
        <v>383</v>
      </c>
      <c r="F197" s="161" t="s">
        <v>384</v>
      </c>
      <c r="G197" s="162" t="s">
        <v>139</v>
      </c>
      <c r="H197" s="163">
        <v>25</v>
      </c>
      <c r="I197" s="164"/>
      <c r="J197" s="165">
        <f t="shared" ref="J197:J207" si="20">ROUND(I197*H197,2)</f>
        <v>0</v>
      </c>
      <c r="K197" s="166"/>
      <c r="L197" s="30"/>
      <c r="M197" s="167" t="s">
        <v>1</v>
      </c>
      <c r="N197" s="168" t="s">
        <v>42</v>
      </c>
      <c r="O197" s="55"/>
      <c r="P197" s="169">
        <f t="shared" ref="P197:P207" si="21">O197*H197</f>
        <v>0</v>
      </c>
      <c r="Q197" s="169">
        <v>0</v>
      </c>
      <c r="R197" s="169">
        <f t="shared" ref="R197:R207" si="22">Q197*H197</f>
        <v>0</v>
      </c>
      <c r="S197" s="169">
        <v>0</v>
      </c>
      <c r="T197" s="170">
        <f t="shared" ref="T197:T207" si="23">S197*H197</f>
        <v>0</v>
      </c>
      <c r="U197" s="29"/>
      <c r="V197" s="29"/>
      <c r="W197" s="29"/>
      <c r="X197" s="29"/>
      <c r="Y197" s="29"/>
      <c r="Z197" s="29"/>
      <c r="AA197" s="29"/>
      <c r="AB197" s="29"/>
      <c r="AC197" s="29"/>
      <c r="AD197" s="29"/>
      <c r="AE197" s="29"/>
      <c r="AR197" s="171" t="s">
        <v>188</v>
      </c>
      <c r="AT197" s="171" t="s">
        <v>130</v>
      </c>
      <c r="AU197" s="171" t="s">
        <v>87</v>
      </c>
      <c r="AY197" s="14" t="s">
        <v>127</v>
      </c>
      <c r="BE197" s="172">
        <f t="shared" ref="BE197:BE207" si="24">IF(N197="základní",J197,0)</f>
        <v>0</v>
      </c>
      <c r="BF197" s="172">
        <f t="shared" ref="BF197:BF207" si="25">IF(N197="snížená",J197,0)</f>
        <v>0</v>
      </c>
      <c r="BG197" s="172">
        <f t="shared" ref="BG197:BG207" si="26">IF(N197="zákl. přenesená",J197,0)</f>
        <v>0</v>
      </c>
      <c r="BH197" s="172">
        <f t="shared" ref="BH197:BH207" si="27">IF(N197="sníž. přenesená",J197,0)</f>
        <v>0</v>
      </c>
      <c r="BI197" s="172">
        <f t="shared" ref="BI197:BI207" si="28">IF(N197="nulová",J197,0)</f>
        <v>0</v>
      </c>
      <c r="BJ197" s="14" t="s">
        <v>85</v>
      </c>
      <c r="BK197" s="172">
        <f t="shared" ref="BK197:BK207" si="29">ROUND(I197*H197,2)</f>
        <v>0</v>
      </c>
      <c r="BL197" s="14" t="s">
        <v>188</v>
      </c>
      <c r="BM197" s="171" t="s">
        <v>385</v>
      </c>
    </row>
    <row r="198" spans="1:65" s="2" customFormat="1" ht="13.95" customHeight="1">
      <c r="A198" s="29"/>
      <c r="B198" s="158"/>
      <c r="C198" s="173" t="s">
        <v>386</v>
      </c>
      <c r="D198" s="173" t="s">
        <v>136</v>
      </c>
      <c r="E198" s="174" t="s">
        <v>387</v>
      </c>
      <c r="F198" s="175" t="s">
        <v>388</v>
      </c>
      <c r="G198" s="176" t="s">
        <v>139</v>
      </c>
      <c r="H198" s="177">
        <v>26.25</v>
      </c>
      <c r="I198" s="178"/>
      <c r="J198" s="179">
        <f t="shared" si="20"/>
        <v>0</v>
      </c>
      <c r="K198" s="180"/>
      <c r="L198" s="181"/>
      <c r="M198" s="182" t="s">
        <v>1</v>
      </c>
      <c r="N198" s="183" t="s">
        <v>42</v>
      </c>
      <c r="O198" s="55"/>
      <c r="P198" s="169">
        <f t="shared" si="21"/>
        <v>0</v>
      </c>
      <c r="Q198" s="169">
        <v>8.0000000000000007E-5</v>
      </c>
      <c r="R198" s="169">
        <f t="shared" si="22"/>
        <v>2.1000000000000003E-3</v>
      </c>
      <c r="S198" s="169">
        <v>0</v>
      </c>
      <c r="T198" s="170">
        <f t="shared" si="23"/>
        <v>0</v>
      </c>
      <c r="U198" s="29"/>
      <c r="V198" s="29"/>
      <c r="W198" s="29"/>
      <c r="X198" s="29"/>
      <c r="Y198" s="29"/>
      <c r="Z198" s="29"/>
      <c r="AA198" s="29"/>
      <c r="AB198" s="29"/>
      <c r="AC198" s="29"/>
      <c r="AD198" s="29"/>
      <c r="AE198" s="29"/>
      <c r="AR198" s="171" t="s">
        <v>193</v>
      </c>
      <c r="AT198" s="171" t="s">
        <v>136</v>
      </c>
      <c r="AU198" s="171" t="s">
        <v>87</v>
      </c>
      <c r="AY198" s="14" t="s">
        <v>127</v>
      </c>
      <c r="BE198" s="172">
        <f t="shared" si="24"/>
        <v>0</v>
      </c>
      <c r="BF198" s="172">
        <f t="shared" si="25"/>
        <v>0</v>
      </c>
      <c r="BG198" s="172">
        <f t="shared" si="26"/>
        <v>0</v>
      </c>
      <c r="BH198" s="172">
        <f t="shared" si="27"/>
        <v>0</v>
      </c>
      <c r="BI198" s="172">
        <f t="shared" si="28"/>
        <v>0</v>
      </c>
      <c r="BJ198" s="14" t="s">
        <v>85</v>
      </c>
      <c r="BK198" s="172">
        <f t="shared" si="29"/>
        <v>0</v>
      </c>
      <c r="BL198" s="14" t="s">
        <v>188</v>
      </c>
      <c r="BM198" s="171" t="s">
        <v>389</v>
      </c>
    </row>
    <row r="199" spans="1:65" s="2" customFormat="1" ht="23.4" customHeight="1">
      <c r="A199" s="29"/>
      <c r="B199" s="158"/>
      <c r="C199" s="159" t="s">
        <v>390</v>
      </c>
      <c r="D199" s="159" t="s">
        <v>130</v>
      </c>
      <c r="E199" s="160" t="s">
        <v>391</v>
      </c>
      <c r="F199" s="161" t="s">
        <v>392</v>
      </c>
      <c r="G199" s="162" t="s">
        <v>139</v>
      </c>
      <c r="H199" s="163">
        <v>100</v>
      </c>
      <c r="I199" s="164"/>
      <c r="J199" s="165">
        <f t="shared" si="20"/>
        <v>0</v>
      </c>
      <c r="K199" s="166"/>
      <c r="L199" s="30"/>
      <c r="M199" s="167" t="s">
        <v>1</v>
      </c>
      <c r="N199" s="168" t="s">
        <v>42</v>
      </c>
      <c r="O199" s="55"/>
      <c r="P199" s="169">
        <f t="shared" si="21"/>
        <v>0</v>
      </c>
      <c r="Q199" s="169">
        <v>0</v>
      </c>
      <c r="R199" s="169">
        <f t="shared" si="22"/>
        <v>0</v>
      </c>
      <c r="S199" s="169">
        <v>0</v>
      </c>
      <c r="T199" s="170">
        <f t="shared" si="23"/>
        <v>0</v>
      </c>
      <c r="U199" s="29"/>
      <c r="V199" s="29"/>
      <c r="W199" s="29"/>
      <c r="X199" s="29"/>
      <c r="Y199" s="29"/>
      <c r="Z199" s="29"/>
      <c r="AA199" s="29"/>
      <c r="AB199" s="29"/>
      <c r="AC199" s="29"/>
      <c r="AD199" s="29"/>
      <c r="AE199" s="29"/>
      <c r="AR199" s="171" t="s">
        <v>188</v>
      </c>
      <c r="AT199" s="171" t="s">
        <v>130</v>
      </c>
      <c r="AU199" s="171" t="s">
        <v>87</v>
      </c>
      <c r="AY199" s="14" t="s">
        <v>127</v>
      </c>
      <c r="BE199" s="172">
        <f t="shared" si="24"/>
        <v>0</v>
      </c>
      <c r="BF199" s="172">
        <f t="shared" si="25"/>
        <v>0</v>
      </c>
      <c r="BG199" s="172">
        <f t="shared" si="26"/>
        <v>0</v>
      </c>
      <c r="BH199" s="172">
        <f t="shared" si="27"/>
        <v>0</v>
      </c>
      <c r="BI199" s="172">
        <f t="shared" si="28"/>
        <v>0</v>
      </c>
      <c r="BJ199" s="14" t="s">
        <v>85</v>
      </c>
      <c r="BK199" s="172">
        <f t="shared" si="29"/>
        <v>0</v>
      </c>
      <c r="BL199" s="14" t="s">
        <v>188</v>
      </c>
      <c r="BM199" s="171" t="s">
        <v>393</v>
      </c>
    </row>
    <row r="200" spans="1:65" s="2" customFormat="1" ht="13.95" customHeight="1">
      <c r="A200" s="29"/>
      <c r="B200" s="158"/>
      <c r="C200" s="173" t="s">
        <v>394</v>
      </c>
      <c r="D200" s="173" t="s">
        <v>136</v>
      </c>
      <c r="E200" s="174" t="s">
        <v>395</v>
      </c>
      <c r="F200" s="175" t="s">
        <v>396</v>
      </c>
      <c r="G200" s="176" t="s">
        <v>139</v>
      </c>
      <c r="H200" s="177">
        <v>100</v>
      </c>
      <c r="I200" s="178"/>
      <c r="J200" s="179">
        <f t="shared" si="20"/>
        <v>0</v>
      </c>
      <c r="K200" s="180"/>
      <c r="L200" s="181"/>
      <c r="M200" s="182" t="s">
        <v>1</v>
      </c>
      <c r="N200" s="183" t="s">
        <v>42</v>
      </c>
      <c r="O200" s="55"/>
      <c r="P200" s="169">
        <f t="shared" si="21"/>
        <v>0</v>
      </c>
      <c r="Q200" s="169">
        <v>4.4999999999999997E-3</v>
      </c>
      <c r="R200" s="169">
        <f t="shared" si="22"/>
        <v>0.44999999999999996</v>
      </c>
      <c r="S200" s="169">
        <v>0</v>
      </c>
      <c r="T200" s="170">
        <f t="shared" si="23"/>
        <v>0</v>
      </c>
      <c r="U200" s="29"/>
      <c r="V200" s="29"/>
      <c r="W200" s="29"/>
      <c r="X200" s="29"/>
      <c r="Y200" s="29"/>
      <c r="Z200" s="29"/>
      <c r="AA200" s="29"/>
      <c r="AB200" s="29"/>
      <c r="AC200" s="29"/>
      <c r="AD200" s="29"/>
      <c r="AE200" s="29"/>
      <c r="AR200" s="171" t="s">
        <v>193</v>
      </c>
      <c r="AT200" s="171" t="s">
        <v>136</v>
      </c>
      <c r="AU200" s="171" t="s">
        <v>87</v>
      </c>
      <c r="AY200" s="14" t="s">
        <v>127</v>
      </c>
      <c r="BE200" s="172">
        <f t="shared" si="24"/>
        <v>0</v>
      </c>
      <c r="BF200" s="172">
        <f t="shared" si="25"/>
        <v>0</v>
      </c>
      <c r="BG200" s="172">
        <f t="shared" si="26"/>
        <v>0</v>
      </c>
      <c r="BH200" s="172">
        <f t="shared" si="27"/>
        <v>0</v>
      </c>
      <c r="BI200" s="172">
        <f t="shared" si="28"/>
        <v>0</v>
      </c>
      <c r="BJ200" s="14" t="s">
        <v>85</v>
      </c>
      <c r="BK200" s="172">
        <f t="shared" si="29"/>
        <v>0</v>
      </c>
      <c r="BL200" s="14" t="s">
        <v>188</v>
      </c>
      <c r="BM200" s="171" t="s">
        <v>397</v>
      </c>
    </row>
    <row r="201" spans="1:65" s="2" customFormat="1" ht="23.4" customHeight="1">
      <c r="A201" s="29"/>
      <c r="B201" s="158"/>
      <c r="C201" s="159" t="s">
        <v>398</v>
      </c>
      <c r="D201" s="159" t="s">
        <v>130</v>
      </c>
      <c r="E201" s="160" t="s">
        <v>399</v>
      </c>
      <c r="F201" s="161" t="s">
        <v>400</v>
      </c>
      <c r="G201" s="162" t="s">
        <v>161</v>
      </c>
      <c r="H201" s="163">
        <v>0.45200000000000001</v>
      </c>
      <c r="I201" s="164"/>
      <c r="J201" s="165">
        <f t="shared" si="20"/>
        <v>0</v>
      </c>
      <c r="K201" s="166"/>
      <c r="L201" s="30"/>
      <c r="M201" s="167" t="s">
        <v>1</v>
      </c>
      <c r="N201" s="168" t="s">
        <v>42</v>
      </c>
      <c r="O201" s="55"/>
      <c r="P201" s="169">
        <f t="shared" si="21"/>
        <v>0</v>
      </c>
      <c r="Q201" s="169">
        <v>0</v>
      </c>
      <c r="R201" s="169">
        <f t="shared" si="22"/>
        <v>0</v>
      </c>
      <c r="S201" s="169">
        <v>0</v>
      </c>
      <c r="T201" s="170">
        <f t="shared" si="23"/>
        <v>0</v>
      </c>
      <c r="U201" s="29"/>
      <c r="V201" s="29"/>
      <c r="W201" s="29"/>
      <c r="X201" s="29"/>
      <c r="Y201" s="29"/>
      <c r="Z201" s="29"/>
      <c r="AA201" s="29"/>
      <c r="AB201" s="29"/>
      <c r="AC201" s="29"/>
      <c r="AD201" s="29"/>
      <c r="AE201" s="29"/>
      <c r="AR201" s="171" t="s">
        <v>188</v>
      </c>
      <c r="AT201" s="171" t="s">
        <v>130</v>
      </c>
      <c r="AU201" s="171" t="s">
        <v>87</v>
      </c>
      <c r="AY201" s="14" t="s">
        <v>127</v>
      </c>
      <c r="BE201" s="172">
        <f t="shared" si="24"/>
        <v>0</v>
      </c>
      <c r="BF201" s="172">
        <f t="shared" si="25"/>
        <v>0</v>
      </c>
      <c r="BG201" s="172">
        <f t="shared" si="26"/>
        <v>0</v>
      </c>
      <c r="BH201" s="172">
        <f t="shared" si="27"/>
        <v>0</v>
      </c>
      <c r="BI201" s="172">
        <f t="shared" si="28"/>
        <v>0</v>
      </c>
      <c r="BJ201" s="14" t="s">
        <v>85</v>
      </c>
      <c r="BK201" s="172">
        <f t="shared" si="29"/>
        <v>0</v>
      </c>
      <c r="BL201" s="14" t="s">
        <v>188</v>
      </c>
      <c r="BM201" s="171" t="s">
        <v>401</v>
      </c>
    </row>
    <row r="202" spans="1:65" s="2" customFormat="1" ht="23.4" customHeight="1">
      <c r="A202" s="29"/>
      <c r="B202" s="158"/>
      <c r="C202" s="159" t="s">
        <v>193</v>
      </c>
      <c r="D202" s="159" t="s">
        <v>130</v>
      </c>
      <c r="E202" s="160" t="s">
        <v>402</v>
      </c>
      <c r="F202" s="161" t="s">
        <v>403</v>
      </c>
      <c r="G202" s="162" t="s">
        <v>139</v>
      </c>
      <c r="H202" s="163">
        <v>5</v>
      </c>
      <c r="I202" s="164"/>
      <c r="J202" s="165">
        <f t="shared" si="20"/>
        <v>0</v>
      </c>
      <c r="K202" s="166"/>
      <c r="L202" s="30"/>
      <c r="M202" s="167" t="s">
        <v>1</v>
      </c>
      <c r="N202" s="168" t="s">
        <v>42</v>
      </c>
      <c r="O202" s="55"/>
      <c r="P202" s="169">
        <f t="shared" si="21"/>
        <v>0</v>
      </c>
      <c r="Q202" s="169">
        <v>0</v>
      </c>
      <c r="R202" s="169">
        <f t="shared" si="22"/>
        <v>0</v>
      </c>
      <c r="S202" s="169">
        <v>0</v>
      </c>
      <c r="T202" s="170">
        <f t="shared" si="23"/>
        <v>0</v>
      </c>
      <c r="U202" s="29"/>
      <c r="V202" s="29"/>
      <c r="W202" s="29"/>
      <c r="X202" s="29"/>
      <c r="Y202" s="29"/>
      <c r="Z202" s="29"/>
      <c r="AA202" s="29"/>
      <c r="AB202" s="29"/>
      <c r="AC202" s="29"/>
      <c r="AD202" s="29"/>
      <c r="AE202" s="29"/>
      <c r="AR202" s="171" t="s">
        <v>188</v>
      </c>
      <c r="AT202" s="171" t="s">
        <v>130</v>
      </c>
      <c r="AU202" s="171" t="s">
        <v>87</v>
      </c>
      <c r="AY202" s="14" t="s">
        <v>127</v>
      </c>
      <c r="BE202" s="172">
        <f t="shared" si="24"/>
        <v>0</v>
      </c>
      <c r="BF202" s="172">
        <f t="shared" si="25"/>
        <v>0</v>
      </c>
      <c r="BG202" s="172">
        <f t="shared" si="26"/>
        <v>0</v>
      </c>
      <c r="BH202" s="172">
        <f t="shared" si="27"/>
        <v>0</v>
      </c>
      <c r="BI202" s="172">
        <f t="shared" si="28"/>
        <v>0</v>
      </c>
      <c r="BJ202" s="14" t="s">
        <v>85</v>
      </c>
      <c r="BK202" s="172">
        <f t="shared" si="29"/>
        <v>0</v>
      </c>
      <c r="BL202" s="14" t="s">
        <v>188</v>
      </c>
      <c r="BM202" s="171" t="s">
        <v>404</v>
      </c>
    </row>
    <row r="203" spans="1:65" s="2" customFormat="1" ht="23.4" customHeight="1">
      <c r="A203" s="29"/>
      <c r="B203" s="158"/>
      <c r="C203" s="159" t="s">
        <v>405</v>
      </c>
      <c r="D203" s="159" t="s">
        <v>130</v>
      </c>
      <c r="E203" s="160" t="s">
        <v>406</v>
      </c>
      <c r="F203" s="161" t="s">
        <v>407</v>
      </c>
      <c r="G203" s="162" t="s">
        <v>262</v>
      </c>
      <c r="H203" s="163">
        <v>64</v>
      </c>
      <c r="I203" s="164"/>
      <c r="J203" s="165">
        <f t="shared" si="20"/>
        <v>0</v>
      </c>
      <c r="K203" s="166"/>
      <c r="L203" s="30"/>
      <c r="M203" s="167" t="s">
        <v>1</v>
      </c>
      <c r="N203" s="168" t="s">
        <v>42</v>
      </c>
      <c r="O203" s="55"/>
      <c r="P203" s="169">
        <f t="shared" si="21"/>
        <v>0</v>
      </c>
      <c r="Q203" s="169">
        <v>0</v>
      </c>
      <c r="R203" s="169">
        <f t="shared" si="22"/>
        <v>0</v>
      </c>
      <c r="S203" s="169">
        <v>0</v>
      </c>
      <c r="T203" s="170">
        <f t="shared" si="23"/>
        <v>0</v>
      </c>
      <c r="U203" s="29"/>
      <c r="V203" s="29"/>
      <c r="W203" s="29"/>
      <c r="X203" s="29"/>
      <c r="Y203" s="29"/>
      <c r="Z203" s="29"/>
      <c r="AA203" s="29"/>
      <c r="AB203" s="29"/>
      <c r="AC203" s="29"/>
      <c r="AD203" s="29"/>
      <c r="AE203" s="29"/>
      <c r="AR203" s="171" t="s">
        <v>188</v>
      </c>
      <c r="AT203" s="171" t="s">
        <v>130</v>
      </c>
      <c r="AU203" s="171" t="s">
        <v>87</v>
      </c>
      <c r="AY203" s="14" t="s">
        <v>127</v>
      </c>
      <c r="BE203" s="172">
        <f t="shared" si="24"/>
        <v>0</v>
      </c>
      <c r="BF203" s="172">
        <f t="shared" si="25"/>
        <v>0</v>
      </c>
      <c r="BG203" s="172">
        <f t="shared" si="26"/>
        <v>0</v>
      </c>
      <c r="BH203" s="172">
        <f t="shared" si="27"/>
        <v>0</v>
      </c>
      <c r="BI203" s="172">
        <f t="shared" si="28"/>
        <v>0</v>
      </c>
      <c r="BJ203" s="14" t="s">
        <v>85</v>
      </c>
      <c r="BK203" s="172">
        <f t="shared" si="29"/>
        <v>0</v>
      </c>
      <c r="BL203" s="14" t="s">
        <v>188</v>
      </c>
      <c r="BM203" s="171" t="s">
        <v>408</v>
      </c>
    </row>
    <row r="204" spans="1:65" s="2" customFormat="1" ht="23.4" customHeight="1">
      <c r="A204" s="29"/>
      <c r="B204" s="158"/>
      <c r="C204" s="159" t="s">
        <v>409</v>
      </c>
      <c r="D204" s="159" t="s">
        <v>130</v>
      </c>
      <c r="E204" s="160" t="s">
        <v>410</v>
      </c>
      <c r="F204" s="161" t="s">
        <v>411</v>
      </c>
      <c r="G204" s="162" t="s">
        <v>262</v>
      </c>
      <c r="H204" s="163">
        <v>18</v>
      </c>
      <c r="I204" s="164"/>
      <c r="J204" s="165">
        <f t="shared" si="20"/>
        <v>0</v>
      </c>
      <c r="K204" s="166"/>
      <c r="L204" s="30"/>
      <c r="M204" s="167" t="s">
        <v>1</v>
      </c>
      <c r="N204" s="168" t="s">
        <v>42</v>
      </c>
      <c r="O204" s="55"/>
      <c r="P204" s="169">
        <f t="shared" si="21"/>
        <v>0</v>
      </c>
      <c r="Q204" s="169">
        <v>0</v>
      </c>
      <c r="R204" s="169">
        <f t="shared" si="22"/>
        <v>0</v>
      </c>
      <c r="S204" s="169">
        <v>0</v>
      </c>
      <c r="T204" s="170">
        <f t="shared" si="23"/>
        <v>0</v>
      </c>
      <c r="U204" s="29"/>
      <c r="V204" s="29"/>
      <c r="W204" s="29"/>
      <c r="X204" s="29"/>
      <c r="Y204" s="29"/>
      <c r="Z204" s="29"/>
      <c r="AA204" s="29"/>
      <c r="AB204" s="29"/>
      <c r="AC204" s="29"/>
      <c r="AD204" s="29"/>
      <c r="AE204" s="29"/>
      <c r="AR204" s="171" t="s">
        <v>188</v>
      </c>
      <c r="AT204" s="171" t="s">
        <v>130</v>
      </c>
      <c r="AU204" s="171" t="s">
        <v>87</v>
      </c>
      <c r="AY204" s="14" t="s">
        <v>127</v>
      </c>
      <c r="BE204" s="172">
        <f t="shared" si="24"/>
        <v>0</v>
      </c>
      <c r="BF204" s="172">
        <f t="shared" si="25"/>
        <v>0</v>
      </c>
      <c r="BG204" s="172">
        <f t="shared" si="26"/>
        <v>0</v>
      </c>
      <c r="BH204" s="172">
        <f t="shared" si="27"/>
        <v>0</v>
      </c>
      <c r="BI204" s="172">
        <f t="shared" si="28"/>
        <v>0</v>
      </c>
      <c r="BJ204" s="14" t="s">
        <v>85</v>
      </c>
      <c r="BK204" s="172">
        <f t="shared" si="29"/>
        <v>0</v>
      </c>
      <c r="BL204" s="14" t="s">
        <v>188</v>
      </c>
      <c r="BM204" s="171" t="s">
        <v>412</v>
      </c>
    </row>
    <row r="205" spans="1:65" s="2" customFormat="1" ht="23.4" customHeight="1">
      <c r="A205" s="29"/>
      <c r="B205" s="158"/>
      <c r="C205" s="159" t="s">
        <v>413</v>
      </c>
      <c r="D205" s="159" t="s">
        <v>130</v>
      </c>
      <c r="E205" s="160" t="s">
        <v>414</v>
      </c>
      <c r="F205" s="161" t="s">
        <v>415</v>
      </c>
      <c r="G205" s="162" t="s">
        <v>262</v>
      </c>
      <c r="H205" s="163">
        <v>80</v>
      </c>
      <c r="I205" s="164"/>
      <c r="J205" s="165">
        <f t="shared" si="20"/>
        <v>0</v>
      </c>
      <c r="K205" s="166"/>
      <c r="L205" s="30"/>
      <c r="M205" s="167" t="s">
        <v>1</v>
      </c>
      <c r="N205" s="168" t="s">
        <v>42</v>
      </c>
      <c r="O205" s="55"/>
      <c r="P205" s="169">
        <f t="shared" si="21"/>
        <v>0</v>
      </c>
      <c r="Q205" s="169">
        <v>0</v>
      </c>
      <c r="R205" s="169">
        <f t="shared" si="22"/>
        <v>0</v>
      </c>
      <c r="S205" s="169">
        <v>0</v>
      </c>
      <c r="T205" s="170">
        <f t="shared" si="23"/>
        <v>0</v>
      </c>
      <c r="U205" s="29"/>
      <c r="V205" s="29"/>
      <c r="W205" s="29"/>
      <c r="X205" s="29"/>
      <c r="Y205" s="29"/>
      <c r="Z205" s="29"/>
      <c r="AA205" s="29"/>
      <c r="AB205" s="29"/>
      <c r="AC205" s="29"/>
      <c r="AD205" s="29"/>
      <c r="AE205" s="29"/>
      <c r="AR205" s="171" t="s">
        <v>188</v>
      </c>
      <c r="AT205" s="171" t="s">
        <v>130</v>
      </c>
      <c r="AU205" s="171" t="s">
        <v>87</v>
      </c>
      <c r="AY205" s="14" t="s">
        <v>127</v>
      </c>
      <c r="BE205" s="172">
        <f t="shared" si="24"/>
        <v>0</v>
      </c>
      <c r="BF205" s="172">
        <f t="shared" si="25"/>
        <v>0</v>
      </c>
      <c r="BG205" s="172">
        <f t="shared" si="26"/>
        <v>0</v>
      </c>
      <c r="BH205" s="172">
        <f t="shared" si="27"/>
        <v>0</v>
      </c>
      <c r="BI205" s="172">
        <f t="shared" si="28"/>
        <v>0</v>
      </c>
      <c r="BJ205" s="14" t="s">
        <v>85</v>
      </c>
      <c r="BK205" s="172">
        <f t="shared" si="29"/>
        <v>0</v>
      </c>
      <c r="BL205" s="14" t="s">
        <v>188</v>
      </c>
      <c r="BM205" s="171" t="s">
        <v>416</v>
      </c>
    </row>
    <row r="206" spans="1:65" s="2" customFormat="1" ht="13.95" customHeight="1">
      <c r="A206" s="29"/>
      <c r="B206" s="158"/>
      <c r="C206" s="173" t="s">
        <v>417</v>
      </c>
      <c r="D206" s="173" t="s">
        <v>136</v>
      </c>
      <c r="E206" s="174" t="s">
        <v>418</v>
      </c>
      <c r="F206" s="175" t="s">
        <v>419</v>
      </c>
      <c r="G206" s="176" t="s">
        <v>139</v>
      </c>
      <c r="H206" s="177">
        <v>250</v>
      </c>
      <c r="I206" s="178"/>
      <c r="J206" s="179">
        <f t="shared" si="20"/>
        <v>0</v>
      </c>
      <c r="K206" s="180"/>
      <c r="L206" s="181"/>
      <c r="M206" s="182" t="s">
        <v>1</v>
      </c>
      <c r="N206" s="183" t="s">
        <v>42</v>
      </c>
      <c r="O206" s="55"/>
      <c r="P206" s="169">
        <f t="shared" si="21"/>
        <v>0</v>
      </c>
      <c r="Q206" s="169">
        <v>0</v>
      </c>
      <c r="R206" s="169">
        <f t="shared" si="22"/>
        <v>0</v>
      </c>
      <c r="S206" s="169">
        <v>0</v>
      </c>
      <c r="T206" s="170">
        <f t="shared" si="23"/>
        <v>0</v>
      </c>
      <c r="U206" s="29"/>
      <c r="V206" s="29"/>
      <c r="W206" s="29"/>
      <c r="X206" s="29"/>
      <c r="Y206" s="29"/>
      <c r="Z206" s="29"/>
      <c r="AA206" s="29"/>
      <c r="AB206" s="29"/>
      <c r="AC206" s="29"/>
      <c r="AD206" s="29"/>
      <c r="AE206" s="29"/>
      <c r="AR206" s="171" t="s">
        <v>193</v>
      </c>
      <c r="AT206" s="171" t="s">
        <v>136</v>
      </c>
      <c r="AU206" s="171" t="s">
        <v>87</v>
      </c>
      <c r="AY206" s="14" t="s">
        <v>127</v>
      </c>
      <c r="BE206" s="172">
        <f t="shared" si="24"/>
        <v>0</v>
      </c>
      <c r="BF206" s="172">
        <f t="shared" si="25"/>
        <v>0</v>
      </c>
      <c r="BG206" s="172">
        <f t="shared" si="26"/>
        <v>0</v>
      </c>
      <c r="BH206" s="172">
        <f t="shared" si="27"/>
        <v>0</v>
      </c>
      <c r="BI206" s="172">
        <f t="shared" si="28"/>
        <v>0</v>
      </c>
      <c r="BJ206" s="14" t="s">
        <v>85</v>
      </c>
      <c r="BK206" s="172">
        <f t="shared" si="29"/>
        <v>0</v>
      </c>
      <c r="BL206" s="14" t="s">
        <v>188</v>
      </c>
      <c r="BM206" s="171" t="s">
        <v>420</v>
      </c>
    </row>
    <row r="207" spans="1:65" s="2" customFormat="1" ht="13.95" customHeight="1">
      <c r="A207" s="29"/>
      <c r="B207" s="158"/>
      <c r="C207" s="173" t="s">
        <v>421</v>
      </c>
      <c r="D207" s="173" t="s">
        <v>136</v>
      </c>
      <c r="E207" s="174" t="s">
        <v>422</v>
      </c>
      <c r="F207" s="175" t="s">
        <v>423</v>
      </c>
      <c r="G207" s="176" t="s">
        <v>139</v>
      </c>
      <c r="H207" s="177">
        <v>50</v>
      </c>
      <c r="I207" s="178"/>
      <c r="J207" s="179">
        <f t="shared" si="20"/>
        <v>0</v>
      </c>
      <c r="K207" s="180"/>
      <c r="L207" s="181"/>
      <c r="M207" s="182" t="s">
        <v>1</v>
      </c>
      <c r="N207" s="183" t="s">
        <v>42</v>
      </c>
      <c r="O207" s="55"/>
      <c r="P207" s="169">
        <f t="shared" si="21"/>
        <v>0</v>
      </c>
      <c r="Q207" s="169">
        <v>0</v>
      </c>
      <c r="R207" s="169">
        <f t="shared" si="22"/>
        <v>0</v>
      </c>
      <c r="S207" s="169">
        <v>0</v>
      </c>
      <c r="T207" s="170">
        <f t="shared" si="23"/>
        <v>0</v>
      </c>
      <c r="U207" s="29"/>
      <c r="V207" s="29"/>
      <c r="W207" s="29"/>
      <c r="X207" s="29"/>
      <c r="Y207" s="29"/>
      <c r="Z207" s="29"/>
      <c r="AA207" s="29"/>
      <c r="AB207" s="29"/>
      <c r="AC207" s="29"/>
      <c r="AD207" s="29"/>
      <c r="AE207" s="29"/>
      <c r="AR207" s="171" t="s">
        <v>193</v>
      </c>
      <c r="AT207" s="171" t="s">
        <v>136</v>
      </c>
      <c r="AU207" s="171" t="s">
        <v>87</v>
      </c>
      <c r="AY207" s="14" t="s">
        <v>127</v>
      </c>
      <c r="BE207" s="172">
        <f t="shared" si="24"/>
        <v>0</v>
      </c>
      <c r="BF207" s="172">
        <f t="shared" si="25"/>
        <v>0</v>
      </c>
      <c r="BG207" s="172">
        <f t="shared" si="26"/>
        <v>0</v>
      </c>
      <c r="BH207" s="172">
        <f t="shared" si="27"/>
        <v>0</v>
      </c>
      <c r="BI207" s="172">
        <f t="shared" si="28"/>
        <v>0</v>
      </c>
      <c r="BJ207" s="14" t="s">
        <v>85</v>
      </c>
      <c r="BK207" s="172">
        <f t="shared" si="29"/>
        <v>0</v>
      </c>
      <c r="BL207" s="14" t="s">
        <v>188</v>
      </c>
      <c r="BM207" s="171" t="s">
        <v>424</v>
      </c>
    </row>
    <row r="208" spans="1:65" s="12" customFormat="1" ht="25.95" customHeight="1">
      <c r="B208" s="145"/>
      <c r="D208" s="146" t="s">
        <v>76</v>
      </c>
      <c r="E208" s="147" t="s">
        <v>136</v>
      </c>
      <c r="F208" s="147" t="s">
        <v>425</v>
      </c>
      <c r="I208" s="148"/>
      <c r="J208" s="149">
        <f>BK208</f>
        <v>0</v>
      </c>
      <c r="L208" s="145"/>
      <c r="M208" s="150"/>
      <c r="N208" s="151"/>
      <c r="O208" s="151"/>
      <c r="P208" s="152">
        <f>P209</f>
        <v>0</v>
      </c>
      <c r="Q208" s="151"/>
      <c r="R208" s="152">
        <f>R209</f>
        <v>139.89724999999999</v>
      </c>
      <c r="S208" s="151"/>
      <c r="T208" s="153">
        <f>T209</f>
        <v>0</v>
      </c>
      <c r="AR208" s="146" t="s">
        <v>128</v>
      </c>
      <c r="AT208" s="154" t="s">
        <v>76</v>
      </c>
      <c r="AU208" s="154" t="s">
        <v>77</v>
      </c>
      <c r="AY208" s="146" t="s">
        <v>127</v>
      </c>
      <c r="BK208" s="155">
        <f>BK209</f>
        <v>0</v>
      </c>
    </row>
    <row r="209" spans="1:65" s="12" customFormat="1" ht="22.95" customHeight="1">
      <c r="B209" s="145"/>
      <c r="D209" s="146" t="s">
        <v>76</v>
      </c>
      <c r="E209" s="156" t="s">
        <v>426</v>
      </c>
      <c r="F209" s="156" t="s">
        <v>427</v>
      </c>
      <c r="I209" s="148"/>
      <c r="J209" s="157">
        <f>BK209</f>
        <v>0</v>
      </c>
      <c r="L209" s="145"/>
      <c r="M209" s="150"/>
      <c r="N209" s="151"/>
      <c r="O209" s="151"/>
      <c r="P209" s="152">
        <f>SUM(P210:P224)</f>
        <v>0</v>
      </c>
      <c r="Q209" s="151"/>
      <c r="R209" s="152">
        <f>SUM(R210:R224)</f>
        <v>139.89724999999999</v>
      </c>
      <c r="S209" s="151"/>
      <c r="T209" s="153">
        <f>SUM(T210:T224)</f>
        <v>0</v>
      </c>
      <c r="AR209" s="146" t="s">
        <v>128</v>
      </c>
      <c r="AT209" s="154" t="s">
        <v>76</v>
      </c>
      <c r="AU209" s="154" t="s">
        <v>85</v>
      </c>
      <c r="AY209" s="146" t="s">
        <v>127</v>
      </c>
      <c r="BK209" s="155">
        <f>SUM(BK210:BK224)</f>
        <v>0</v>
      </c>
    </row>
    <row r="210" spans="1:65" s="2" customFormat="1" ht="23.4" customHeight="1">
      <c r="A210" s="29"/>
      <c r="B210" s="158"/>
      <c r="C210" s="159" t="s">
        <v>428</v>
      </c>
      <c r="D210" s="159" t="s">
        <v>130</v>
      </c>
      <c r="E210" s="160" t="s">
        <v>429</v>
      </c>
      <c r="F210" s="161" t="s">
        <v>430</v>
      </c>
      <c r="G210" s="162" t="s">
        <v>431</v>
      </c>
      <c r="H210" s="163">
        <v>0.5</v>
      </c>
      <c r="I210" s="164"/>
      <c r="J210" s="165">
        <f t="shared" ref="J210:J224" si="30">ROUND(I210*H210,2)</f>
        <v>0</v>
      </c>
      <c r="K210" s="166"/>
      <c r="L210" s="30"/>
      <c r="M210" s="167" t="s">
        <v>1</v>
      </c>
      <c r="N210" s="168" t="s">
        <v>42</v>
      </c>
      <c r="O210" s="55"/>
      <c r="P210" s="169">
        <f t="shared" ref="P210:P224" si="31">O210*H210</f>
        <v>0</v>
      </c>
      <c r="Q210" s="169">
        <v>8.8000000000000005E-3</v>
      </c>
      <c r="R210" s="169">
        <f t="shared" ref="R210:R224" si="32">Q210*H210</f>
        <v>4.4000000000000003E-3</v>
      </c>
      <c r="S210" s="169">
        <v>0</v>
      </c>
      <c r="T210" s="170">
        <f t="shared" ref="T210:T224" si="33">S210*H210</f>
        <v>0</v>
      </c>
      <c r="U210" s="29"/>
      <c r="V210" s="29"/>
      <c r="W210" s="29"/>
      <c r="X210" s="29"/>
      <c r="Y210" s="29"/>
      <c r="Z210" s="29"/>
      <c r="AA210" s="29"/>
      <c r="AB210" s="29"/>
      <c r="AC210" s="29"/>
      <c r="AD210" s="29"/>
      <c r="AE210" s="29"/>
      <c r="AR210" s="171" t="s">
        <v>134</v>
      </c>
      <c r="AT210" s="171" t="s">
        <v>130</v>
      </c>
      <c r="AU210" s="171" t="s">
        <v>87</v>
      </c>
      <c r="AY210" s="14" t="s">
        <v>127</v>
      </c>
      <c r="BE210" s="172">
        <f t="shared" ref="BE210:BE224" si="34">IF(N210="základní",J210,0)</f>
        <v>0</v>
      </c>
      <c r="BF210" s="172">
        <f t="shared" ref="BF210:BF224" si="35">IF(N210="snížená",J210,0)</f>
        <v>0</v>
      </c>
      <c r="BG210" s="172">
        <f t="shared" ref="BG210:BG224" si="36">IF(N210="zákl. přenesená",J210,0)</f>
        <v>0</v>
      </c>
      <c r="BH210" s="172">
        <f t="shared" ref="BH210:BH224" si="37">IF(N210="sníž. přenesená",J210,0)</f>
        <v>0</v>
      </c>
      <c r="BI210" s="172">
        <f t="shared" ref="BI210:BI224" si="38">IF(N210="nulová",J210,0)</f>
        <v>0</v>
      </c>
      <c r="BJ210" s="14" t="s">
        <v>85</v>
      </c>
      <c r="BK210" s="172">
        <f t="shared" ref="BK210:BK224" si="39">ROUND(I210*H210,2)</f>
        <v>0</v>
      </c>
      <c r="BL210" s="14" t="s">
        <v>134</v>
      </c>
      <c r="BM210" s="171" t="s">
        <v>432</v>
      </c>
    </row>
    <row r="211" spans="1:65" s="2" customFormat="1" ht="23.4" customHeight="1">
      <c r="A211" s="29"/>
      <c r="B211" s="158"/>
      <c r="C211" s="159" t="s">
        <v>433</v>
      </c>
      <c r="D211" s="159" t="s">
        <v>130</v>
      </c>
      <c r="E211" s="160" t="s">
        <v>434</v>
      </c>
      <c r="F211" s="161" t="s">
        <v>435</v>
      </c>
      <c r="G211" s="162" t="s">
        <v>431</v>
      </c>
      <c r="H211" s="163">
        <v>0.7</v>
      </c>
      <c r="I211" s="164"/>
      <c r="J211" s="165">
        <f t="shared" si="30"/>
        <v>0</v>
      </c>
      <c r="K211" s="166"/>
      <c r="L211" s="30"/>
      <c r="M211" s="167" t="s">
        <v>1</v>
      </c>
      <c r="N211" s="168" t="s">
        <v>42</v>
      </c>
      <c r="O211" s="55"/>
      <c r="P211" s="169">
        <f t="shared" si="31"/>
        <v>0</v>
      </c>
      <c r="Q211" s="169">
        <v>9.9000000000000008E-3</v>
      </c>
      <c r="R211" s="169">
        <f t="shared" si="32"/>
        <v>6.9300000000000004E-3</v>
      </c>
      <c r="S211" s="169">
        <v>0</v>
      </c>
      <c r="T211" s="170">
        <f t="shared" si="33"/>
        <v>0</v>
      </c>
      <c r="U211" s="29"/>
      <c r="V211" s="29"/>
      <c r="W211" s="29"/>
      <c r="X211" s="29"/>
      <c r="Y211" s="29"/>
      <c r="Z211" s="29"/>
      <c r="AA211" s="29"/>
      <c r="AB211" s="29"/>
      <c r="AC211" s="29"/>
      <c r="AD211" s="29"/>
      <c r="AE211" s="29"/>
      <c r="AR211" s="171" t="s">
        <v>134</v>
      </c>
      <c r="AT211" s="171" t="s">
        <v>130</v>
      </c>
      <c r="AU211" s="171" t="s">
        <v>87</v>
      </c>
      <c r="AY211" s="14" t="s">
        <v>127</v>
      </c>
      <c r="BE211" s="172">
        <f t="shared" si="34"/>
        <v>0</v>
      </c>
      <c r="BF211" s="172">
        <f t="shared" si="35"/>
        <v>0</v>
      </c>
      <c r="BG211" s="172">
        <f t="shared" si="36"/>
        <v>0</v>
      </c>
      <c r="BH211" s="172">
        <f t="shared" si="37"/>
        <v>0</v>
      </c>
      <c r="BI211" s="172">
        <f t="shared" si="38"/>
        <v>0</v>
      </c>
      <c r="BJ211" s="14" t="s">
        <v>85</v>
      </c>
      <c r="BK211" s="172">
        <f t="shared" si="39"/>
        <v>0</v>
      </c>
      <c r="BL211" s="14" t="s">
        <v>134</v>
      </c>
      <c r="BM211" s="171" t="s">
        <v>436</v>
      </c>
    </row>
    <row r="212" spans="1:65" s="2" customFormat="1" ht="23.4" customHeight="1">
      <c r="A212" s="29"/>
      <c r="B212" s="158"/>
      <c r="C212" s="159" t="s">
        <v>437</v>
      </c>
      <c r="D212" s="159" t="s">
        <v>130</v>
      </c>
      <c r="E212" s="160" t="s">
        <v>438</v>
      </c>
      <c r="F212" s="161" t="s">
        <v>439</v>
      </c>
      <c r="G212" s="162" t="s">
        <v>440</v>
      </c>
      <c r="H212" s="163">
        <v>80</v>
      </c>
      <c r="I212" s="164"/>
      <c r="J212" s="165">
        <f t="shared" si="30"/>
        <v>0</v>
      </c>
      <c r="K212" s="166"/>
      <c r="L212" s="30"/>
      <c r="M212" s="167" t="s">
        <v>1</v>
      </c>
      <c r="N212" s="168" t="s">
        <v>42</v>
      </c>
      <c r="O212" s="55"/>
      <c r="P212" s="169">
        <f t="shared" si="31"/>
        <v>0</v>
      </c>
      <c r="Q212" s="169">
        <v>0</v>
      </c>
      <c r="R212" s="169">
        <f t="shared" si="32"/>
        <v>0</v>
      </c>
      <c r="S212" s="169">
        <v>0</v>
      </c>
      <c r="T212" s="170">
        <f t="shared" si="33"/>
        <v>0</v>
      </c>
      <c r="U212" s="29"/>
      <c r="V212" s="29"/>
      <c r="W212" s="29"/>
      <c r="X212" s="29"/>
      <c r="Y212" s="29"/>
      <c r="Z212" s="29"/>
      <c r="AA212" s="29"/>
      <c r="AB212" s="29"/>
      <c r="AC212" s="29"/>
      <c r="AD212" s="29"/>
      <c r="AE212" s="29"/>
      <c r="AR212" s="171" t="s">
        <v>134</v>
      </c>
      <c r="AT212" s="171" t="s">
        <v>130</v>
      </c>
      <c r="AU212" s="171" t="s">
        <v>87</v>
      </c>
      <c r="AY212" s="14" t="s">
        <v>127</v>
      </c>
      <c r="BE212" s="172">
        <f t="shared" si="34"/>
        <v>0</v>
      </c>
      <c r="BF212" s="172">
        <f t="shared" si="35"/>
        <v>0</v>
      </c>
      <c r="BG212" s="172">
        <f t="shared" si="36"/>
        <v>0</v>
      </c>
      <c r="BH212" s="172">
        <f t="shared" si="37"/>
        <v>0</v>
      </c>
      <c r="BI212" s="172">
        <f t="shared" si="38"/>
        <v>0</v>
      </c>
      <c r="BJ212" s="14" t="s">
        <v>85</v>
      </c>
      <c r="BK212" s="172">
        <f t="shared" si="39"/>
        <v>0</v>
      </c>
      <c r="BL212" s="14" t="s">
        <v>134</v>
      </c>
      <c r="BM212" s="171" t="s">
        <v>441</v>
      </c>
    </row>
    <row r="213" spans="1:65" s="2" customFormat="1" ht="23.4" customHeight="1">
      <c r="A213" s="29"/>
      <c r="B213" s="158"/>
      <c r="C213" s="159" t="s">
        <v>442</v>
      </c>
      <c r="D213" s="159" t="s">
        <v>130</v>
      </c>
      <c r="E213" s="160" t="s">
        <v>443</v>
      </c>
      <c r="F213" s="161" t="s">
        <v>444</v>
      </c>
      <c r="G213" s="162" t="s">
        <v>139</v>
      </c>
      <c r="H213" s="163">
        <v>452</v>
      </c>
      <c r="I213" s="164"/>
      <c r="J213" s="165">
        <f t="shared" si="30"/>
        <v>0</v>
      </c>
      <c r="K213" s="166"/>
      <c r="L213" s="30"/>
      <c r="M213" s="167" t="s">
        <v>1</v>
      </c>
      <c r="N213" s="168" t="s">
        <v>42</v>
      </c>
      <c r="O213" s="55"/>
      <c r="P213" s="169">
        <f t="shared" si="31"/>
        <v>0</v>
      </c>
      <c r="Q213" s="169">
        <v>0</v>
      </c>
      <c r="R213" s="169">
        <f t="shared" si="32"/>
        <v>0</v>
      </c>
      <c r="S213" s="169">
        <v>0</v>
      </c>
      <c r="T213" s="170">
        <f t="shared" si="33"/>
        <v>0</v>
      </c>
      <c r="U213" s="29"/>
      <c r="V213" s="29"/>
      <c r="W213" s="29"/>
      <c r="X213" s="29"/>
      <c r="Y213" s="29"/>
      <c r="Z213" s="29"/>
      <c r="AA213" s="29"/>
      <c r="AB213" s="29"/>
      <c r="AC213" s="29"/>
      <c r="AD213" s="29"/>
      <c r="AE213" s="29"/>
      <c r="AR213" s="171" t="s">
        <v>134</v>
      </c>
      <c r="AT213" s="171" t="s">
        <v>130</v>
      </c>
      <c r="AU213" s="171" t="s">
        <v>87</v>
      </c>
      <c r="AY213" s="14" t="s">
        <v>127</v>
      </c>
      <c r="BE213" s="172">
        <f t="shared" si="34"/>
        <v>0</v>
      </c>
      <c r="BF213" s="172">
        <f t="shared" si="35"/>
        <v>0</v>
      </c>
      <c r="BG213" s="172">
        <f t="shared" si="36"/>
        <v>0</v>
      </c>
      <c r="BH213" s="172">
        <f t="shared" si="37"/>
        <v>0</v>
      </c>
      <c r="BI213" s="172">
        <f t="shared" si="38"/>
        <v>0</v>
      </c>
      <c r="BJ213" s="14" t="s">
        <v>85</v>
      </c>
      <c r="BK213" s="172">
        <f t="shared" si="39"/>
        <v>0</v>
      </c>
      <c r="BL213" s="14" t="s">
        <v>134</v>
      </c>
      <c r="BM213" s="171" t="s">
        <v>445</v>
      </c>
    </row>
    <row r="214" spans="1:65" s="2" customFormat="1" ht="23.4" customHeight="1">
      <c r="A214" s="29"/>
      <c r="B214" s="158"/>
      <c r="C214" s="159" t="s">
        <v>446</v>
      </c>
      <c r="D214" s="159" t="s">
        <v>130</v>
      </c>
      <c r="E214" s="160" t="s">
        <v>447</v>
      </c>
      <c r="F214" s="161" t="s">
        <v>448</v>
      </c>
      <c r="G214" s="162" t="s">
        <v>139</v>
      </c>
      <c r="H214" s="163">
        <v>452</v>
      </c>
      <c r="I214" s="164"/>
      <c r="J214" s="165">
        <f t="shared" si="30"/>
        <v>0</v>
      </c>
      <c r="K214" s="166"/>
      <c r="L214" s="30"/>
      <c r="M214" s="167" t="s">
        <v>1</v>
      </c>
      <c r="N214" s="168" t="s">
        <v>42</v>
      </c>
      <c r="O214" s="55"/>
      <c r="P214" s="169">
        <f t="shared" si="31"/>
        <v>0</v>
      </c>
      <c r="Q214" s="169">
        <v>0.20300000000000001</v>
      </c>
      <c r="R214" s="169">
        <f t="shared" si="32"/>
        <v>91.756</v>
      </c>
      <c r="S214" s="169">
        <v>0</v>
      </c>
      <c r="T214" s="170">
        <f t="shared" si="33"/>
        <v>0</v>
      </c>
      <c r="U214" s="29"/>
      <c r="V214" s="29"/>
      <c r="W214" s="29"/>
      <c r="X214" s="29"/>
      <c r="Y214" s="29"/>
      <c r="Z214" s="29"/>
      <c r="AA214" s="29"/>
      <c r="AB214" s="29"/>
      <c r="AC214" s="29"/>
      <c r="AD214" s="29"/>
      <c r="AE214" s="29"/>
      <c r="AR214" s="171" t="s">
        <v>134</v>
      </c>
      <c r="AT214" s="171" t="s">
        <v>130</v>
      </c>
      <c r="AU214" s="171" t="s">
        <v>87</v>
      </c>
      <c r="AY214" s="14" t="s">
        <v>127</v>
      </c>
      <c r="BE214" s="172">
        <f t="shared" si="34"/>
        <v>0</v>
      </c>
      <c r="BF214" s="172">
        <f t="shared" si="35"/>
        <v>0</v>
      </c>
      <c r="BG214" s="172">
        <f t="shared" si="36"/>
        <v>0</v>
      </c>
      <c r="BH214" s="172">
        <f t="shared" si="37"/>
        <v>0</v>
      </c>
      <c r="BI214" s="172">
        <f t="shared" si="38"/>
        <v>0</v>
      </c>
      <c r="BJ214" s="14" t="s">
        <v>85</v>
      </c>
      <c r="BK214" s="172">
        <f t="shared" si="39"/>
        <v>0</v>
      </c>
      <c r="BL214" s="14" t="s">
        <v>134</v>
      </c>
      <c r="BM214" s="171" t="s">
        <v>449</v>
      </c>
    </row>
    <row r="215" spans="1:65" s="2" customFormat="1" ht="23.4" customHeight="1">
      <c r="A215" s="29"/>
      <c r="B215" s="158"/>
      <c r="C215" s="159" t="s">
        <v>450</v>
      </c>
      <c r="D215" s="159" t="s">
        <v>130</v>
      </c>
      <c r="E215" s="160" t="s">
        <v>451</v>
      </c>
      <c r="F215" s="161" t="s">
        <v>452</v>
      </c>
      <c r="G215" s="162" t="s">
        <v>133</v>
      </c>
      <c r="H215" s="163">
        <v>2</v>
      </c>
      <c r="I215" s="164"/>
      <c r="J215" s="165">
        <f t="shared" si="30"/>
        <v>0</v>
      </c>
      <c r="K215" s="166"/>
      <c r="L215" s="30"/>
      <c r="M215" s="167" t="s">
        <v>1</v>
      </c>
      <c r="N215" s="168" t="s">
        <v>42</v>
      </c>
      <c r="O215" s="55"/>
      <c r="P215" s="169">
        <f t="shared" si="31"/>
        <v>0</v>
      </c>
      <c r="Q215" s="169">
        <v>3.8E-3</v>
      </c>
      <c r="R215" s="169">
        <f t="shared" si="32"/>
        <v>7.6E-3</v>
      </c>
      <c r="S215" s="169">
        <v>0</v>
      </c>
      <c r="T215" s="170">
        <f t="shared" si="33"/>
        <v>0</v>
      </c>
      <c r="U215" s="29"/>
      <c r="V215" s="29"/>
      <c r="W215" s="29"/>
      <c r="X215" s="29"/>
      <c r="Y215" s="29"/>
      <c r="Z215" s="29"/>
      <c r="AA215" s="29"/>
      <c r="AB215" s="29"/>
      <c r="AC215" s="29"/>
      <c r="AD215" s="29"/>
      <c r="AE215" s="29"/>
      <c r="AR215" s="171" t="s">
        <v>134</v>
      </c>
      <c r="AT215" s="171" t="s">
        <v>130</v>
      </c>
      <c r="AU215" s="171" t="s">
        <v>87</v>
      </c>
      <c r="AY215" s="14" t="s">
        <v>127</v>
      </c>
      <c r="BE215" s="172">
        <f t="shared" si="34"/>
        <v>0</v>
      </c>
      <c r="BF215" s="172">
        <f t="shared" si="35"/>
        <v>0</v>
      </c>
      <c r="BG215" s="172">
        <f t="shared" si="36"/>
        <v>0</v>
      </c>
      <c r="BH215" s="172">
        <f t="shared" si="37"/>
        <v>0</v>
      </c>
      <c r="BI215" s="172">
        <f t="shared" si="38"/>
        <v>0</v>
      </c>
      <c r="BJ215" s="14" t="s">
        <v>85</v>
      </c>
      <c r="BK215" s="172">
        <f t="shared" si="39"/>
        <v>0</v>
      </c>
      <c r="BL215" s="14" t="s">
        <v>134</v>
      </c>
      <c r="BM215" s="171" t="s">
        <v>453</v>
      </c>
    </row>
    <row r="216" spans="1:65" s="2" customFormat="1" ht="13.95" customHeight="1">
      <c r="A216" s="29"/>
      <c r="B216" s="158"/>
      <c r="C216" s="159" t="s">
        <v>454</v>
      </c>
      <c r="D216" s="159" t="s">
        <v>130</v>
      </c>
      <c r="E216" s="160" t="s">
        <v>455</v>
      </c>
      <c r="F216" s="161" t="s">
        <v>456</v>
      </c>
      <c r="G216" s="162" t="s">
        <v>139</v>
      </c>
      <c r="H216" s="163">
        <v>452</v>
      </c>
      <c r="I216" s="164"/>
      <c r="J216" s="165">
        <f t="shared" si="30"/>
        <v>0</v>
      </c>
      <c r="K216" s="166"/>
      <c r="L216" s="30"/>
      <c r="M216" s="167" t="s">
        <v>1</v>
      </c>
      <c r="N216" s="168" t="s">
        <v>42</v>
      </c>
      <c r="O216" s="55"/>
      <c r="P216" s="169">
        <f t="shared" si="31"/>
        <v>0</v>
      </c>
      <c r="Q216" s="169">
        <v>1.2E-4</v>
      </c>
      <c r="R216" s="169">
        <f t="shared" si="32"/>
        <v>5.4240000000000003E-2</v>
      </c>
      <c r="S216" s="169">
        <v>0</v>
      </c>
      <c r="T216" s="170">
        <f t="shared" si="33"/>
        <v>0</v>
      </c>
      <c r="U216" s="29"/>
      <c r="V216" s="29"/>
      <c r="W216" s="29"/>
      <c r="X216" s="29"/>
      <c r="Y216" s="29"/>
      <c r="Z216" s="29"/>
      <c r="AA216" s="29"/>
      <c r="AB216" s="29"/>
      <c r="AC216" s="29"/>
      <c r="AD216" s="29"/>
      <c r="AE216" s="29"/>
      <c r="AR216" s="171" t="s">
        <v>134</v>
      </c>
      <c r="AT216" s="171" t="s">
        <v>130</v>
      </c>
      <c r="AU216" s="171" t="s">
        <v>87</v>
      </c>
      <c r="AY216" s="14" t="s">
        <v>127</v>
      </c>
      <c r="BE216" s="172">
        <f t="shared" si="34"/>
        <v>0</v>
      </c>
      <c r="BF216" s="172">
        <f t="shared" si="35"/>
        <v>0</v>
      </c>
      <c r="BG216" s="172">
        <f t="shared" si="36"/>
        <v>0</v>
      </c>
      <c r="BH216" s="172">
        <f t="shared" si="37"/>
        <v>0</v>
      </c>
      <c r="BI216" s="172">
        <f t="shared" si="38"/>
        <v>0</v>
      </c>
      <c r="BJ216" s="14" t="s">
        <v>85</v>
      </c>
      <c r="BK216" s="172">
        <f t="shared" si="39"/>
        <v>0</v>
      </c>
      <c r="BL216" s="14" t="s">
        <v>134</v>
      </c>
      <c r="BM216" s="171" t="s">
        <v>457</v>
      </c>
    </row>
    <row r="217" spans="1:65" s="2" customFormat="1" ht="23.4" customHeight="1">
      <c r="A217" s="29"/>
      <c r="B217" s="158"/>
      <c r="C217" s="159" t="s">
        <v>458</v>
      </c>
      <c r="D217" s="159" t="s">
        <v>130</v>
      </c>
      <c r="E217" s="160" t="s">
        <v>459</v>
      </c>
      <c r="F217" s="161" t="s">
        <v>460</v>
      </c>
      <c r="G217" s="162" t="s">
        <v>139</v>
      </c>
      <c r="H217" s="163">
        <v>452</v>
      </c>
      <c r="I217" s="164"/>
      <c r="J217" s="165">
        <f t="shared" si="30"/>
        <v>0</v>
      </c>
      <c r="K217" s="166"/>
      <c r="L217" s="30"/>
      <c r="M217" s="167" t="s">
        <v>1</v>
      </c>
      <c r="N217" s="168" t="s">
        <v>42</v>
      </c>
      <c r="O217" s="55"/>
      <c r="P217" s="169">
        <f t="shared" si="31"/>
        <v>0</v>
      </c>
      <c r="Q217" s="169">
        <v>0</v>
      </c>
      <c r="R217" s="169">
        <f t="shared" si="32"/>
        <v>0</v>
      </c>
      <c r="S217" s="169">
        <v>0</v>
      </c>
      <c r="T217" s="170">
        <f t="shared" si="33"/>
        <v>0</v>
      </c>
      <c r="U217" s="29"/>
      <c r="V217" s="29"/>
      <c r="W217" s="29"/>
      <c r="X217" s="29"/>
      <c r="Y217" s="29"/>
      <c r="Z217" s="29"/>
      <c r="AA217" s="29"/>
      <c r="AB217" s="29"/>
      <c r="AC217" s="29"/>
      <c r="AD217" s="29"/>
      <c r="AE217" s="29"/>
      <c r="AR217" s="171" t="s">
        <v>134</v>
      </c>
      <c r="AT217" s="171" t="s">
        <v>130</v>
      </c>
      <c r="AU217" s="171" t="s">
        <v>87</v>
      </c>
      <c r="AY217" s="14" t="s">
        <v>127</v>
      </c>
      <c r="BE217" s="172">
        <f t="shared" si="34"/>
        <v>0</v>
      </c>
      <c r="BF217" s="172">
        <f t="shared" si="35"/>
        <v>0</v>
      </c>
      <c r="BG217" s="172">
        <f t="shared" si="36"/>
        <v>0</v>
      </c>
      <c r="BH217" s="172">
        <f t="shared" si="37"/>
        <v>0</v>
      </c>
      <c r="BI217" s="172">
        <f t="shared" si="38"/>
        <v>0</v>
      </c>
      <c r="BJ217" s="14" t="s">
        <v>85</v>
      </c>
      <c r="BK217" s="172">
        <f t="shared" si="39"/>
        <v>0</v>
      </c>
      <c r="BL217" s="14" t="s">
        <v>134</v>
      </c>
      <c r="BM217" s="171" t="s">
        <v>461</v>
      </c>
    </row>
    <row r="218" spans="1:65" s="2" customFormat="1" ht="13.95" customHeight="1">
      <c r="A218" s="29"/>
      <c r="B218" s="158"/>
      <c r="C218" s="173" t="s">
        <v>462</v>
      </c>
      <c r="D218" s="173" t="s">
        <v>136</v>
      </c>
      <c r="E218" s="174" t="s">
        <v>463</v>
      </c>
      <c r="F218" s="175" t="s">
        <v>464</v>
      </c>
      <c r="G218" s="176" t="s">
        <v>139</v>
      </c>
      <c r="H218" s="177">
        <v>200</v>
      </c>
      <c r="I218" s="178"/>
      <c r="J218" s="179">
        <f t="shared" si="30"/>
        <v>0</v>
      </c>
      <c r="K218" s="180"/>
      <c r="L218" s="181"/>
      <c r="M218" s="182" t="s">
        <v>1</v>
      </c>
      <c r="N218" s="183" t="s">
        <v>42</v>
      </c>
      <c r="O218" s="55"/>
      <c r="P218" s="169">
        <f t="shared" si="31"/>
        <v>0</v>
      </c>
      <c r="Q218" s="169">
        <v>1.72E-3</v>
      </c>
      <c r="R218" s="169">
        <f t="shared" si="32"/>
        <v>0.34399999999999997</v>
      </c>
      <c r="S218" s="169">
        <v>0</v>
      </c>
      <c r="T218" s="170">
        <f t="shared" si="33"/>
        <v>0</v>
      </c>
      <c r="U218" s="29"/>
      <c r="V218" s="29"/>
      <c r="W218" s="29"/>
      <c r="X218" s="29"/>
      <c r="Y218" s="29"/>
      <c r="Z218" s="29"/>
      <c r="AA218" s="29"/>
      <c r="AB218" s="29"/>
      <c r="AC218" s="29"/>
      <c r="AD218" s="29"/>
      <c r="AE218" s="29"/>
      <c r="AR218" s="171" t="s">
        <v>465</v>
      </c>
      <c r="AT218" s="171" t="s">
        <v>136</v>
      </c>
      <c r="AU218" s="171" t="s">
        <v>87</v>
      </c>
      <c r="AY218" s="14" t="s">
        <v>127</v>
      </c>
      <c r="BE218" s="172">
        <f t="shared" si="34"/>
        <v>0</v>
      </c>
      <c r="BF218" s="172">
        <f t="shared" si="35"/>
        <v>0</v>
      </c>
      <c r="BG218" s="172">
        <f t="shared" si="36"/>
        <v>0</v>
      </c>
      <c r="BH218" s="172">
        <f t="shared" si="37"/>
        <v>0</v>
      </c>
      <c r="BI218" s="172">
        <f t="shared" si="38"/>
        <v>0</v>
      </c>
      <c r="BJ218" s="14" t="s">
        <v>85</v>
      </c>
      <c r="BK218" s="172">
        <f t="shared" si="39"/>
        <v>0</v>
      </c>
      <c r="BL218" s="14" t="s">
        <v>465</v>
      </c>
      <c r="BM218" s="171" t="s">
        <v>466</v>
      </c>
    </row>
    <row r="219" spans="1:65" s="2" customFormat="1" ht="22.8" customHeight="1">
      <c r="A219" s="29"/>
      <c r="B219" s="158"/>
      <c r="C219" s="173" t="s">
        <v>467</v>
      </c>
      <c r="D219" s="173" t="s">
        <v>136</v>
      </c>
      <c r="E219" s="174" t="s">
        <v>468</v>
      </c>
      <c r="F219" s="175" t="s">
        <v>469</v>
      </c>
      <c r="G219" s="176" t="s">
        <v>133</v>
      </c>
      <c r="H219" s="177">
        <v>24</v>
      </c>
      <c r="I219" s="178"/>
      <c r="J219" s="179">
        <f t="shared" si="30"/>
        <v>0</v>
      </c>
      <c r="K219" s="180"/>
      <c r="L219" s="181"/>
      <c r="M219" s="182" t="s">
        <v>1</v>
      </c>
      <c r="N219" s="183" t="s">
        <v>42</v>
      </c>
      <c r="O219" s="55"/>
      <c r="P219" s="169">
        <f t="shared" si="31"/>
        <v>0</v>
      </c>
      <c r="Q219" s="169">
        <v>6.2E-4</v>
      </c>
      <c r="R219" s="169">
        <f t="shared" si="32"/>
        <v>1.4880000000000001E-2</v>
      </c>
      <c r="S219" s="169">
        <v>0</v>
      </c>
      <c r="T219" s="170">
        <f t="shared" si="33"/>
        <v>0</v>
      </c>
      <c r="U219" s="29"/>
      <c r="V219" s="29"/>
      <c r="W219" s="29"/>
      <c r="X219" s="29"/>
      <c r="Y219" s="29"/>
      <c r="Z219" s="29"/>
      <c r="AA219" s="29"/>
      <c r="AB219" s="29"/>
      <c r="AC219" s="29"/>
      <c r="AD219" s="29"/>
      <c r="AE219" s="29"/>
      <c r="AR219" s="171" t="s">
        <v>465</v>
      </c>
      <c r="AT219" s="171" t="s">
        <v>136</v>
      </c>
      <c r="AU219" s="171" t="s">
        <v>87</v>
      </c>
      <c r="AY219" s="14" t="s">
        <v>127</v>
      </c>
      <c r="BE219" s="172">
        <f t="shared" si="34"/>
        <v>0</v>
      </c>
      <c r="BF219" s="172">
        <f t="shared" si="35"/>
        <v>0</v>
      </c>
      <c r="BG219" s="172">
        <f t="shared" si="36"/>
        <v>0</v>
      </c>
      <c r="BH219" s="172">
        <f t="shared" si="37"/>
        <v>0</v>
      </c>
      <c r="BI219" s="172">
        <f t="shared" si="38"/>
        <v>0</v>
      </c>
      <c r="BJ219" s="14" t="s">
        <v>85</v>
      </c>
      <c r="BK219" s="172">
        <f t="shared" si="39"/>
        <v>0</v>
      </c>
      <c r="BL219" s="14" t="s">
        <v>465</v>
      </c>
      <c r="BM219" s="171" t="s">
        <v>470</v>
      </c>
    </row>
    <row r="220" spans="1:65" s="2" customFormat="1" ht="23.4" customHeight="1">
      <c r="A220" s="29"/>
      <c r="B220" s="158"/>
      <c r="C220" s="159" t="s">
        <v>471</v>
      </c>
      <c r="D220" s="159" t="s">
        <v>130</v>
      </c>
      <c r="E220" s="160" t="s">
        <v>472</v>
      </c>
      <c r="F220" s="161" t="s">
        <v>473</v>
      </c>
      <c r="G220" s="162" t="s">
        <v>474</v>
      </c>
      <c r="H220" s="163">
        <v>450</v>
      </c>
      <c r="I220" s="164"/>
      <c r="J220" s="165">
        <f t="shared" si="30"/>
        <v>0</v>
      </c>
      <c r="K220" s="166"/>
      <c r="L220" s="30"/>
      <c r="M220" s="167" t="s">
        <v>1</v>
      </c>
      <c r="N220" s="168" t="s">
        <v>42</v>
      </c>
      <c r="O220" s="55"/>
      <c r="P220" s="169">
        <f t="shared" si="31"/>
        <v>0</v>
      </c>
      <c r="Q220" s="169">
        <v>0</v>
      </c>
      <c r="R220" s="169">
        <f t="shared" si="32"/>
        <v>0</v>
      </c>
      <c r="S220" s="169">
        <v>0</v>
      </c>
      <c r="T220" s="170">
        <f t="shared" si="33"/>
        <v>0</v>
      </c>
      <c r="U220" s="29"/>
      <c r="V220" s="29"/>
      <c r="W220" s="29"/>
      <c r="X220" s="29"/>
      <c r="Y220" s="29"/>
      <c r="Z220" s="29"/>
      <c r="AA220" s="29"/>
      <c r="AB220" s="29"/>
      <c r="AC220" s="29"/>
      <c r="AD220" s="29"/>
      <c r="AE220" s="29"/>
      <c r="AR220" s="171" t="s">
        <v>134</v>
      </c>
      <c r="AT220" s="171" t="s">
        <v>130</v>
      </c>
      <c r="AU220" s="171" t="s">
        <v>87</v>
      </c>
      <c r="AY220" s="14" t="s">
        <v>127</v>
      </c>
      <c r="BE220" s="172">
        <f t="shared" si="34"/>
        <v>0</v>
      </c>
      <c r="BF220" s="172">
        <f t="shared" si="35"/>
        <v>0</v>
      </c>
      <c r="BG220" s="172">
        <f t="shared" si="36"/>
        <v>0</v>
      </c>
      <c r="BH220" s="172">
        <f t="shared" si="37"/>
        <v>0</v>
      </c>
      <c r="BI220" s="172">
        <f t="shared" si="38"/>
        <v>0</v>
      </c>
      <c r="BJ220" s="14" t="s">
        <v>85</v>
      </c>
      <c r="BK220" s="172">
        <f t="shared" si="39"/>
        <v>0</v>
      </c>
      <c r="BL220" s="14" t="s">
        <v>134</v>
      </c>
      <c r="BM220" s="171" t="s">
        <v>475</v>
      </c>
    </row>
    <row r="221" spans="1:65" s="2" customFormat="1" ht="23.4" customHeight="1">
      <c r="A221" s="29"/>
      <c r="B221" s="158"/>
      <c r="C221" s="159" t="s">
        <v>476</v>
      </c>
      <c r="D221" s="159" t="s">
        <v>130</v>
      </c>
      <c r="E221" s="160" t="s">
        <v>477</v>
      </c>
      <c r="F221" s="161" t="s">
        <v>478</v>
      </c>
      <c r="G221" s="162" t="s">
        <v>474</v>
      </c>
      <c r="H221" s="163">
        <v>450</v>
      </c>
      <c r="I221" s="164"/>
      <c r="J221" s="165">
        <f t="shared" si="30"/>
        <v>0</v>
      </c>
      <c r="K221" s="166"/>
      <c r="L221" s="30"/>
      <c r="M221" s="167" t="s">
        <v>1</v>
      </c>
      <c r="N221" s="168" t="s">
        <v>42</v>
      </c>
      <c r="O221" s="55"/>
      <c r="P221" s="169">
        <f t="shared" si="31"/>
        <v>0</v>
      </c>
      <c r="Q221" s="169">
        <v>0</v>
      </c>
      <c r="R221" s="169">
        <f t="shared" si="32"/>
        <v>0</v>
      </c>
      <c r="S221" s="169">
        <v>0</v>
      </c>
      <c r="T221" s="170">
        <f t="shared" si="33"/>
        <v>0</v>
      </c>
      <c r="U221" s="29"/>
      <c r="V221" s="29"/>
      <c r="W221" s="29"/>
      <c r="X221" s="29"/>
      <c r="Y221" s="29"/>
      <c r="Z221" s="29"/>
      <c r="AA221" s="29"/>
      <c r="AB221" s="29"/>
      <c r="AC221" s="29"/>
      <c r="AD221" s="29"/>
      <c r="AE221" s="29"/>
      <c r="AR221" s="171" t="s">
        <v>134</v>
      </c>
      <c r="AT221" s="171" t="s">
        <v>130</v>
      </c>
      <c r="AU221" s="171" t="s">
        <v>87</v>
      </c>
      <c r="AY221" s="14" t="s">
        <v>127</v>
      </c>
      <c r="BE221" s="172">
        <f t="shared" si="34"/>
        <v>0</v>
      </c>
      <c r="BF221" s="172">
        <f t="shared" si="35"/>
        <v>0</v>
      </c>
      <c r="BG221" s="172">
        <f t="shared" si="36"/>
        <v>0</v>
      </c>
      <c r="BH221" s="172">
        <f t="shared" si="37"/>
        <v>0</v>
      </c>
      <c r="BI221" s="172">
        <f t="shared" si="38"/>
        <v>0</v>
      </c>
      <c r="BJ221" s="14" t="s">
        <v>85</v>
      </c>
      <c r="BK221" s="172">
        <f t="shared" si="39"/>
        <v>0</v>
      </c>
      <c r="BL221" s="14" t="s">
        <v>134</v>
      </c>
      <c r="BM221" s="171" t="s">
        <v>479</v>
      </c>
    </row>
    <row r="222" spans="1:65" s="2" customFormat="1" ht="13.95" customHeight="1">
      <c r="A222" s="29"/>
      <c r="B222" s="158"/>
      <c r="C222" s="159" t="s">
        <v>480</v>
      </c>
      <c r="D222" s="159" t="s">
        <v>130</v>
      </c>
      <c r="E222" s="160" t="s">
        <v>481</v>
      </c>
      <c r="F222" s="161" t="s">
        <v>482</v>
      </c>
      <c r="G222" s="162" t="s">
        <v>440</v>
      </c>
      <c r="H222" s="163">
        <v>600</v>
      </c>
      <c r="I222" s="164"/>
      <c r="J222" s="165">
        <f t="shared" si="30"/>
        <v>0</v>
      </c>
      <c r="K222" s="166"/>
      <c r="L222" s="30"/>
      <c r="M222" s="167" t="s">
        <v>1</v>
      </c>
      <c r="N222" s="168" t="s">
        <v>42</v>
      </c>
      <c r="O222" s="55"/>
      <c r="P222" s="169">
        <f t="shared" si="31"/>
        <v>0</v>
      </c>
      <c r="Q222" s="169">
        <v>3.0000000000000001E-5</v>
      </c>
      <c r="R222" s="169">
        <f t="shared" si="32"/>
        <v>1.8000000000000002E-2</v>
      </c>
      <c r="S222" s="169">
        <v>0</v>
      </c>
      <c r="T222" s="170">
        <f t="shared" si="33"/>
        <v>0</v>
      </c>
      <c r="U222" s="29"/>
      <c r="V222" s="29"/>
      <c r="W222" s="29"/>
      <c r="X222" s="29"/>
      <c r="Y222" s="29"/>
      <c r="Z222" s="29"/>
      <c r="AA222" s="29"/>
      <c r="AB222" s="29"/>
      <c r="AC222" s="29"/>
      <c r="AD222" s="29"/>
      <c r="AE222" s="29"/>
      <c r="AR222" s="171" t="s">
        <v>134</v>
      </c>
      <c r="AT222" s="171" t="s">
        <v>130</v>
      </c>
      <c r="AU222" s="171" t="s">
        <v>87</v>
      </c>
      <c r="AY222" s="14" t="s">
        <v>127</v>
      </c>
      <c r="BE222" s="172">
        <f t="shared" si="34"/>
        <v>0</v>
      </c>
      <c r="BF222" s="172">
        <f t="shared" si="35"/>
        <v>0</v>
      </c>
      <c r="BG222" s="172">
        <f t="shared" si="36"/>
        <v>0</v>
      </c>
      <c r="BH222" s="172">
        <f t="shared" si="37"/>
        <v>0</v>
      </c>
      <c r="BI222" s="172">
        <f t="shared" si="38"/>
        <v>0</v>
      </c>
      <c r="BJ222" s="14" t="s">
        <v>85</v>
      </c>
      <c r="BK222" s="172">
        <f t="shared" si="39"/>
        <v>0</v>
      </c>
      <c r="BL222" s="14" t="s">
        <v>134</v>
      </c>
      <c r="BM222" s="171" t="s">
        <v>483</v>
      </c>
    </row>
    <row r="223" spans="1:65" s="2" customFormat="1" ht="30.6" customHeight="1">
      <c r="A223" s="29"/>
      <c r="B223" s="158"/>
      <c r="C223" s="159" t="s">
        <v>484</v>
      </c>
      <c r="D223" s="159" t="s">
        <v>130</v>
      </c>
      <c r="E223" s="160" t="s">
        <v>485</v>
      </c>
      <c r="F223" s="161" t="s">
        <v>486</v>
      </c>
      <c r="G223" s="162" t="s">
        <v>440</v>
      </c>
      <c r="H223" s="163">
        <v>80</v>
      </c>
      <c r="I223" s="164"/>
      <c r="J223" s="165">
        <f t="shared" si="30"/>
        <v>0</v>
      </c>
      <c r="K223" s="166"/>
      <c r="L223" s="30"/>
      <c r="M223" s="167" t="s">
        <v>1</v>
      </c>
      <c r="N223" s="168" t="s">
        <v>42</v>
      </c>
      <c r="O223" s="55"/>
      <c r="P223" s="169">
        <f t="shared" si="31"/>
        <v>0</v>
      </c>
      <c r="Q223" s="169">
        <v>0.50600999999999996</v>
      </c>
      <c r="R223" s="169">
        <f t="shared" si="32"/>
        <v>40.480799999999995</v>
      </c>
      <c r="S223" s="169">
        <v>0</v>
      </c>
      <c r="T223" s="170">
        <f t="shared" si="33"/>
        <v>0</v>
      </c>
      <c r="U223" s="29"/>
      <c r="V223" s="29"/>
      <c r="W223" s="29"/>
      <c r="X223" s="29"/>
      <c r="Y223" s="29"/>
      <c r="Z223" s="29"/>
      <c r="AA223" s="29"/>
      <c r="AB223" s="29"/>
      <c r="AC223" s="29"/>
      <c r="AD223" s="29"/>
      <c r="AE223" s="29"/>
      <c r="AR223" s="171" t="s">
        <v>134</v>
      </c>
      <c r="AT223" s="171" t="s">
        <v>130</v>
      </c>
      <c r="AU223" s="171" t="s">
        <v>87</v>
      </c>
      <c r="AY223" s="14" t="s">
        <v>127</v>
      </c>
      <c r="BE223" s="172">
        <f t="shared" si="34"/>
        <v>0</v>
      </c>
      <c r="BF223" s="172">
        <f t="shared" si="35"/>
        <v>0</v>
      </c>
      <c r="BG223" s="172">
        <f t="shared" si="36"/>
        <v>0</v>
      </c>
      <c r="BH223" s="172">
        <f t="shared" si="37"/>
        <v>0</v>
      </c>
      <c r="BI223" s="172">
        <f t="shared" si="38"/>
        <v>0</v>
      </c>
      <c r="BJ223" s="14" t="s">
        <v>85</v>
      </c>
      <c r="BK223" s="172">
        <f t="shared" si="39"/>
        <v>0</v>
      </c>
      <c r="BL223" s="14" t="s">
        <v>134</v>
      </c>
      <c r="BM223" s="171" t="s">
        <v>487</v>
      </c>
    </row>
    <row r="224" spans="1:65" s="2" customFormat="1" ht="23.4" customHeight="1">
      <c r="A224" s="29"/>
      <c r="B224" s="158"/>
      <c r="C224" s="159" t="s">
        <v>488</v>
      </c>
      <c r="D224" s="159" t="s">
        <v>130</v>
      </c>
      <c r="E224" s="160" t="s">
        <v>489</v>
      </c>
      <c r="F224" s="161" t="s">
        <v>490</v>
      </c>
      <c r="G224" s="162" t="s">
        <v>440</v>
      </c>
      <c r="H224" s="163">
        <v>80</v>
      </c>
      <c r="I224" s="164"/>
      <c r="J224" s="165">
        <f t="shared" si="30"/>
        <v>0</v>
      </c>
      <c r="K224" s="166"/>
      <c r="L224" s="30"/>
      <c r="M224" s="167" t="s">
        <v>1</v>
      </c>
      <c r="N224" s="168" t="s">
        <v>42</v>
      </c>
      <c r="O224" s="55"/>
      <c r="P224" s="169">
        <f t="shared" si="31"/>
        <v>0</v>
      </c>
      <c r="Q224" s="169">
        <v>9.0130000000000002E-2</v>
      </c>
      <c r="R224" s="169">
        <f t="shared" si="32"/>
        <v>7.2103999999999999</v>
      </c>
      <c r="S224" s="169">
        <v>0</v>
      </c>
      <c r="T224" s="170">
        <f t="shared" si="33"/>
        <v>0</v>
      </c>
      <c r="U224" s="29"/>
      <c r="V224" s="29"/>
      <c r="W224" s="29"/>
      <c r="X224" s="29"/>
      <c r="Y224" s="29"/>
      <c r="Z224" s="29"/>
      <c r="AA224" s="29"/>
      <c r="AB224" s="29"/>
      <c r="AC224" s="29"/>
      <c r="AD224" s="29"/>
      <c r="AE224" s="29"/>
      <c r="AR224" s="171" t="s">
        <v>134</v>
      </c>
      <c r="AT224" s="171" t="s">
        <v>130</v>
      </c>
      <c r="AU224" s="171" t="s">
        <v>87</v>
      </c>
      <c r="AY224" s="14" t="s">
        <v>127</v>
      </c>
      <c r="BE224" s="172">
        <f t="shared" si="34"/>
        <v>0</v>
      </c>
      <c r="BF224" s="172">
        <f t="shared" si="35"/>
        <v>0</v>
      </c>
      <c r="BG224" s="172">
        <f t="shared" si="36"/>
        <v>0</v>
      </c>
      <c r="BH224" s="172">
        <f t="shared" si="37"/>
        <v>0</v>
      </c>
      <c r="BI224" s="172">
        <f t="shared" si="38"/>
        <v>0</v>
      </c>
      <c r="BJ224" s="14" t="s">
        <v>85</v>
      </c>
      <c r="BK224" s="172">
        <f t="shared" si="39"/>
        <v>0</v>
      </c>
      <c r="BL224" s="14" t="s">
        <v>134</v>
      </c>
      <c r="BM224" s="171" t="s">
        <v>491</v>
      </c>
    </row>
    <row r="225" spans="1:65" s="12" customFormat="1" ht="25.95" customHeight="1">
      <c r="B225" s="145"/>
      <c r="D225" s="146" t="s">
        <v>76</v>
      </c>
      <c r="E225" s="147" t="s">
        <v>492</v>
      </c>
      <c r="F225" s="147" t="s">
        <v>493</v>
      </c>
      <c r="I225" s="148"/>
      <c r="J225" s="149">
        <f>BK225</f>
        <v>0</v>
      </c>
      <c r="L225" s="145"/>
      <c r="M225" s="150"/>
      <c r="N225" s="151"/>
      <c r="O225" s="151"/>
      <c r="P225" s="152">
        <f>P226+P230</f>
        <v>0</v>
      </c>
      <c r="Q225" s="151"/>
      <c r="R225" s="152">
        <f>R226+R230</f>
        <v>0</v>
      </c>
      <c r="S225" s="151"/>
      <c r="T225" s="153">
        <f>T226+T230</f>
        <v>0</v>
      </c>
      <c r="AR225" s="146" t="s">
        <v>494</v>
      </c>
      <c r="AT225" s="154" t="s">
        <v>76</v>
      </c>
      <c r="AU225" s="154" t="s">
        <v>77</v>
      </c>
      <c r="AY225" s="146" t="s">
        <v>127</v>
      </c>
      <c r="BK225" s="155">
        <f>BK226+BK230</f>
        <v>0</v>
      </c>
    </row>
    <row r="226" spans="1:65" s="12" customFormat="1" ht="22.95" customHeight="1">
      <c r="B226" s="145"/>
      <c r="D226" s="146" t="s">
        <v>76</v>
      </c>
      <c r="E226" s="156" t="s">
        <v>495</v>
      </c>
      <c r="F226" s="156" t="s">
        <v>496</v>
      </c>
      <c r="I226" s="148"/>
      <c r="J226" s="157">
        <f>BK226</f>
        <v>0</v>
      </c>
      <c r="L226" s="145"/>
      <c r="M226" s="150"/>
      <c r="N226" s="151"/>
      <c r="O226" s="151"/>
      <c r="P226" s="152">
        <f>SUM(P227:P229)</f>
        <v>0</v>
      </c>
      <c r="Q226" s="151"/>
      <c r="R226" s="152">
        <f>SUM(R227:R229)</f>
        <v>0</v>
      </c>
      <c r="S226" s="151"/>
      <c r="T226" s="153">
        <f>SUM(T227:T229)</f>
        <v>0</v>
      </c>
      <c r="AR226" s="146" t="s">
        <v>494</v>
      </c>
      <c r="AT226" s="154" t="s">
        <v>76</v>
      </c>
      <c r="AU226" s="154" t="s">
        <v>85</v>
      </c>
      <c r="AY226" s="146" t="s">
        <v>127</v>
      </c>
      <c r="BK226" s="155">
        <f>SUM(BK227:BK229)</f>
        <v>0</v>
      </c>
    </row>
    <row r="227" spans="1:65" s="2" customFormat="1" ht="13.95" customHeight="1">
      <c r="A227" s="29"/>
      <c r="B227" s="158"/>
      <c r="C227" s="159" t="s">
        <v>497</v>
      </c>
      <c r="D227" s="159" t="s">
        <v>130</v>
      </c>
      <c r="E227" s="160" t="s">
        <v>498</v>
      </c>
      <c r="F227" s="161" t="s">
        <v>499</v>
      </c>
      <c r="G227" s="162" t="s">
        <v>262</v>
      </c>
      <c r="H227" s="163">
        <v>1</v>
      </c>
      <c r="I227" s="164"/>
      <c r="J227" s="165">
        <f>ROUND(I227*H227,2)</f>
        <v>0</v>
      </c>
      <c r="K227" s="166"/>
      <c r="L227" s="30"/>
      <c r="M227" s="167" t="s">
        <v>1</v>
      </c>
      <c r="N227" s="168" t="s">
        <v>42</v>
      </c>
      <c r="O227" s="55"/>
      <c r="P227" s="169">
        <f>O227*H227</f>
        <v>0</v>
      </c>
      <c r="Q227" s="169">
        <v>0</v>
      </c>
      <c r="R227" s="169">
        <f>Q227*H227</f>
        <v>0</v>
      </c>
      <c r="S227" s="169">
        <v>0</v>
      </c>
      <c r="T227" s="170">
        <f>S227*H227</f>
        <v>0</v>
      </c>
      <c r="U227" s="29"/>
      <c r="V227" s="29"/>
      <c r="W227" s="29"/>
      <c r="X227" s="29"/>
      <c r="Y227" s="29"/>
      <c r="Z227" s="29"/>
      <c r="AA227" s="29"/>
      <c r="AB227" s="29"/>
      <c r="AC227" s="29"/>
      <c r="AD227" s="29"/>
      <c r="AE227" s="29"/>
      <c r="AR227" s="171" t="s">
        <v>500</v>
      </c>
      <c r="AT227" s="171" t="s">
        <v>130</v>
      </c>
      <c r="AU227" s="171" t="s">
        <v>87</v>
      </c>
      <c r="AY227" s="14" t="s">
        <v>127</v>
      </c>
      <c r="BE227" s="172">
        <f>IF(N227="základní",J227,0)</f>
        <v>0</v>
      </c>
      <c r="BF227" s="172">
        <f>IF(N227="snížená",J227,0)</f>
        <v>0</v>
      </c>
      <c r="BG227" s="172">
        <f>IF(N227="zákl. přenesená",J227,0)</f>
        <v>0</v>
      </c>
      <c r="BH227" s="172">
        <f>IF(N227="sníž. přenesená",J227,0)</f>
        <v>0</v>
      </c>
      <c r="BI227" s="172">
        <f>IF(N227="nulová",J227,0)</f>
        <v>0</v>
      </c>
      <c r="BJ227" s="14" t="s">
        <v>85</v>
      </c>
      <c r="BK227" s="172">
        <f>ROUND(I227*H227,2)</f>
        <v>0</v>
      </c>
      <c r="BL227" s="14" t="s">
        <v>500</v>
      </c>
      <c r="BM227" s="171" t="s">
        <v>501</v>
      </c>
    </row>
    <row r="228" spans="1:65" s="2" customFormat="1" ht="13.95" customHeight="1">
      <c r="A228" s="29"/>
      <c r="B228" s="158"/>
      <c r="C228" s="159" t="s">
        <v>502</v>
      </c>
      <c r="D228" s="159" t="s">
        <v>130</v>
      </c>
      <c r="E228" s="160" t="s">
        <v>503</v>
      </c>
      <c r="F228" s="161" t="s">
        <v>504</v>
      </c>
      <c r="G228" s="162" t="s">
        <v>262</v>
      </c>
      <c r="H228" s="163">
        <v>1</v>
      </c>
      <c r="I228" s="164"/>
      <c r="J228" s="165">
        <f>ROUND(I228*H228,2)</f>
        <v>0</v>
      </c>
      <c r="K228" s="166"/>
      <c r="L228" s="30"/>
      <c r="M228" s="167" t="s">
        <v>1</v>
      </c>
      <c r="N228" s="168" t="s">
        <v>42</v>
      </c>
      <c r="O228" s="55"/>
      <c r="P228" s="169">
        <f>O228*H228</f>
        <v>0</v>
      </c>
      <c r="Q228" s="169">
        <v>0</v>
      </c>
      <c r="R228" s="169">
        <f>Q228*H228</f>
        <v>0</v>
      </c>
      <c r="S228" s="169">
        <v>0</v>
      </c>
      <c r="T228" s="170">
        <f>S228*H228</f>
        <v>0</v>
      </c>
      <c r="U228" s="29"/>
      <c r="V228" s="29"/>
      <c r="W228" s="29"/>
      <c r="X228" s="29"/>
      <c r="Y228" s="29"/>
      <c r="Z228" s="29"/>
      <c r="AA228" s="29"/>
      <c r="AB228" s="29"/>
      <c r="AC228" s="29"/>
      <c r="AD228" s="29"/>
      <c r="AE228" s="29"/>
      <c r="AR228" s="171" t="s">
        <v>500</v>
      </c>
      <c r="AT228" s="171" t="s">
        <v>130</v>
      </c>
      <c r="AU228" s="171" t="s">
        <v>87</v>
      </c>
      <c r="AY228" s="14" t="s">
        <v>127</v>
      </c>
      <c r="BE228" s="172">
        <f>IF(N228="základní",J228,0)</f>
        <v>0</v>
      </c>
      <c r="BF228" s="172">
        <f>IF(N228="snížená",J228,0)</f>
        <v>0</v>
      </c>
      <c r="BG228" s="172">
        <f>IF(N228="zákl. přenesená",J228,0)</f>
        <v>0</v>
      </c>
      <c r="BH228" s="172">
        <f>IF(N228="sníž. přenesená",J228,0)</f>
        <v>0</v>
      </c>
      <c r="BI228" s="172">
        <f>IF(N228="nulová",J228,0)</f>
        <v>0</v>
      </c>
      <c r="BJ228" s="14" t="s">
        <v>85</v>
      </c>
      <c r="BK228" s="172">
        <f>ROUND(I228*H228,2)</f>
        <v>0</v>
      </c>
      <c r="BL228" s="14" t="s">
        <v>500</v>
      </c>
      <c r="BM228" s="171" t="s">
        <v>505</v>
      </c>
    </row>
    <row r="229" spans="1:65" s="2" customFormat="1" ht="13.95" customHeight="1">
      <c r="A229" s="29"/>
      <c r="B229" s="158"/>
      <c r="C229" s="159" t="s">
        <v>506</v>
      </c>
      <c r="D229" s="159" t="s">
        <v>130</v>
      </c>
      <c r="E229" s="160" t="s">
        <v>507</v>
      </c>
      <c r="F229" s="161" t="s">
        <v>508</v>
      </c>
      <c r="G229" s="162" t="s">
        <v>262</v>
      </c>
      <c r="H229" s="163">
        <v>1</v>
      </c>
      <c r="I229" s="164"/>
      <c r="J229" s="165">
        <f>ROUND(I229*H229,2)</f>
        <v>0</v>
      </c>
      <c r="K229" s="166"/>
      <c r="L229" s="30"/>
      <c r="M229" s="167" t="s">
        <v>1</v>
      </c>
      <c r="N229" s="168" t="s">
        <v>42</v>
      </c>
      <c r="O229" s="55"/>
      <c r="P229" s="169">
        <f>O229*H229</f>
        <v>0</v>
      </c>
      <c r="Q229" s="169">
        <v>0</v>
      </c>
      <c r="R229" s="169">
        <f>Q229*H229</f>
        <v>0</v>
      </c>
      <c r="S229" s="169">
        <v>0</v>
      </c>
      <c r="T229" s="170">
        <f>S229*H229</f>
        <v>0</v>
      </c>
      <c r="U229" s="29"/>
      <c r="V229" s="29"/>
      <c r="W229" s="29"/>
      <c r="X229" s="29"/>
      <c r="Y229" s="29"/>
      <c r="Z229" s="29"/>
      <c r="AA229" s="29"/>
      <c r="AB229" s="29"/>
      <c r="AC229" s="29"/>
      <c r="AD229" s="29"/>
      <c r="AE229" s="29"/>
      <c r="AR229" s="171" t="s">
        <v>500</v>
      </c>
      <c r="AT229" s="171" t="s">
        <v>130</v>
      </c>
      <c r="AU229" s="171" t="s">
        <v>87</v>
      </c>
      <c r="AY229" s="14" t="s">
        <v>127</v>
      </c>
      <c r="BE229" s="172">
        <f>IF(N229="základní",J229,0)</f>
        <v>0</v>
      </c>
      <c r="BF229" s="172">
        <f>IF(N229="snížená",J229,0)</f>
        <v>0</v>
      </c>
      <c r="BG229" s="172">
        <f>IF(N229="zákl. přenesená",J229,0)</f>
        <v>0</v>
      </c>
      <c r="BH229" s="172">
        <f>IF(N229="sníž. přenesená",J229,0)</f>
        <v>0</v>
      </c>
      <c r="BI229" s="172">
        <f>IF(N229="nulová",J229,0)</f>
        <v>0</v>
      </c>
      <c r="BJ229" s="14" t="s">
        <v>85</v>
      </c>
      <c r="BK229" s="172">
        <f>ROUND(I229*H229,2)</f>
        <v>0</v>
      </c>
      <c r="BL229" s="14" t="s">
        <v>500</v>
      </c>
      <c r="BM229" s="171" t="s">
        <v>509</v>
      </c>
    </row>
    <row r="230" spans="1:65" s="12" customFormat="1" ht="22.95" customHeight="1">
      <c r="B230" s="145"/>
      <c r="D230" s="146" t="s">
        <v>76</v>
      </c>
      <c r="E230" s="156" t="s">
        <v>510</v>
      </c>
      <c r="F230" s="156" t="s">
        <v>511</v>
      </c>
      <c r="I230" s="148"/>
      <c r="J230" s="157">
        <f>BK230</f>
        <v>0</v>
      </c>
      <c r="L230" s="145"/>
      <c r="M230" s="150"/>
      <c r="N230" s="151"/>
      <c r="O230" s="151"/>
      <c r="P230" s="152">
        <f>SUM(P231:P233)</f>
        <v>0</v>
      </c>
      <c r="Q230" s="151"/>
      <c r="R230" s="152">
        <f>SUM(R231:R233)</f>
        <v>0</v>
      </c>
      <c r="S230" s="151"/>
      <c r="T230" s="153">
        <f>SUM(T231:T233)</f>
        <v>0</v>
      </c>
      <c r="AR230" s="146" t="s">
        <v>494</v>
      </c>
      <c r="AT230" s="154" t="s">
        <v>76</v>
      </c>
      <c r="AU230" s="154" t="s">
        <v>85</v>
      </c>
      <c r="AY230" s="146" t="s">
        <v>127</v>
      </c>
      <c r="BK230" s="155">
        <f>SUM(BK231:BK233)</f>
        <v>0</v>
      </c>
    </row>
    <row r="231" spans="1:65" s="2" customFormat="1" ht="13.95" customHeight="1">
      <c r="A231" s="29"/>
      <c r="B231" s="158"/>
      <c r="C231" s="159" t="s">
        <v>512</v>
      </c>
      <c r="D231" s="159" t="s">
        <v>130</v>
      </c>
      <c r="E231" s="160" t="s">
        <v>513</v>
      </c>
      <c r="F231" s="161" t="s">
        <v>514</v>
      </c>
      <c r="G231" s="162" t="s">
        <v>262</v>
      </c>
      <c r="H231" s="163">
        <v>1</v>
      </c>
      <c r="I231" s="164"/>
      <c r="J231" s="165">
        <f>ROUND(I231*H231,2)</f>
        <v>0</v>
      </c>
      <c r="K231" s="166"/>
      <c r="L231" s="30"/>
      <c r="M231" s="167" t="s">
        <v>1</v>
      </c>
      <c r="N231" s="168" t="s">
        <v>42</v>
      </c>
      <c r="O231" s="55"/>
      <c r="P231" s="169">
        <f>O231*H231</f>
        <v>0</v>
      </c>
      <c r="Q231" s="169">
        <v>0</v>
      </c>
      <c r="R231" s="169">
        <f>Q231*H231</f>
        <v>0</v>
      </c>
      <c r="S231" s="169">
        <v>0</v>
      </c>
      <c r="T231" s="170">
        <f>S231*H231</f>
        <v>0</v>
      </c>
      <c r="U231" s="29"/>
      <c r="V231" s="29"/>
      <c r="W231" s="29"/>
      <c r="X231" s="29"/>
      <c r="Y231" s="29"/>
      <c r="Z231" s="29"/>
      <c r="AA231" s="29"/>
      <c r="AB231" s="29"/>
      <c r="AC231" s="29"/>
      <c r="AD231" s="29"/>
      <c r="AE231" s="29"/>
      <c r="AR231" s="171" t="s">
        <v>500</v>
      </c>
      <c r="AT231" s="171" t="s">
        <v>130</v>
      </c>
      <c r="AU231" s="171" t="s">
        <v>87</v>
      </c>
      <c r="AY231" s="14" t="s">
        <v>127</v>
      </c>
      <c r="BE231" s="172">
        <f>IF(N231="základní",J231,0)</f>
        <v>0</v>
      </c>
      <c r="BF231" s="172">
        <f>IF(N231="snížená",J231,0)</f>
        <v>0</v>
      </c>
      <c r="BG231" s="172">
        <f>IF(N231="zákl. přenesená",J231,0)</f>
        <v>0</v>
      </c>
      <c r="BH231" s="172">
        <f>IF(N231="sníž. přenesená",J231,0)</f>
        <v>0</v>
      </c>
      <c r="BI231" s="172">
        <f>IF(N231="nulová",J231,0)</f>
        <v>0</v>
      </c>
      <c r="BJ231" s="14" t="s">
        <v>85</v>
      </c>
      <c r="BK231" s="172">
        <f>ROUND(I231*H231,2)</f>
        <v>0</v>
      </c>
      <c r="BL231" s="14" t="s">
        <v>500</v>
      </c>
      <c r="BM231" s="171" t="s">
        <v>515</v>
      </c>
    </row>
    <row r="232" spans="1:65" s="2" customFormat="1" ht="74.099999999999994" customHeight="1">
      <c r="A232" s="29"/>
      <c r="B232" s="158"/>
      <c r="C232" s="159" t="s">
        <v>516</v>
      </c>
      <c r="D232" s="159" t="s">
        <v>130</v>
      </c>
      <c r="E232" s="160" t="s">
        <v>517</v>
      </c>
      <c r="F232" s="161" t="s">
        <v>518</v>
      </c>
      <c r="G232" s="162" t="s">
        <v>362</v>
      </c>
      <c r="H232" s="163">
        <v>1</v>
      </c>
      <c r="I232" s="164"/>
      <c r="J232" s="165">
        <f>ROUND(I232*H232,2)</f>
        <v>0</v>
      </c>
      <c r="K232" s="166"/>
      <c r="L232" s="30"/>
      <c r="M232" s="167" t="s">
        <v>1</v>
      </c>
      <c r="N232" s="168" t="s">
        <v>42</v>
      </c>
      <c r="O232" s="55"/>
      <c r="P232" s="169">
        <f>O232*H232</f>
        <v>0</v>
      </c>
      <c r="Q232" s="169">
        <v>0</v>
      </c>
      <c r="R232" s="169">
        <f>Q232*H232</f>
        <v>0</v>
      </c>
      <c r="S232" s="169">
        <v>0</v>
      </c>
      <c r="T232" s="170">
        <f>S232*H232</f>
        <v>0</v>
      </c>
      <c r="U232" s="29"/>
      <c r="V232" s="29"/>
      <c r="W232" s="29"/>
      <c r="X232" s="29"/>
      <c r="Y232" s="29"/>
      <c r="Z232" s="29"/>
      <c r="AA232" s="29"/>
      <c r="AB232" s="29"/>
      <c r="AC232" s="29"/>
      <c r="AD232" s="29"/>
      <c r="AE232" s="29"/>
      <c r="AR232" s="171" t="s">
        <v>500</v>
      </c>
      <c r="AT232" s="171" t="s">
        <v>130</v>
      </c>
      <c r="AU232" s="171" t="s">
        <v>87</v>
      </c>
      <c r="AY232" s="14" t="s">
        <v>127</v>
      </c>
      <c r="BE232" s="172">
        <f>IF(N232="základní",J232,0)</f>
        <v>0</v>
      </c>
      <c r="BF232" s="172">
        <f>IF(N232="snížená",J232,0)</f>
        <v>0</v>
      </c>
      <c r="BG232" s="172">
        <f>IF(N232="zákl. přenesená",J232,0)</f>
        <v>0</v>
      </c>
      <c r="BH232" s="172">
        <f>IF(N232="sníž. přenesená",J232,0)</f>
        <v>0</v>
      </c>
      <c r="BI232" s="172">
        <f>IF(N232="nulová",J232,0)</f>
        <v>0</v>
      </c>
      <c r="BJ232" s="14" t="s">
        <v>85</v>
      </c>
      <c r="BK232" s="172">
        <f>ROUND(I232*H232,2)</f>
        <v>0</v>
      </c>
      <c r="BL232" s="14" t="s">
        <v>500</v>
      </c>
      <c r="BM232" s="171" t="s">
        <v>519</v>
      </c>
    </row>
    <row r="233" spans="1:65" s="2" customFormat="1" ht="13.95" customHeight="1">
      <c r="A233" s="29"/>
      <c r="B233" s="158"/>
      <c r="C233" s="159" t="s">
        <v>520</v>
      </c>
      <c r="D233" s="159" t="s">
        <v>130</v>
      </c>
      <c r="E233" s="160" t="s">
        <v>521</v>
      </c>
      <c r="F233" s="161" t="s">
        <v>522</v>
      </c>
      <c r="G233" s="162" t="s">
        <v>262</v>
      </c>
      <c r="H233" s="163">
        <v>1</v>
      </c>
      <c r="I233" s="164"/>
      <c r="J233" s="165">
        <f>ROUND(I233*H233,2)</f>
        <v>0</v>
      </c>
      <c r="K233" s="166"/>
      <c r="L233" s="30"/>
      <c r="M233" s="185" t="s">
        <v>1</v>
      </c>
      <c r="N233" s="186" t="s">
        <v>42</v>
      </c>
      <c r="O233" s="187"/>
      <c r="P233" s="188">
        <f>O233*H233</f>
        <v>0</v>
      </c>
      <c r="Q233" s="188">
        <v>0</v>
      </c>
      <c r="R233" s="188">
        <f>Q233*H233</f>
        <v>0</v>
      </c>
      <c r="S233" s="188">
        <v>0</v>
      </c>
      <c r="T233" s="189">
        <f>S233*H233</f>
        <v>0</v>
      </c>
      <c r="U233" s="29"/>
      <c r="V233" s="29"/>
      <c r="W233" s="29"/>
      <c r="X233" s="29"/>
      <c r="Y233" s="29"/>
      <c r="Z233" s="29"/>
      <c r="AA233" s="29"/>
      <c r="AB233" s="29"/>
      <c r="AC233" s="29"/>
      <c r="AD233" s="29"/>
      <c r="AE233" s="29"/>
      <c r="AR233" s="171" t="s">
        <v>500</v>
      </c>
      <c r="AT233" s="171" t="s">
        <v>130</v>
      </c>
      <c r="AU233" s="171" t="s">
        <v>87</v>
      </c>
      <c r="AY233" s="14" t="s">
        <v>127</v>
      </c>
      <c r="BE233" s="172">
        <f>IF(N233="základní",J233,0)</f>
        <v>0</v>
      </c>
      <c r="BF233" s="172">
        <f>IF(N233="snížená",J233,0)</f>
        <v>0</v>
      </c>
      <c r="BG233" s="172">
        <f>IF(N233="zákl. přenesená",J233,0)</f>
        <v>0</v>
      </c>
      <c r="BH233" s="172">
        <f>IF(N233="sníž. přenesená",J233,0)</f>
        <v>0</v>
      </c>
      <c r="BI233" s="172">
        <f>IF(N233="nulová",J233,0)</f>
        <v>0</v>
      </c>
      <c r="BJ233" s="14" t="s">
        <v>85</v>
      </c>
      <c r="BK233" s="172">
        <f>ROUND(I233*H233,2)</f>
        <v>0</v>
      </c>
      <c r="BL233" s="14" t="s">
        <v>500</v>
      </c>
      <c r="BM233" s="171" t="s">
        <v>523</v>
      </c>
    </row>
    <row r="234" spans="1:65" s="2" customFormat="1" ht="6.9" customHeight="1">
      <c r="A234" s="29"/>
      <c r="B234" s="44"/>
      <c r="C234" s="45"/>
      <c r="D234" s="45"/>
      <c r="E234" s="45"/>
      <c r="F234" s="45"/>
      <c r="G234" s="45"/>
      <c r="H234" s="45"/>
      <c r="I234" s="117"/>
      <c r="J234" s="45"/>
      <c r="K234" s="45"/>
      <c r="L234" s="30"/>
      <c r="M234" s="29"/>
      <c r="O234" s="29"/>
      <c r="P234" s="29"/>
      <c r="Q234" s="29"/>
      <c r="R234" s="29"/>
      <c r="S234" s="29"/>
      <c r="T234" s="29"/>
      <c r="U234" s="29"/>
      <c r="V234" s="29"/>
      <c r="W234" s="29"/>
      <c r="X234" s="29"/>
      <c r="Y234" s="29"/>
      <c r="Z234" s="29"/>
      <c r="AA234" s="29"/>
      <c r="AB234" s="29"/>
      <c r="AC234" s="29"/>
      <c r="AD234" s="29"/>
      <c r="AE234" s="29"/>
    </row>
  </sheetData>
  <autoFilter ref="C128:K233" xr:uid="{00000000-0009-0000-0000-000001000000}"/>
  <mergeCells count="9">
    <mergeCell ref="E87:H87"/>
    <mergeCell ref="E119:H119"/>
    <mergeCell ref="E121:H121"/>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BM203"/>
  <sheetViews>
    <sheetView showGridLines="0" tabSelected="1" topLeftCell="A188" workbookViewId="0">
      <selection activeCell="X175" sqref="X175"/>
    </sheetView>
  </sheetViews>
  <sheetFormatPr defaultRowHeight="10.199999999999999"/>
  <cols>
    <col min="1" max="1" width="7.140625" style="1" customWidth="1"/>
    <col min="2" max="2" width="1" style="1" customWidth="1"/>
    <col min="3" max="3" width="3.42578125" style="1" customWidth="1"/>
    <col min="4" max="4" width="3.7109375" style="1" customWidth="1"/>
    <col min="5" max="5" width="14.7109375" style="1" customWidth="1"/>
    <col min="6" max="6" width="43.42578125" style="1" customWidth="1"/>
    <col min="7" max="7" width="6.42578125" style="1" customWidth="1"/>
    <col min="8" max="8" width="9.85546875" style="1" customWidth="1"/>
    <col min="9" max="9" width="17.28515625" style="90" customWidth="1"/>
    <col min="10" max="10" width="17.28515625" style="1" customWidth="1"/>
    <col min="11" max="11" width="17.28515625" style="1" hidden="1" customWidth="1"/>
    <col min="12" max="12" width="8" style="1" customWidth="1"/>
    <col min="13" max="13" width="9.28515625" style="1" hidden="1" customWidth="1"/>
    <col min="14" max="14" width="9.140625" style="1" hidden="1"/>
    <col min="15" max="20" width="12.140625" style="1" hidden="1" customWidth="1"/>
    <col min="21" max="21" width="14" style="1" hidden="1" customWidth="1"/>
    <col min="22" max="22" width="10.42578125" style="1" customWidth="1"/>
    <col min="23" max="23" width="14" style="1" customWidth="1"/>
    <col min="24" max="24" width="10.42578125" style="1" customWidth="1"/>
    <col min="25" max="25" width="12.85546875" style="1" customWidth="1"/>
    <col min="26" max="26" width="9.42578125" style="1" customWidth="1"/>
    <col min="27" max="27" width="12.85546875" style="1" customWidth="1"/>
    <col min="28" max="28" width="14" style="1" customWidth="1"/>
    <col min="29" max="29" width="9.42578125" style="1" customWidth="1"/>
    <col min="30" max="30" width="12.85546875" style="1" customWidth="1"/>
    <col min="31" max="31" width="14" style="1" customWidth="1"/>
    <col min="44" max="65" width="9.140625" style="1" hidden="1"/>
  </cols>
  <sheetData>
    <row r="2" spans="1:46" s="1" customFormat="1" ht="36.9" customHeight="1">
      <c r="I2" s="90"/>
      <c r="L2" s="190" t="s">
        <v>5</v>
      </c>
      <c r="M2" s="191"/>
      <c r="N2" s="191"/>
      <c r="O2" s="191"/>
      <c r="P2" s="191"/>
      <c r="Q2" s="191"/>
      <c r="R2" s="191"/>
      <c r="S2" s="191"/>
      <c r="T2" s="191"/>
      <c r="U2" s="191"/>
      <c r="V2" s="191"/>
      <c r="AT2" s="14" t="s">
        <v>90</v>
      </c>
    </row>
    <row r="3" spans="1:46" s="1" customFormat="1" ht="6.9" customHeight="1">
      <c r="B3" s="15"/>
      <c r="C3" s="16"/>
      <c r="D3" s="16"/>
      <c r="E3" s="16"/>
      <c r="F3" s="16"/>
      <c r="G3" s="16"/>
      <c r="H3" s="16"/>
      <c r="I3" s="91"/>
      <c r="J3" s="16"/>
      <c r="K3" s="16"/>
      <c r="L3" s="17"/>
      <c r="AT3" s="14" t="s">
        <v>87</v>
      </c>
    </row>
    <row r="4" spans="1:46" s="1" customFormat="1" ht="24.9" customHeight="1">
      <c r="B4" s="17"/>
      <c r="D4" s="18" t="s">
        <v>91</v>
      </c>
      <c r="I4" s="90"/>
      <c r="L4" s="17"/>
      <c r="M4" s="92" t="s">
        <v>10</v>
      </c>
      <c r="AT4" s="14" t="s">
        <v>3</v>
      </c>
    </row>
    <row r="5" spans="1:46" s="1" customFormat="1" ht="6.9" customHeight="1">
      <c r="B5" s="17"/>
      <c r="I5" s="90"/>
      <c r="L5" s="17"/>
    </row>
    <row r="6" spans="1:46" s="1" customFormat="1" ht="12" customHeight="1">
      <c r="B6" s="17"/>
      <c r="D6" s="24" t="s">
        <v>16</v>
      </c>
      <c r="I6" s="90"/>
      <c r="L6" s="17"/>
    </row>
    <row r="7" spans="1:46" s="1" customFormat="1" ht="16.350000000000001" customHeight="1">
      <c r="B7" s="17"/>
      <c r="E7" s="230" t="str">
        <f>'Rekapitulace stavby'!K6</f>
        <v>Instalace FVE systému, Inproma, spol. s.r.o.</v>
      </c>
      <c r="F7" s="231"/>
      <c r="G7" s="231"/>
      <c r="H7" s="231"/>
      <c r="I7" s="90"/>
      <c r="L7" s="17"/>
    </row>
    <row r="8" spans="1:46" s="2" customFormat="1" ht="12" customHeight="1">
      <c r="A8" s="29"/>
      <c r="B8" s="30"/>
      <c r="C8" s="29"/>
      <c r="D8" s="24" t="s">
        <v>92</v>
      </c>
      <c r="E8" s="29"/>
      <c r="F8" s="29"/>
      <c r="G8" s="29"/>
      <c r="H8" s="29"/>
      <c r="I8" s="93"/>
      <c r="J8" s="29"/>
      <c r="K8" s="29"/>
      <c r="L8" s="39"/>
      <c r="S8" s="29"/>
      <c r="T8" s="29"/>
      <c r="U8" s="29"/>
      <c r="V8" s="29"/>
      <c r="W8" s="29"/>
      <c r="X8" s="29"/>
      <c r="Y8" s="29"/>
      <c r="Z8" s="29"/>
      <c r="AA8" s="29"/>
      <c r="AB8" s="29"/>
      <c r="AC8" s="29"/>
      <c r="AD8" s="29"/>
      <c r="AE8" s="29"/>
    </row>
    <row r="9" spans="1:46" s="2" customFormat="1" ht="16.350000000000001" customHeight="1">
      <c r="A9" s="29"/>
      <c r="B9" s="30"/>
      <c r="C9" s="29"/>
      <c r="D9" s="29"/>
      <c r="E9" s="202" t="s">
        <v>524</v>
      </c>
      <c r="F9" s="229"/>
      <c r="G9" s="229"/>
      <c r="H9" s="229"/>
      <c r="I9" s="93"/>
      <c r="J9" s="29"/>
      <c r="K9" s="29"/>
      <c r="L9" s="39"/>
      <c r="S9" s="29"/>
      <c r="T9" s="29"/>
      <c r="U9" s="29"/>
      <c r="V9" s="29"/>
      <c r="W9" s="29"/>
      <c r="X9" s="29"/>
      <c r="Y9" s="29"/>
      <c r="Z9" s="29"/>
      <c r="AA9" s="29"/>
      <c r="AB9" s="29"/>
      <c r="AC9" s="29"/>
      <c r="AD9" s="29"/>
      <c r="AE9" s="29"/>
    </row>
    <row r="10" spans="1:46" s="2" customFormat="1">
      <c r="A10" s="29"/>
      <c r="B10" s="30"/>
      <c r="C10" s="29"/>
      <c r="D10" s="29"/>
      <c r="E10" s="29"/>
      <c r="F10" s="29"/>
      <c r="G10" s="29"/>
      <c r="H10" s="29"/>
      <c r="I10" s="93"/>
      <c r="J10" s="29"/>
      <c r="K10" s="29"/>
      <c r="L10" s="39"/>
      <c r="S10" s="29"/>
      <c r="T10" s="29"/>
      <c r="U10" s="29"/>
      <c r="V10" s="29"/>
      <c r="W10" s="29"/>
      <c r="X10" s="29"/>
      <c r="Y10" s="29"/>
      <c r="Z10" s="29"/>
      <c r="AA10" s="29"/>
      <c r="AB10" s="29"/>
      <c r="AC10" s="29"/>
      <c r="AD10" s="29"/>
      <c r="AE10" s="29"/>
    </row>
    <row r="11" spans="1:46" s="2" customFormat="1" ht="12" customHeight="1">
      <c r="A11" s="29"/>
      <c r="B11" s="30"/>
      <c r="C11" s="29"/>
      <c r="D11" s="24" t="s">
        <v>18</v>
      </c>
      <c r="E11" s="29"/>
      <c r="F11" s="22" t="s">
        <v>1</v>
      </c>
      <c r="G11" s="29"/>
      <c r="H11" s="29"/>
      <c r="I11" s="94" t="s">
        <v>19</v>
      </c>
      <c r="J11" s="22" t="s">
        <v>1</v>
      </c>
      <c r="K11" s="29"/>
      <c r="L11" s="39"/>
      <c r="S11" s="29"/>
      <c r="T11" s="29"/>
      <c r="U11" s="29"/>
      <c r="V11" s="29"/>
      <c r="W11" s="29"/>
      <c r="X11" s="29"/>
      <c r="Y11" s="29"/>
      <c r="Z11" s="29"/>
      <c r="AA11" s="29"/>
      <c r="AB11" s="29"/>
      <c r="AC11" s="29"/>
      <c r="AD11" s="29"/>
      <c r="AE11" s="29"/>
    </row>
    <row r="12" spans="1:46" s="2" customFormat="1" ht="12" customHeight="1">
      <c r="A12" s="29"/>
      <c r="B12" s="30"/>
      <c r="C12" s="29"/>
      <c r="D12" s="24" t="s">
        <v>20</v>
      </c>
      <c r="E12" s="29"/>
      <c r="F12" s="22" t="s">
        <v>21</v>
      </c>
      <c r="G12" s="29"/>
      <c r="H12" s="29"/>
      <c r="I12" s="94" t="s">
        <v>22</v>
      </c>
      <c r="J12" s="52" t="str">
        <f>'Rekapitulace stavby'!AN8</f>
        <v>8. 4. 2022</v>
      </c>
      <c r="K12" s="29"/>
      <c r="L12" s="39"/>
      <c r="S12" s="29"/>
      <c r="T12" s="29"/>
      <c r="U12" s="29"/>
      <c r="V12" s="29"/>
      <c r="W12" s="29"/>
      <c r="X12" s="29"/>
      <c r="Y12" s="29"/>
      <c r="Z12" s="29"/>
      <c r="AA12" s="29"/>
      <c r="AB12" s="29"/>
      <c r="AC12" s="29"/>
      <c r="AD12" s="29"/>
      <c r="AE12" s="29"/>
    </row>
    <row r="13" spans="1:46" s="2" customFormat="1" ht="10.95" customHeight="1">
      <c r="A13" s="29"/>
      <c r="B13" s="30"/>
      <c r="C13" s="29"/>
      <c r="D13" s="29"/>
      <c r="E13" s="29"/>
      <c r="F13" s="29"/>
      <c r="G13" s="29"/>
      <c r="H13" s="29"/>
      <c r="I13" s="93"/>
      <c r="J13" s="29"/>
      <c r="K13" s="29"/>
      <c r="L13" s="39"/>
      <c r="S13" s="29"/>
      <c r="T13" s="29"/>
      <c r="U13" s="29"/>
      <c r="V13" s="29"/>
      <c r="W13" s="29"/>
      <c r="X13" s="29"/>
      <c r="Y13" s="29"/>
      <c r="Z13" s="29"/>
      <c r="AA13" s="29"/>
      <c r="AB13" s="29"/>
      <c r="AC13" s="29"/>
      <c r="AD13" s="29"/>
      <c r="AE13" s="29"/>
    </row>
    <row r="14" spans="1:46" s="2" customFormat="1" ht="12" customHeight="1">
      <c r="A14" s="29"/>
      <c r="B14" s="30"/>
      <c r="C14" s="29"/>
      <c r="D14" s="24" t="s">
        <v>24</v>
      </c>
      <c r="E14" s="29"/>
      <c r="F14" s="29"/>
      <c r="G14" s="29"/>
      <c r="H14" s="29"/>
      <c r="I14" s="94" t="s">
        <v>25</v>
      </c>
      <c r="J14" s="22" t="s">
        <v>1</v>
      </c>
      <c r="K14" s="29"/>
      <c r="L14" s="39"/>
      <c r="S14" s="29"/>
      <c r="T14" s="29"/>
      <c r="U14" s="29"/>
      <c r="V14" s="29"/>
      <c r="W14" s="29"/>
      <c r="X14" s="29"/>
      <c r="Y14" s="29"/>
      <c r="Z14" s="29"/>
      <c r="AA14" s="29"/>
      <c r="AB14" s="29"/>
      <c r="AC14" s="29"/>
      <c r="AD14" s="29"/>
      <c r="AE14" s="29"/>
    </row>
    <row r="15" spans="1:46" s="2" customFormat="1" ht="18" customHeight="1">
      <c r="A15" s="29"/>
      <c r="B15" s="30"/>
      <c r="C15" s="29"/>
      <c r="D15" s="29"/>
      <c r="E15" s="22" t="s">
        <v>27</v>
      </c>
      <c r="F15" s="29"/>
      <c r="G15" s="29"/>
      <c r="H15" s="29"/>
      <c r="I15" s="94" t="s">
        <v>28</v>
      </c>
      <c r="J15" s="22" t="s">
        <v>1</v>
      </c>
      <c r="K15" s="29"/>
      <c r="L15" s="39"/>
      <c r="S15" s="29"/>
      <c r="T15" s="29"/>
      <c r="U15" s="29"/>
      <c r="V15" s="29"/>
      <c r="W15" s="29"/>
      <c r="X15" s="29"/>
      <c r="Y15" s="29"/>
      <c r="Z15" s="29"/>
      <c r="AA15" s="29"/>
      <c r="AB15" s="29"/>
      <c r="AC15" s="29"/>
      <c r="AD15" s="29"/>
      <c r="AE15" s="29"/>
    </row>
    <row r="16" spans="1:46" s="2" customFormat="1" ht="6.9" customHeight="1">
      <c r="A16" s="29"/>
      <c r="B16" s="30"/>
      <c r="C16" s="29"/>
      <c r="D16" s="29"/>
      <c r="E16" s="29"/>
      <c r="F16" s="29"/>
      <c r="G16" s="29"/>
      <c r="H16" s="29"/>
      <c r="I16" s="93"/>
      <c r="J16" s="29"/>
      <c r="K16" s="29"/>
      <c r="L16" s="39"/>
      <c r="S16" s="29"/>
      <c r="T16" s="29"/>
      <c r="U16" s="29"/>
      <c r="V16" s="29"/>
      <c r="W16" s="29"/>
      <c r="X16" s="29"/>
      <c r="Y16" s="29"/>
      <c r="Z16" s="29"/>
      <c r="AA16" s="29"/>
      <c r="AB16" s="29"/>
      <c r="AC16" s="29"/>
      <c r="AD16" s="29"/>
      <c r="AE16" s="29"/>
    </row>
    <row r="17" spans="1:31" s="2" customFormat="1" ht="12" customHeight="1">
      <c r="A17" s="29"/>
      <c r="B17" s="30"/>
      <c r="C17" s="29"/>
      <c r="D17" s="24" t="s">
        <v>29</v>
      </c>
      <c r="E17" s="29"/>
      <c r="F17" s="29"/>
      <c r="G17" s="29"/>
      <c r="H17" s="29"/>
      <c r="I17" s="94" t="s">
        <v>25</v>
      </c>
      <c r="J17" s="25" t="str">
        <f>'Rekapitulace stavby'!AN13</f>
        <v>Vyplň údaj</v>
      </c>
      <c r="K17" s="29"/>
      <c r="L17" s="39"/>
      <c r="S17" s="29"/>
      <c r="T17" s="29"/>
      <c r="U17" s="29"/>
      <c r="V17" s="29"/>
      <c r="W17" s="29"/>
      <c r="X17" s="29"/>
      <c r="Y17" s="29"/>
      <c r="Z17" s="29"/>
      <c r="AA17" s="29"/>
      <c r="AB17" s="29"/>
      <c r="AC17" s="29"/>
      <c r="AD17" s="29"/>
      <c r="AE17" s="29"/>
    </row>
    <row r="18" spans="1:31" s="2" customFormat="1" ht="18" customHeight="1">
      <c r="A18" s="29"/>
      <c r="B18" s="30"/>
      <c r="C18" s="29"/>
      <c r="D18" s="29"/>
      <c r="E18" s="232" t="str">
        <f>'Rekapitulace stavby'!E14</f>
        <v>Vyplň údaj</v>
      </c>
      <c r="F18" s="221"/>
      <c r="G18" s="221"/>
      <c r="H18" s="221"/>
      <c r="I18" s="94" t="s">
        <v>28</v>
      </c>
      <c r="J18" s="25" t="str">
        <f>'Rekapitulace stavby'!AN14</f>
        <v>Vyplň údaj</v>
      </c>
      <c r="K18" s="29"/>
      <c r="L18" s="39"/>
      <c r="S18" s="29"/>
      <c r="T18" s="29"/>
      <c r="U18" s="29"/>
      <c r="V18" s="29"/>
      <c r="W18" s="29"/>
      <c r="X18" s="29"/>
      <c r="Y18" s="29"/>
      <c r="Z18" s="29"/>
      <c r="AA18" s="29"/>
      <c r="AB18" s="29"/>
      <c r="AC18" s="29"/>
      <c r="AD18" s="29"/>
      <c r="AE18" s="29"/>
    </row>
    <row r="19" spans="1:31" s="2" customFormat="1" ht="6.9" customHeight="1">
      <c r="A19" s="29"/>
      <c r="B19" s="30"/>
      <c r="C19" s="29"/>
      <c r="D19" s="29"/>
      <c r="E19" s="29"/>
      <c r="F19" s="29"/>
      <c r="G19" s="29"/>
      <c r="H19" s="29"/>
      <c r="I19" s="93"/>
      <c r="J19" s="29"/>
      <c r="K19" s="29"/>
      <c r="L19" s="39"/>
      <c r="S19" s="29"/>
      <c r="T19" s="29"/>
      <c r="U19" s="29"/>
      <c r="V19" s="29"/>
      <c r="W19" s="29"/>
      <c r="X19" s="29"/>
      <c r="Y19" s="29"/>
      <c r="Z19" s="29"/>
      <c r="AA19" s="29"/>
      <c r="AB19" s="29"/>
      <c r="AC19" s="29"/>
      <c r="AD19" s="29"/>
      <c r="AE19" s="29"/>
    </row>
    <row r="20" spans="1:31" s="2" customFormat="1" ht="12" customHeight="1">
      <c r="A20" s="29"/>
      <c r="B20" s="30"/>
      <c r="C20" s="29"/>
      <c r="D20" s="24" t="s">
        <v>31</v>
      </c>
      <c r="E20" s="29"/>
      <c r="F20" s="29"/>
      <c r="G20" s="29"/>
      <c r="H20" s="29"/>
      <c r="I20" s="94" t="s">
        <v>25</v>
      </c>
      <c r="J20" s="22" t="s">
        <v>32</v>
      </c>
      <c r="K20" s="29"/>
      <c r="L20" s="39"/>
      <c r="S20" s="29"/>
      <c r="T20" s="29"/>
      <c r="U20" s="29"/>
      <c r="V20" s="29"/>
      <c r="W20" s="29"/>
      <c r="X20" s="29"/>
      <c r="Y20" s="29"/>
      <c r="Z20" s="29"/>
      <c r="AA20" s="29"/>
      <c r="AB20" s="29"/>
      <c r="AC20" s="29"/>
      <c r="AD20" s="29"/>
      <c r="AE20" s="29"/>
    </row>
    <row r="21" spans="1:31" s="2" customFormat="1" ht="18" customHeight="1">
      <c r="A21" s="29"/>
      <c r="B21" s="30"/>
      <c r="C21" s="29"/>
      <c r="D21" s="29"/>
      <c r="E21" s="22" t="s">
        <v>33</v>
      </c>
      <c r="F21" s="29"/>
      <c r="G21" s="29"/>
      <c r="H21" s="29"/>
      <c r="I21" s="94" t="s">
        <v>28</v>
      </c>
      <c r="J21" s="22" t="s">
        <v>1</v>
      </c>
      <c r="K21" s="29"/>
      <c r="L21" s="39"/>
      <c r="S21" s="29"/>
      <c r="T21" s="29"/>
      <c r="U21" s="29"/>
      <c r="V21" s="29"/>
      <c r="W21" s="29"/>
      <c r="X21" s="29"/>
      <c r="Y21" s="29"/>
      <c r="Z21" s="29"/>
      <c r="AA21" s="29"/>
      <c r="AB21" s="29"/>
      <c r="AC21" s="29"/>
      <c r="AD21" s="29"/>
      <c r="AE21" s="29"/>
    </row>
    <row r="22" spans="1:31" s="2" customFormat="1" ht="6.9" customHeight="1">
      <c r="A22" s="29"/>
      <c r="B22" s="30"/>
      <c r="C22" s="29"/>
      <c r="D22" s="29"/>
      <c r="E22" s="29"/>
      <c r="F22" s="29"/>
      <c r="G22" s="29"/>
      <c r="H22" s="29"/>
      <c r="I22" s="93"/>
      <c r="J22" s="29"/>
      <c r="K22" s="29"/>
      <c r="L22" s="39"/>
      <c r="S22" s="29"/>
      <c r="T22" s="29"/>
      <c r="U22" s="29"/>
      <c r="V22" s="29"/>
      <c r="W22" s="29"/>
      <c r="X22" s="29"/>
      <c r="Y22" s="29"/>
      <c r="Z22" s="29"/>
      <c r="AA22" s="29"/>
      <c r="AB22" s="29"/>
      <c r="AC22" s="29"/>
      <c r="AD22" s="29"/>
      <c r="AE22" s="29"/>
    </row>
    <row r="23" spans="1:31" s="2" customFormat="1" ht="12" customHeight="1">
      <c r="A23" s="29"/>
      <c r="B23" s="30"/>
      <c r="C23" s="29"/>
      <c r="D23" s="24" t="s">
        <v>35</v>
      </c>
      <c r="E23" s="29"/>
      <c r="F23" s="29"/>
      <c r="G23" s="29"/>
      <c r="H23" s="29"/>
      <c r="I23" s="94" t="s">
        <v>25</v>
      </c>
      <c r="J23" s="22" t="s">
        <v>32</v>
      </c>
      <c r="K23" s="29"/>
      <c r="L23" s="39"/>
      <c r="S23" s="29"/>
      <c r="T23" s="29"/>
      <c r="U23" s="29"/>
      <c r="V23" s="29"/>
      <c r="W23" s="29"/>
      <c r="X23" s="29"/>
      <c r="Y23" s="29"/>
      <c r="Z23" s="29"/>
      <c r="AA23" s="29"/>
      <c r="AB23" s="29"/>
      <c r="AC23" s="29"/>
      <c r="AD23" s="29"/>
      <c r="AE23" s="29"/>
    </row>
    <row r="24" spans="1:31" s="2" customFormat="1" ht="18" customHeight="1">
      <c r="A24" s="29"/>
      <c r="B24" s="30"/>
      <c r="C24" s="29"/>
      <c r="D24" s="29"/>
      <c r="E24" s="22" t="s">
        <v>33</v>
      </c>
      <c r="F24" s="29"/>
      <c r="G24" s="29"/>
      <c r="H24" s="29"/>
      <c r="I24" s="94" t="s">
        <v>28</v>
      </c>
      <c r="J24" s="22" t="s">
        <v>1</v>
      </c>
      <c r="K24" s="29"/>
      <c r="L24" s="39"/>
      <c r="S24" s="29"/>
      <c r="T24" s="29"/>
      <c r="U24" s="29"/>
      <c r="V24" s="29"/>
      <c r="W24" s="29"/>
      <c r="X24" s="29"/>
      <c r="Y24" s="29"/>
      <c r="Z24" s="29"/>
      <c r="AA24" s="29"/>
      <c r="AB24" s="29"/>
      <c r="AC24" s="29"/>
      <c r="AD24" s="29"/>
      <c r="AE24" s="29"/>
    </row>
    <row r="25" spans="1:31" s="2" customFormat="1" ht="6.9" customHeight="1">
      <c r="A25" s="29"/>
      <c r="B25" s="30"/>
      <c r="C25" s="29"/>
      <c r="D25" s="29"/>
      <c r="E25" s="29"/>
      <c r="F25" s="29"/>
      <c r="G25" s="29"/>
      <c r="H25" s="29"/>
      <c r="I25" s="93"/>
      <c r="J25" s="29"/>
      <c r="K25" s="29"/>
      <c r="L25" s="39"/>
      <c r="S25" s="29"/>
      <c r="T25" s="29"/>
      <c r="U25" s="29"/>
      <c r="V25" s="29"/>
      <c r="W25" s="29"/>
      <c r="X25" s="29"/>
      <c r="Y25" s="29"/>
      <c r="Z25" s="29"/>
      <c r="AA25" s="29"/>
      <c r="AB25" s="29"/>
      <c r="AC25" s="29"/>
      <c r="AD25" s="29"/>
      <c r="AE25" s="29"/>
    </row>
    <row r="26" spans="1:31" s="2" customFormat="1" ht="12" customHeight="1">
      <c r="A26" s="29"/>
      <c r="B26" s="30"/>
      <c r="C26" s="29"/>
      <c r="D26" s="24" t="s">
        <v>36</v>
      </c>
      <c r="E26" s="29"/>
      <c r="F26" s="29"/>
      <c r="G26" s="29"/>
      <c r="H26" s="29"/>
      <c r="I26" s="93"/>
      <c r="J26" s="29"/>
      <c r="K26" s="29"/>
      <c r="L26" s="39"/>
      <c r="S26" s="29"/>
      <c r="T26" s="29"/>
      <c r="U26" s="29"/>
      <c r="V26" s="29"/>
      <c r="W26" s="29"/>
      <c r="X26" s="29"/>
      <c r="Y26" s="29"/>
      <c r="Z26" s="29"/>
      <c r="AA26" s="29"/>
      <c r="AB26" s="29"/>
      <c r="AC26" s="29"/>
      <c r="AD26" s="29"/>
      <c r="AE26" s="29"/>
    </row>
    <row r="27" spans="1:31" s="8" customFormat="1" ht="16.350000000000001" customHeight="1">
      <c r="A27" s="95"/>
      <c r="B27" s="96"/>
      <c r="C27" s="95"/>
      <c r="D27" s="95"/>
      <c r="E27" s="225" t="s">
        <v>1</v>
      </c>
      <c r="F27" s="225"/>
      <c r="G27" s="225"/>
      <c r="H27" s="225"/>
      <c r="I27" s="97"/>
      <c r="J27" s="95"/>
      <c r="K27" s="95"/>
      <c r="L27" s="98"/>
      <c r="S27" s="95"/>
      <c r="T27" s="95"/>
      <c r="U27" s="95"/>
      <c r="V27" s="95"/>
      <c r="W27" s="95"/>
      <c r="X27" s="95"/>
      <c r="Y27" s="95"/>
      <c r="Z27" s="95"/>
      <c r="AA27" s="95"/>
      <c r="AB27" s="95"/>
      <c r="AC27" s="95"/>
      <c r="AD27" s="95"/>
      <c r="AE27" s="95"/>
    </row>
    <row r="28" spans="1:31" s="2" customFormat="1" ht="6.9" customHeight="1">
      <c r="A28" s="29"/>
      <c r="B28" s="30"/>
      <c r="C28" s="29"/>
      <c r="D28" s="29"/>
      <c r="E28" s="29"/>
      <c r="F28" s="29"/>
      <c r="G28" s="29"/>
      <c r="H28" s="29"/>
      <c r="I28" s="93"/>
      <c r="J28" s="29"/>
      <c r="K28" s="29"/>
      <c r="L28" s="39"/>
      <c r="S28" s="29"/>
      <c r="T28" s="29"/>
      <c r="U28" s="29"/>
      <c r="V28" s="29"/>
      <c r="W28" s="29"/>
      <c r="X28" s="29"/>
      <c r="Y28" s="29"/>
      <c r="Z28" s="29"/>
      <c r="AA28" s="29"/>
      <c r="AB28" s="29"/>
      <c r="AC28" s="29"/>
      <c r="AD28" s="29"/>
      <c r="AE28" s="29"/>
    </row>
    <row r="29" spans="1:31" s="2" customFormat="1" ht="6.9" customHeight="1">
      <c r="A29" s="29"/>
      <c r="B29" s="30"/>
      <c r="C29" s="29"/>
      <c r="D29" s="63"/>
      <c r="E29" s="63"/>
      <c r="F29" s="63"/>
      <c r="G29" s="63"/>
      <c r="H29" s="63"/>
      <c r="I29" s="99"/>
      <c r="J29" s="63"/>
      <c r="K29" s="63"/>
      <c r="L29" s="39"/>
      <c r="S29" s="29"/>
      <c r="T29" s="29"/>
      <c r="U29" s="29"/>
      <c r="V29" s="29"/>
      <c r="W29" s="29"/>
      <c r="X29" s="29"/>
      <c r="Y29" s="29"/>
      <c r="Z29" s="29"/>
      <c r="AA29" s="29"/>
      <c r="AB29" s="29"/>
      <c r="AC29" s="29"/>
      <c r="AD29" s="29"/>
      <c r="AE29" s="29"/>
    </row>
    <row r="30" spans="1:31" s="2" customFormat="1" ht="25.35" customHeight="1">
      <c r="A30" s="29"/>
      <c r="B30" s="30"/>
      <c r="C30" s="29"/>
      <c r="D30" s="100" t="s">
        <v>37</v>
      </c>
      <c r="E30" s="29"/>
      <c r="F30" s="29"/>
      <c r="G30" s="29"/>
      <c r="H30" s="29"/>
      <c r="I30" s="93"/>
      <c r="J30" s="68">
        <f>ROUND(J129, 2)</f>
        <v>0</v>
      </c>
      <c r="K30" s="29"/>
      <c r="L30" s="39"/>
      <c r="S30" s="29"/>
      <c r="T30" s="29"/>
      <c r="U30" s="29"/>
      <c r="V30" s="29"/>
      <c r="W30" s="29"/>
      <c r="X30" s="29"/>
      <c r="Y30" s="29"/>
      <c r="Z30" s="29"/>
      <c r="AA30" s="29"/>
      <c r="AB30" s="29"/>
      <c r="AC30" s="29"/>
      <c r="AD30" s="29"/>
      <c r="AE30" s="29"/>
    </row>
    <row r="31" spans="1:31" s="2" customFormat="1" ht="6.9" customHeight="1">
      <c r="A31" s="29"/>
      <c r="B31" s="30"/>
      <c r="C31" s="29"/>
      <c r="D31" s="63"/>
      <c r="E31" s="63"/>
      <c r="F31" s="63"/>
      <c r="G31" s="63"/>
      <c r="H31" s="63"/>
      <c r="I31" s="99"/>
      <c r="J31" s="63"/>
      <c r="K31" s="63"/>
      <c r="L31" s="39"/>
      <c r="S31" s="29"/>
      <c r="T31" s="29"/>
      <c r="U31" s="29"/>
      <c r="V31" s="29"/>
      <c r="W31" s="29"/>
      <c r="X31" s="29"/>
      <c r="Y31" s="29"/>
      <c r="Z31" s="29"/>
      <c r="AA31" s="29"/>
      <c r="AB31" s="29"/>
      <c r="AC31" s="29"/>
      <c r="AD31" s="29"/>
      <c r="AE31" s="29"/>
    </row>
    <row r="32" spans="1:31" s="2" customFormat="1" ht="14.4" customHeight="1">
      <c r="A32" s="29"/>
      <c r="B32" s="30"/>
      <c r="C32" s="29"/>
      <c r="D32" s="29"/>
      <c r="E32" s="29"/>
      <c r="F32" s="33" t="s">
        <v>39</v>
      </c>
      <c r="G32" s="29"/>
      <c r="H32" s="29"/>
      <c r="I32" s="101" t="s">
        <v>38</v>
      </c>
      <c r="J32" s="33" t="s">
        <v>40</v>
      </c>
      <c r="K32" s="29"/>
      <c r="L32" s="39"/>
      <c r="S32" s="29"/>
      <c r="T32" s="29"/>
      <c r="U32" s="29"/>
      <c r="V32" s="29"/>
      <c r="W32" s="29"/>
      <c r="X32" s="29"/>
      <c r="Y32" s="29"/>
      <c r="Z32" s="29"/>
      <c r="AA32" s="29"/>
      <c r="AB32" s="29"/>
      <c r="AC32" s="29"/>
      <c r="AD32" s="29"/>
      <c r="AE32" s="29"/>
    </row>
    <row r="33" spans="1:31" s="2" customFormat="1" ht="14.4" customHeight="1">
      <c r="A33" s="29"/>
      <c r="B33" s="30"/>
      <c r="C33" s="29"/>
      <c r="D33" s="102" t="s">
        <v>41</v>
      </c>
      <c r="E33" s="24" t="s">
        <v>42</v>
      </c>
      <c r="F33" s="103">
        <f>ROUND((SUM(BE129:BE202)),  2)</f>
        <v>0</v>
      </c>
      <c r="G33" s="29"/>
      <c r="H33" s="29"/>
      <c r="I33" s="104">
        <v>0.21</v>
      </c>
      <c r="J33" s="103">
        <f>ROUND(((SUM(BE129:BE202))*I33),  2)</f>
        <v>0</v>
      </c>
      <c r="K33" s="29"/>
      <c r="L33" s="39"/>
      <c r="S33" s="29"/>
      <c r="T33" s="29"/>
      <c r="U33" s="29"/>
      <c r="V33" s="29"/>
      <c r="W33" s="29"/>
      <c r="X33" s="29"/>
      <c r="Y33" s="29"/>
      <c r="Z33" s="29"/>
      <c r="AA33" s="29"/>
      <c r="AB33" s="29"/>
      <c r="AC33" s="29"/>
      <c r="AD33" s="29"/>
      <c r="AE33" s="29"/>
    </row>
    <row r="34" spans="1:31" s="2" customFormat="1" ht="14.4" customHeight="1">
      <c r="A34" s="29"/>
      <c r="B34" s="30"/>
      <c r="C34" s="29"/>
      <c r="D34" s="29"/>
      <c r="E34" s="24" t="s">
        <v>43</v>
      </c>
      <c r="F34" s="103">
        <f>ROUND((SUM(BF129:BF202)),  2)</f>
        <v>0</v>
      </c>
      <c r="G34" s="29"/>
      <c r="H34" s="29"/>
      <c r="I34" s="104">
        <v>0.15</v>
      </c>
      <c r="J34" s="103">
        <f>ROUND(((SUM(BF129:BF202))*I34),  2)</f>
        <v>0</v>
      </c>
      <c r="K34" s="29"/>
      <c r="L34" s="39"/>
      <c r="S34" s="29"/>
      <c r="T34" s="29"/>
      <c r="U34" s="29"/>
      <c r="V34" s="29"/>
      <c r="W34" s="29"/>
      <c r="X34" s="29"/>
      <c r="Y34" s="29"/>
      <c r="Z34" s="29"/>
      <c r="AA34" s="29"/>
      <c r="AB34" s="29"/>
      <c r="AC34" s="29"/>
      <c r="AD34" s="29"/>
      <c r="AE34" s="29"/>
    </row>
    <row r="35" spans="1:31" s="2" customFormat="1" ht="14.4" hidden="1" customHeight="1">
      <c r="A35" s="29"/>
      <c r="B35" s="30"/>
      <c r="C35" s="29"/>
      <c r="D35" s="29"/>
      <c r="E35" s="24" t="s">
        <v>44</v>
      </c>
      <c r="F35" s="103">
        <f>ROUND((SUM(BG129:BG202)),  2)</f>
        <v>0</v>
      </c>
      <c r="G35" s="29"/>
      <c r="H35" s="29"/>
      <c r="I35" s="104">
        <v>0.21</v>
      </c>
      <c r="J35" s="103">
        <f>0</f>
        <v>0</v>
      </c>
      <c r="K35" s="29"/>
      <c r="L35" s="39"/>
      <c r="S35" s="29"/>
      <c r="T35" s="29"/>
      <c r="U35" s="29"/>
      <c r="V35" s="29"/>
      <c r="W35" s="29"/>
      <c r="X35" s="29"/>
      <c r="Y35" s="29"/>
      <c r="Z35" s="29"/>
      <c r="AA35" s="29"/>
      <c r="AB35" s="29"/>
      <c r="AC35" s="29"/>
      <c r="AD35" s="29"/>
      <c r="AE35" s="29"/>
    </row>
    <row r="36" spans="1:31" s="2" customFormat="1" ht="14.4" hidden="1" customHeight="1">
      <c r="A36" s="29"/>
      <c r="B36" s="30"/>
      <c r="C36" s="29"/>
      <c r="D36" s="29"/>
      <c r="E36" s="24" t="s">
        <v>45</v>
      </c>
      <c r="F36" s="103">
        <f>ROUND((SUM(BH129:BH202)),  2)</f>
        <v>0</v>
      </c>
      <c r="G36" s="29"/>
      <c r="H36" s="29"/>
      <c r="I36" s="104">
        <v>0.15</v>
      </c>
      <c r="J36" s="103">
        <f>0</f>
        <v>0</v>
      </c>
      <c r="K36" s="29"/>
      <c r="L36" s="39"/>
      <c r="S36" s="29"/>
      <c r="T36" s="29"/>
      <c r="U36" s="29"/>
      <c r="V36" s="29"/>
      <c r="W36" s="29"/>
      <c r="X36" s="29"/>
      <c r="Y36" s="29"/>
      <c r="Z36" s="29"/>
      <c r="AA36" s="29"/>
      <c r="AB36" s="29"/>
      <c r="AC36" s="29"/>
      <c r="AD36" s="29"/>
      <c r="AE36" s="29"/>
    </row>
    <row r="37" spans="1:31" s="2" customFormat="1" ht="14.4" hidden="1" customHeight="1">
      <c r="A37" s="29"/>
      <c r="B37" s="30"/>
      <c r="C37" s="29"/>
      <c r="D37" s="29"/>
      <c r="E37" s="24" t="s">
        <v>46</v>
      </c>
      <c r="F37" s="103">
        <f>ROUND((SUM(BI129:BI202)),  2)</f>
        <v>0</v>
      </c>
      <c r="G37" s="29"/>
      <c r="H37" s="29"/>
      <c r="I37" s="104">
        <v>0</v>
      </c>
      <c r="J37" s="103">
        <f>0</f>
        <v>0</v>
      </c>
      <c r="K37" s="29"/>
      <c r="L37" s="39"/>
      <c r="S37" s="29"/>
      <c r="T37" s="29"/>
      <c r="U37" s="29"/>
      <c r="V37" s="29"/>
      <c r="W37" s="29"/>
      <c r="X37" s="29"/>
      <c r="Y37" s="29"/>
      <c r="Z37" s="29"/>
      <c r="AA37" s="29"/>
      <c r="AB37" s="29"/>
      <c r="AC37" s="29"/>
      <c r="AD37" s="29"/>
      <c r="AE37" s="29"/>
    </row>
    <row r="38" spans="1:31" s="2" customFormat="1" ht="6.9" customHeight="1">
      <c r="A38" s="29"/>
      <c r="B38" s="30"/>
      <c r="C38" s="29"/>
      <c r="D38" s="29"/>
      <c r="E38" s="29"/>
      <c r="F38" s="29"/>
      <c r="G38" s="29"/>
      <c r="H38" s="29"/>
      <c r="I38" s="93"/>
      <c r="J38" s="29"/>
      <c r="K38" s="29"/>
      <c r="L38" s="39"/>
      <c r="S38" s="29"/>
      <c r="T38" s="29"/>
      <c r="U38" s="29"/>
      <c r="V38" s="29"/>
      <c r="W38" s="29"/>
      <c r="X38" s="29"/>
      <c r="Y38" s="29"/>
      <c r="Z38" s="29"/>
      <c r="AA38" s="29"/>
      <c r="AB38" s="29"/>
      <c r="AC38" s="29"/>
      <c r="AD38" s="29"/>
      <c r="AE38" s="29"/>
    </row>
    <row r="39" spans="1:31" s="2" customFormat="1" ht="25.35" customHeight="1">
      <c r="A39" s="29"/>
      <c r="B39" s="30"/>
      <c r="C39" s="105"/>
      <c r="D39" s="106" t="s">
        <v>47</v>
      </c>
      <c r="E39" s="57"/>
      <c r="F39" s="57"/>
      <c r="G39" s="107" t="s">
        <v>48</v>
      </c>
      <c r="H39" s="108" t="s">
        <v>49</v>
      </c>
      <c r="I39" s="109"/>
      <c r="J39" s="110">
        <f>SUM(J30:J37)</f>
        <v>0</v>
      </c>
      <c r="K39" s="111"/>
      <c r="L39" s="39"/>
      <c r="S39" s="29"/>
      <c r="T39" s="29"/>
      <c r="U39" s="29"/>
      <c r="V39" s="29"/>
      <c r="W39" s="29"/>
      <c r="X39" s="29"/>
      <c r="Y39" s="29"/>
      <c r="Z39" s="29"/>
      <c r="AA39" s="29"/>
      <c r="AB39" s="29"/>
      <c r="AC39" s="29"/>
      <c r="AD39" s="29"/>
      <c r="AE39" s="29"/>
    </row>
    <row r="40" spans="1:31" s="2" customFormat="1" ht="14.4" customHeight="1">
      <c r="A40" s="29"/>
      <c r="B40" s="30"/>
      <c r="C40" s="29"/>
      <c r="D40" s="29"/>
      <c r="E40" s="29"/>
      <c r="F40" s="29"/>
      <c r="G40" s="29"/>
      <c r="H40" s="29"/>
      <c r="I40" s="93"/>
      <c r="J40" s="29"/>
      <c r="K40" s="29"/>
      <c r="L40" s="39"/>
      <c r="S40" s="29"/>
      <c r="T40" s="29"/>
      <c r="U40" s="29"/>
      <c r="V40" s="29"/>
      <c r="W40" s="29"/>
      <c r="X40" s="29"/>
      <c r="Y40" s="29"/>
      <c r="Z40" s="29"/>
      <c r="AA40" s="29"/>
      <c r="AB40" s="29"/>
      <c r="AC40" s="29"/>
      <c r="AD40" s="29"/>
      <c r="AE40" s="29"/>
    </row>
    <row r="41" spans="1:31" s="1" customFormat="1" ht="14.4" customHeight="1">
      <c r="B41" s="17"/>
      <c r="I41" s="90"/>
      <c r="L41" s="17"/>
    </row>
    <row r="42" spans="1:31" s="1" customFormat="1" ht="14.4" customHeight="1">
      <c r="B42" s="17"/>
      <c r="I42" s="90"/>
      <c r="L42" s="17"/>
    </row>
    <row r="43" spans="1:31" s="1" customFormat="1" ht="14.4" customHeight="1">
      <c r="B43" s="17"/>
      <c r="I43" s="90"/>
      <c r="L43" s="17"/>
    </row>
    <row r="44" spans="1:31" s="1" customFormat="1" ht="14.4" customHeight="1">
      <c r="B44" s="17"/>
      <c r="I44" s="90"/>
      <c r="L44" s="17"/>
    </row>
    <row r="45" spans="1:31" s="1" customFormat="1" ht="14.4" customHeight="1">
      <c r="B45" s="17"/>
      <c r="I45" s="90"/>
      <c r="L45" s="17"/>
    </row>
    <row r="46" spans="1:31" s="1" customFormat="1" ht="14.4" customHeight="1">
      <c r="B46" s="17"/>
      <c r="I46" s="90"/>
      <c r="L46" s="17"/>
    </row>
    <row r="47" spans="1:31" s="1" customFormat="1" ht="14.4" customHeight="1">
      <c r="B47" s="17"/>
      <c r="I47" s="90"/>
      <c r="L47" s="17"/>
    </row>
    <row r="48" spans="1:31" s="1" customFormat="1" ht="14.4" customHeight="1">
      <c r="B48" s="17"/>
      <c r="I48" s="90"/>
      <c r="L48" s="17"/>
    </row>
    <row r="49" spans="1:31" s="1" customFormat="1" ht="14.4" customHeight="1">
      <c r="B49" s="17"/>
      <c r="I49" s="90"/>
      <c r="L49" s="17"/>
    </row>
    <row r="50" spans="1:31" s="2" customFormat="1" ht="14.4" customHeight="1">
      <c r="B50" s="39"/>
      <c r="D50" s="40" t="s">
        <v>50</v>
      </c>
      <c r="E50" s="41"/>
      <c r="F50" s="41"/>
      <c r="G50" s="40" t="s">
        <v>51</v>
      </c>
      <c r="H50" s="41"/>
      <c r="I50" s="112"/>
      <c r="J50" s="41"/>
      <c r="K50" s="41"/>
      <c r="L50" s="39"/>
    </row>
    <row r="51" spans="1:31">
      <c r="B51" s="17"/>
      <c r="L51" s="17"/>
    </row>
    <row r="52" spans="1:31">
      <c r="B52" s="17"/>
      <c r="L52" s="17"/>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s="2" customFormat="1" ht="13.2">
      <c r="A61" s="29"/>
      <c r="B61" s="30"/>
      <c r="C61" s="29"/>
      <c r="D61" s="42" t="s">
        <v>52</v>
      </c>
      <c r="E61" s="32"/>
      <c r="F61" s="113" t="s">
        <v>53</v>
      </c>
      <c r="G61" s="42" t="s">
        <v>52</v>
      </c>
      <c r="H61" s="32"/>
      <c r="I61" s="114"/>
      <c r="J61" s="115" t="s">
        <v>53</v>
      </c>
      <c r="K61" s="32"/>
      <c r="L61" s="39"/>
      <c r="S61" s="29"/>
      <c r="T61" s="29"/>
      <c r="U61" s="29"/>
      <c r="V61" s="29"/>
      <c r="W61" s="29"/>
      <c r="X61" s="29"/>
      <c r="Y61" s="29"/>
      <c r="Z61" s="29"/>
      <c r="AA61" s="29"/>
      <c r="AB61" s="29"/>
      <c r="AC61" s="29"/>
      <c r="AD61" s="29"/>
      <c r="AE61" s="29"/>
    </row>
    <row r="62" spans="1:31">
      <c r="B62" s="17"/>
      <c r="L62" s="17"/>
    </row>
    <row r="63" spans="1:31">
      <c r="B63" s="17"/>
      <c r="L63" s="17"/>
    </row>
    <row r="64" spans="1:31">
      <c r="B64" s="17"/>
      <c r="L64" s="17"/>
    </row>
    <row r="65" spans="1:31" s="2" customFormat="1" ht="13.2">
      <c r="A65" s="29"/>
      <c r="B65" s="30"/>
      <c r="C65" s="29"/>
      <c r="D65" s="40" t="s">
        <v>54</v>
      </c>
      <c r="E65" s="43"/>
      <c r="F65" s="43"/>
      <c r="G65" s="40" t="s">
        <v>55</v>
      </c>
      <c r="H65" s="43"/>
      <c r="I65" s="116"/>
      <c r="J65" s="43"/>
      <c r="K65" s="43"/>
      <c r="L65" s="39"/>
      <c r="S65" s="29"/>
      <c r="T65" s="29"/>
      <c r="U65" s="29"/>
      <c r="V65" s="29"/>
      <c r="W65" s="29"/>
      <c r="X65" s="29"/>
      <c r="Y65" s="29"/>
      <c r="Z65" s="29"/>
      <c r="AA65" s="29"/>
      <c r="AB65" s="29"/>
      <c r="AC65" s="29"/>
      <c r="AD65" s="29"/>
      <c r="AE65" s="29"/>
    </row>
    <row r="66" spans="1:31">
      <c r="B66" s="17"/>
      <c r="L66" s="17"/>
    </row>
    <row r="67" spans="1:31">
      <c r="B67" s="17"/>
      <c r="L67" s="17"/>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s="2" customFormat="1" ht="13.2">
      <c r="A76" s="29"/>
      <c r="B76" s="30"/>
      <c r="C76" s="29"/>
      <c r="D76" s="42" t="s">
        <v>52</v>
      </c>
      <c r="E76" s="32"/>
      <c r="F76" s="113" t="s">
        <v>53</v>
      </c>
      <c r="G76" s="42" t="s">
        <v>52</v>
      </c>
      <c r="H76" s="32"/>
      <c r="I76" s="114"/>
      <c r="J76" s="115" t="s">
        <v>53</v>
      </c>
      <c r="K76" s="32"/>
      <c r="L76" s="39"/>
      <c r="S76" s="29"/>
      <c r="T76" s="29"/>
      <c r="U76" s="29"/>
      <c r="V76" s="29"/>
      <c r="W76" s="29"/>
      <c r="X76" s="29"/>
      <c r="Y76" s="29"/>
      <c r="Z76" s="29"/>
      <c r="AA76" s="29"/>
      <c r="AB76" s="29"/>
      <c r="AC76" s="29"/>
      <c r="AD76" s="29"/>
      <c r="AE76" s="29"/>
    </row>
    <row r="77" spans="1:31" s="2" customFormat="1" ht="14.4" customHeight="1">
      <c r="A77" s="29"/>
      <c r="B77" s="44"/>
      <c r="C77" s="45"/>
      <c r="D77" s="45"/>
      <c r="E77" s="45"/>
      <c r="F77" s="45"/>
      <c r="G77" s="45"/>
      <c r="H77" s="45"/>
      <c r="I77" s="117"/>
      <c r="J77" s="45"/>
      <c r="K77" s="45"/>
      <c r="L77" s="39"/>
      <c r="S77" s="29"/>
      <c r="T77" s="29"/>
      <c r="U77" s="29"/>
      <c r="V77" s="29"/>
      <c r="W77" s="29"/>
      <c r="X77" s="29"/>
      <c r="Y77" s="29"/>
      <c r="Z77" s="29"/>
      <c r="AA77" s="29"/>
      <c r="AB77" s="29"/>
      <c r="AC77" s="29"/>
      <c r="AD77" s="29"/>
      <c r="AE77" s="29"/>
    </row>
    <row r="81" spans="1:47" s="2" customFormat="1" ht="6.9" customHeight="1">
      <c r="A81" s="29"/>
      <c r="B81" s="46"/>
      <c r="C81" s="47"/>
      <c r="D81" s="47"/>
      <c r="E81" s="47"/>
      <c r="F81" s="47"/>
      <c r="G81" s="47"/>
      <c r="H81" s="47"/>
      <c r="I81" s="118"/>
      <c r="J81" s="47"/>
      <c r="K81" s="47"/>
      <c r="L81" s="39"/>
      <c r="S81" s="29"/>
      <c r="T81" s="29"/>
      <c r="U81" s="29"/>
      <c r="V81" s="29"/>
      <c r="W81" s="29"/>
      <c r="X81" s="29"/>
      <c r="Y81" s="29"/>
      <c r="Z81" s="29"/>
      <c r="AA81" s="29"/>
      <c r="AB81" s="29"/>
      <c r="AC81" s="29"/>
      <c r="AD81" s="29"/>
      <c r="AE81" s="29"/>
    </row>
    <row r="82" spans="1:47" s="2" customFormat="1" ht="24.9" customHeight="1">
      <c r="A82" s="29"/>
      <c r="B82" s="30"/>
      <c r="C82" s="18" t="s">
        <v>94</v>
      </c>
      <c r="D82" s="29"/>
      <c r="E82" s="29"/>
      <c r="F82" s="29"/>
      <c r="G82" s="29"/>
      <c r="H82" s="29"/>
      <c r="I82" s="93"/>
      <c r="J82" s="29"/>
      <c r="K82" s="29"/>
      <c r="L82" s="39"/>
      <c r="S82" s="29"/>
      <c r="T82" s="29"/>
      <c r="U82" s="29"/>
      <c r="V82" s="29"/>
      <c r="W82" s="29"/>
      <c r="X82" s="29"/>
      <c r="Y82" s="29"/>
      <c r="Z82" s="29"/>
      <c r="AA82" s="29"/>
      <c r="AB82" s="29"/>
      <c r="AC82" s="29"/>
      <c r="AD82" s="29"/>
      <c r="AE82" s="29"/>
    </row>
    <row r="83" spans="1:47" s="2" customFormat="1" ht="6.9" customHeight="1">
      <c r="A83" s="29"/>
      <c r="B83" s="30"/>
      <c r="C83" s="29"/>
      <c r="D83" s="29"/>
      <c r="E83" s="29"/>
      <c r="F83" s="29"/>
      <c r="G83" s="29"/>
      <c r="H83" s="29"/>
      <c r="I83" s="93"/>
      <c r="J83" s="29"/>
      <c r="K83" s="29"/>
      <c r="L83" s="39"/>
      <c r="S83" s="29"/>
      <c r="T83" s="29"/>
      <c r="U83" s="29"/>
      <c r="V83" s="29"/>
      <c r="W83" s="29"/>
      <c r="X83" s="29"/>
      <c r="Y83" s="29"/>
      <c r="Z83" s="29"/>
      <c r="AA83" s="29"/>
      <c r="AB83" s="29"/>
      <c r="AC83" s="29"/>
      <c r="AD83" s="29"/>
      <c r="AE83" s="29"/>
    </row>
    <row r="84" spans="1:47" s="2" customFormat="1" ht="12" customHeight="1">
      <c r="A84" s="29"/>
      <c r="B84" s="30"/>
      <c r="C84" s="24" t="s">
        <v>16</v>
      </c>
      <c r="D84" s="29"/>
      <c r="E84" s="29"/>
      <c r="F84" s="29"/>
      <c r="G84" s="29"/>
      <c r="H84" s="29"/>
      <c r="I84" s="93"/>
      <c r="J84" s="29"/>
      <c r="K84" s="29"/>
      <c r="L84" s="39"/>
      <c r="S84" s="29"/>
      <c r="T84" s="29"/>
      <c r="U84" s="29"/>
      <c r="V84" s="29"/>
      <c r="W84" s="29"/>
      <c r="X84" s="29"/>
      <c r="Y84" s="29"/>
      <c r="Z84" s="29"/>
      <c r="AA84" s="29"/>
      <c r="AB84" s="29"/>
      <c r="AC84" s="29"/>
      <c r="AD84" s="29"/>
      <c r="AE84" s="29"/>
    </row>
    <row r="85" spans="1:47" s="2" customFormat="1" ht="16.350000000000001" customHeight="1">
      <c r="A85" s="29"/>
      <c r="B85" s="30"/>
      <c r="C85" s="29"/>
      <c r="D85" s="29"/>
      <c r="E85" s="230" t="str">
        <f>E7</f>
        <v>Instalace FVE systému, Inproma, spol. s.r.o.</v>
      </c>
      <c r="F85" s="231"/>
      <c r="G85" s="231"/>
      <c r="H85" s="231"/>
      <c r="I85" s="93"/>
      <c r="J85" s="29"/>
      <c r="K85" s="29"/>
      <c r="L85" s="39"/>
      <c r="S85" s="29"/>
      <c r="T85" s="29"/>
      <c r="U85" s="29"/>
      <c r="V85" s="29"/>
      <c r="W85" s="29"/>
      <c r="X85" s="29"/>
      <c r="Y85" s="29"/>
      <c r="Z85" s="29"/>
      <c r="AA85" s="29"/>
      <c r="AB85" s="29"/>
      <c r="AC85" s="29"/>
      <c r="AD85" s="29"/>
      <c r="AE85" s="29"/>
    </row>
    <row r="86" spans="1:47" s="2" customFormat="1" ht="12" customHeight="1">
      <c r="A86" s="29"/>
      <c r="B86" s="30"/>
      <c r="C86" s="24" t="s">
        <v>92</v>
      </c>
      <c r="D86" s="29"/>
      <c r="E86" s="29"/>
      <c r="F86" s="29"/>
      <c r="G86" s="29"/>
      <c r="H86" s="29"/>
      <c r="I86" s="93"/>
      <c r="J86" s="29"/>
      <c r="K86" s="29"/>
      <c r="L86" s="39"/>
      <c r="S86" s="29"/>
      <c r="T86" s="29"/>
      <c r="U86" s="29"/>
      <c r="V86" s="29"/>
      <c r="W86" s="29"/>
      <c r="X86" s="29"/>
      <c r="Y86" s="29"/>
      <c r="Z86" s="29"/>
      <c r="AA86" s="29"/>
      <c r="AB86" s="29"/>
      <c r="AC86" s="29"/>
      <c r="AD86" s="29"/>
      <c r="AE86" s="29"/>
    </row>
    <row r="87" spans="1:47" s="2" customFormat="1" ht="16.350000000000001" customHeight="1">
      <c r="A87" s="29"/>
      <c r="B87" s="30"/>
      <c r="C87" s="29"/>
      <c r="D87" s="29"/>
      <c r="E87" s="202" t="str">
        <f>E9</f>
        <v>02 - AKU</v>
      </c>
      <c r="F87" s="229"/>
      <c r="G87" s="229"/>
      <c r="H87" s="229"/>
      <c r="I87" s="93"/>
      <c r="J87" s="29"/>
      <c r="K87" s="29"/>
      <c r="L87" s="39"/>
      <c r="S87" s="29"/>
      <c r="T87" s="29"/>
      <c r="U87" s="29"/>
      <c r="V87" s="29"/>
      <c r="W87" s="29"/>
      <c r="X87" s="29"/>
      <c r="Y87" s="29"/>
      <c r="Z87" s="29"/>
      <c r="AA87" s="29"/>
      <c r="AB87" s="29"/>
      <c r="AC87" s="29"/>
      <c r="AD87" s="29"/>
      <c r="AE87" s="29"/>
    </row>
    <row r="88" spans="1:47" s="2" customFormat="1" ht="6.9" customHeight="1">
      <c r="A88" s="29"/>
      <c r="B88" s="30"/>
      <c r="C88" s="29"/>
      <c r="D88" s="29"/>
      <c r="E88" s="29"/>
      <c r="F88" s="29"/>
      <c r="G88" s="29"/>
      <c r="H88" s="29"/>
      <c r="I88" s="93"/>
      <c r="J88" s="29"/>
      <c r="K88" s="29"/>
      <c r="L88" s="39"/>
      <c r="S88" s="29"/>
      <c r="T88" s="29"/>
      <c r="U88" s="29"/>
      <c r="V88" s="29"/>
      <c r="W88" s="29"/>
      <c r="X88" s="29"/>
      <c r="Y88" s="29"/>
      <c r="Z88" s="29"/>
      <c r="AA88" s="29"/>
      <c r="AB88" s="29"/>
      <c r="AC88" s="29"/>
      <c r="AD88" s="29"/>
      <c r="AE88" s="29"/>
    </row>
    <row r="89" spans="1:47" s="2" customFormat="1" ht="12" customHeight="1">
      <c r="A89" s="29"/>
      <c r="B89" s="30"/>
      <c r="C89" s="24" t="s">
        <v>20</v>
      </c>
      <c r="D89" s="29"/>
      <c r="E89" s="29"/>
      <c r="F89" s="22" t="str">
        <f>F12</f>
        <v xml:space="preserve">Obec Křinec, parc.č. 1166, 442/1, 400/6, st. 503, </v>
      </c>
      <c r="G89" s="29"/>
      <c r="H89" s="29"/>
      <c r="I89" s="94" t="s">
        <v>22</v>
      </c>
      <c r="J89" s="52" t="str">
        <f>IF(J12="","",J12)</f>
        <v>8. 4. 2022</v>
      </c>
      <c r="K89" s="29"/>
      <c r="L89" s="39"/>
      <c r="S89" s="29"/>
      <c r="T89" s="29"/>
      <c r="U89" s="29"/>
      <c r="V89" s="29"/>
      <c r="W89" s="29"/>
      <c r="X89" s="29"/>
      <c r="Y89" s="29"/>
      <c r="Z89" s="29"/>
      <c r="AA89" s="29"/>
      <c r="AB89" s="29"/>
      <c r="AC89" s="29"/>
      <c r="AD89" s="29"/>
      <c r="AE89" s="29"/>
    </row>
    <row r="90" spans="1:47" s="2" customFormat="1" ht="6.9" customHeight="1">
      <c r="A90" s="29"/>
      <c r="B90" s="30"/>
      <c r="C90" s="29"/>
      <c r="D90" s="29"/>
      <c r="E90" s="29"/>
      <c r="F90" s="29"/>
      <c r="G90" s="29"/>
      <c r="H90" s="29"/>
      <c r="I90" s="93"/>
      <c r="J90" s="29"/>
      <c r="K90" s="29"/>
      <c r="L90" s="39"/>
      <c r="S90" s="29"/>
      <c r="T90" s="29"/>
      <c r="U90" s="29"/>
      <c r="V90" s="29"/>
      <c r="W90" s="29"/>
      <c r="X90" s="29"/>
      <c r="Y90" s="29"/>
      <c r="Z90" s="29"/>
      <c r="AA90" s="29"/>
      <c r="AB90" s="29"/>
      <c r="AC90" s="29"/>
      <c r="AD90" s="29"/>
      <c r="AE90" s="29"/>
    </row>
    <row r="91" spans="1:47" s="2" customFormat="1" ht="24.75" customHeight="1">
      <c r="A91" s="29"/>
      <c r="B91" s="30"/>
      <c r="C91" s="24" t="s">
        <v>24</v>
      </c>
      <c r="D91" s="29"/>
      <c r="E91" s="29"/>
      <c r="F91" s="22" t="str">
        <f>E15</f>
        <v>INPROMA, spol. s.r.o., Tyršova 161, Křinec 289 33</v>
      </c>
      <c r="G91" s="29"/>
      <c r="H91" s="29"/>
      <c r="I91" s="94" t="s">
        <v>31</v>
      </c>
      <c r="J91" s="27" t="str">
        <f>E21</f>
        <v>ProjektHAUS stavby s.r.o.</v>
      </c>
      <c r="K91" s="29"/>
      <c r="L91" s="39"/>
      <c r="S91" s="29"/>
      <c r="T91" s="29"/>
      <c r="U91" s="29"/>
      <c r="V91" s="29"/>
      <c r="W91" s="29"/>
      <c r="X91" s="29"/>
      <c r="Y91" s="29"/>
      <c r="Z91" s="29"/>
      <c r="AA91" s="29"/>
      <c r="AB91" s="29"/>
      <c r="AC91" s="29"/>
      <c r="AD91" s="29"/>
      <c r="AE91" s="29"/>
    </row>
    <row r="92" spans="1:47" s="2" customFormat="1" ht="24.75" customHeight="1">
      <c r="A92" s="29"/>
      <c r="B92" s="30"/>
      <c r="C92" s="24" t="s">
        <v>29</v>
      </c>
      <c r="D92" s="29"/>
      <c r="E92" s="29"/>
      <c r="F92" s="22" t="str">
        <f>IF(E18="","",E18)</f>
        <v>Vyplň údaj</v>
      </c>
      <c r="G92" s="29"/>
      <c r="H92" s="29"/>
      <c r="I92" s="94" t="s">
        <v>35</v>
      </c>
      <c r="J92" s="27" t="str">
        <f>E24</f>
        <v>ProjektHAUS stavby s.r.o.</v>
      </c>
      <c r="K92" s="29"/>
      <c r="L92" s="39"/>
      <c r="S92" s="29"/>
      <c r="T92" s="29"/>
      <c r="U92" s="29"/>
      <c r="V92" s="29"/>
      <c r="W92" s="29"/>
      <c r="X92" s="29"/>
      <c r="Y92" s="29"/>
      <c r="Z92" s="29"/>
      <c r="AA92" s="29"/>
      <c r="AB92" s="29"/>
      <c r="AC92" s="29"/>
      <c r="AD92" s="29"/>
      <c r="AE92" s="29"/>
    </row>
    <row r="93" spans="1:47" s="2" customFormat="1" ht="10.35" customHeight="1">
      <c r="A93" s="29"/>
      <c r="B93" s="30"/>
      <c r="C93" s="29"/>
      <c r="D93" s="29"/>
      <c r="E93" s="29"/>
      <c r="F93" s="29"/>
      <c r="G93" s="29"/>
      <c r="H93" s="29"/>
      <c r="I93" s="93"/>
      <c r="J93" s="29"/>
      <c r="K93" s="29"/>
      <c r="L93" s="39"/>
      <c r="S93" s="29"/>
      <c r="T93" s="29"/>
      <c r="U93" s="29"/>
      <c r="V93" s="29"/>
      <c r="W93" s="29"/>
      <c r="X93" s="29"/>
      <c r="Y93" s="29"/>
      <c r="Z93" s="29"/>
      <c r="AA93" s="29"/>
      <c r="AB93" s="29"/>
      <c r="AC93" s="29"/>
      <c r="AD93" s="29"/>
      <c r="AE93" s="29"/>
    </row>
    <row r="94" spans="1:47" s="2" customFormat="1" ht="29.25" customHeight="1">
      <c r="A94" s="29"/>
      <c r="B94" s="30"/>
      <c r="C94" s="119" t="s">
        <v>95</v>
      </c>
      <c r="D94" s="105"/>
      <c r="E94" s="105"/>
      <c r="F94" s="105"/>
      <c r="G94" s="105"/>
      <c r="H94" s="105"/>
      <c r="I94" s="120"/>
      <c r="J94" s="121" t="s">
        <v>96</v>
      </c>
      <c r="K94" s="105"/>
      <c r="L94" s="39"/>
      <c r="S94" s="29"/>
      <c r="T94" s="29"/>
      <c r="U94" s="29"/>
      <c r="V94" s="29"/>
      <c r="W94" s="29"/>
      <c r="X94" s="29"/>
      <c r="Y94" s="29"/>
      <c r="Z94" s="29"/>
      <c r="AA94" s="29"/>
      <c r="AB94" s="29"/>
      <c r="AC94" s="29"/>
      <c r="AD94" s="29"/>
      <c r="AE94" s="29"/>
    </row>
    <row r="95" spans="1:47" s="2" customFormat="1" ht="10.35" customHeight="1">
      <c r="A95" s="29"/>
      <c r="B95" s="30"/>
      <c r="C95" s="29"/>
      <c r="D95" s="29"/>
      <c r="E95" s="29"/>
      <c r="F95" s="29"/>
      <c r="G95" s="29"/>
      <c r="H95" s="29"/>
      <c r="I95" s="93"/>
      <c r="J95" s="29"/>
      <c r="K95" s="29"/>
      <c r="L95" s="39"/>
      <c r="S95" s="29"/>
      <c r="T95" s="29"/>
      <c r="U95" s="29"/>
      <c r="V95" s="29"/>
      <c r="W95" s="29"/>
      <c r="X95" s="29"/>
      <c r="Y95" s="29"/>
      <c r="Z95" s="29"/>
      <c r="AA95" s="29"/>
      <c r="AB95" s="29"/>
      <c r="AC95" s="29"/>
      <c r="AD95" s="29"/>
      <c r="AE95" s="29"/>
    </row>
    <row r="96" spans="1:47" s="2" customFormat="1" ht="22.95" customHeight="1">
      <c r="A96" s="29"/>
      <c r="B96" s="30"/>
      <c r="C96" s="122" t="s">
        <v>97</v>
      </c>
      <c r="D96" s="29"/>
      <c r="E96" s="29"/>
      <c r="F96" s="29"/>
      <c r="G96" s="29"/>
      <c r="H96" s="29"/>
      <c r="I96" s="93"/>
      <c r="J96" s="68">
        <f>J129</f>
        <v>0</v>
      </c>
      <c r="K96" s="29"/>
      <c r="L96" s="39"/>
      <c r="S96" s="29"/>
      <c r="T96" s="29"/>
      <c r="U96" s="29"/>
      <c r="V96" s="29"/>
      <c r="W96" s="29"/>
      <c r="X96" s="29"/>
      <c r="Y96" s="29"/>
      <c r="Z96" s="29"/>
      <c r="AA96" s="29"/>
      <c r="AB96" s="29"/>
      <c r="AC96" s="29"/>
      <c r="AD96" s="29"/>
      <c r="AE96" s="29"/>
      <c r="AU96" s="14" t="s">
        <v>98</v>
      </c>
    </row>
    <row r="97" spans="1:31" s="9" customFormat="1" ht="24.9" customHeight="1">
      <c r="B97" s="123"/>
      <c r="D97" s="124" t="s">
        <v>99</v>
      </c>
      <c r="E97" s="125"/>
      <c r="F97" s="125"/>
      <c r="G97" s="125"/>
      <c r="H97" s="125"/>
      <c r="I97" s="126"/>
      <c r="J97" s="127">
        <f>J130</f>
        <v>0</v>
      </c>
      <c r="L97" s="123"/>
    </row>
    <row r="98" spans="1:31" s="10" customFormat="1" ht="19.95" customHeight="1">
      <c r="B98" s="128"/>
      <c r="D98" s="129" t="s">
        <v>100</v>
      </c>
      <c r="E98" s="130"/>
      <c r="F98" s="130"/>
      <c r="G98" s="130"/>
      <c r="H98" s="130"/>
      <c r="I98" s="131"/>
      <c r="J98" s="132">
        <f>J131</f>
        <v>0</v>
      </c>
      <c r="L98" s="128"/>
    </row>
    <row r="99" spans="1:31" s="10" customFormat="1" ht="19.95" customHeight="1">
      <c r="B99" s="128"/>
      <c r="D99" s="129" t="s">
        <v>525</v>
      </c>
      <c r="E99" s="130"/>
      <c r="F99" s="130"/>
      <c r="G99" s="130"/>
      <c r="H99" s="130"/>
      <c r="I99" s="131"/>
      <c r="J99" s="132">
        <f>J137</f>
        <v>0</v>
      </c>
      <c r="L99" s="128"/>
    </row>
    <row r="100" spans="1:31" s="10" customFormat="1" ht="19.95" customHeight="1">
      <c r="B100" s="128"/>
      <c r="D100" s="129" t="s">
        <v>101</v>
      </c>
      <c r="E100" s="130"/>
      <c r="F100" s="130"/>
      <c r="G100" s="130"/>
      <c r="H100" s="130"/>
      <c r="I100" s="131"/>
      <c r="J100" s="132">
        <f>J141</f>
        <v>0</v>
      </c>
      <c r="L100" s="128"/>
    </row>
    <row r="101" spans="1:31" s="10" customFormat="1" ht="19.95" customHeight="1">
      <c r="B101" s="128"/>
      <c r="D101" s="129" t="s">
        <v>102</v>
      </c>
      <c r="E101" s="130"/>
      <c r="F101" s="130"/>
      <c r="G101" s="130"/>
      <c r="H101" s="130"/>
      <c r="I101" s="131"/>
      <c r="J101" s="132">
        <f>J144</f>
        <v>0</v>
      </c>
      <c r="L101" s="128"/>
    </row>
    <row r="102" spans="1:31" s="10" customFormat="1" ht="19.95" customHeight="1">
      <c r="B102" s="128"/>
      <c r="D102" s="129" t="s">
        <v>103</v>
      </c>
      <c r="E102" s="130"/>
      <c r="F102" s="130"/>
      <c r="G102" s="130"/>
      <c r="H102" s="130"/>
      <c r="I102" s="131"/>
      <c r="J102" s="132">
        <f>J149</f>
        <v>0</v>
      </c>
      <c r="L102" s="128"/>
    </row>
    <row r="103" spans="1:31" s="9" customFormat="1" ht="24.9" customHeight="1">
      <c r="B103" s="123"/>
      <c r="D103" s="124" t="s">
        <v>104</v>
      </c>
      <c r="E103" s="125"/>
      <c r="F103" s="125"/>
      <c r="G103" s="125"/>
      <c r="H103" s="125"/>
      <c r="I103" s="126"/>
      <c r="J103" s="127">
        <f>J151</f>
        <v>0</v>
      </c>
      <c r="L103" s="123"/>
    </row>
    <row r="104" spans="1:31" s="10" customFormat="1" ht="19.95" customHeight="1">
      <c r="B104" s="128"/>
      <c r="D104" s="129" t="s">
        <v>105</v>
      </c>
      <c r="E104" s="130"/>
      <c r="F104" s="130"/>
      <c r="G104" s="130"/>
      <c r="H104" s="130"/>
      <c r="I104" s="131"/>
      <c r="J104" s="132">
        <f>J152</f>
        <v>0</v>
      </c>
      <c r="L104" s="128"/>
    </row>
    <row r="105" spans="1:31" s="10" customFormat="1" ht="19.95" customHeight="1">
      <c r="B105" s="128"/>
      <c r="D105" s="129" t="s">
        <v>106</v>
      </c>
      <c r="E105" s="130"/>
      <c r="F105" s="130"/>
      <c r="G105" s="130"/>
      <c r="H105" s="130"/>
      <c r="I105" s="131"/>
      <c r="J105" s="132">
        <f>J175</f>
        <v>0</v>
      </c>
      <c r="L105" s="128"/>
    </row>
    <row r="106" spans="1:31" s="10" customFormat="1" ht="19.95" customHeight="1">
      <c r="B106" s="128"/>
      <c r="D106" s="129" t="s">
        <v>526</v>
      </c>
      <c r="E106" s="130"/>
      <c r="F106" s="130"/>
      <c r="G106" s="130"/>
      <c r="H106" s="130"/>
      <c r="I106" s="131"/>
      <c r="J106" s="132">
        <f>J188</f>
        <v>0</v>
      </c>
      <c r="L106" s="128"/>
    </row>
    <row r="107" spans="1:31" s="9" customFormat="1" ht="24.9" customHeight="1">
      <c r="B107" s="123"/>
      <c r="D107" s="124" t="s">
        <v>109</v>
      </c>
      <c r="E107" s="125"/>
      <c r="F107" s="125"/>
      <c r="G107" s="125"/>
      <c r="H107" s="125"/>
      <c r="I107" s="126"/>
      <c r="J107" s="127">
        <f>J194</f>
        <v>0</v>
      </c>
      <c r="L107" s="123"/>
    </row>
    <row r="108" spans="1:31" s="10" customFormat="1" ht="19.95" customHeight="1">
      <c r="B108" s="128"/>
      <c r="D108" s="129" t="s">
        <v>110</v>
      </c>
      <c r="E108" s="130"/>
      <c r="F108" s="130"/>
      <c r="G108" s="130"/>
      <c r="H108" s="130"/>
      <c r="I108" s="131"/>
      <c r="J108" s="132">
        <f>J195</f>
        <v>0</v>
      </c>
      <c r="L108" s="128"/>
    </row>
    <row r="109" spans="1:31" s="10" customFormat="1" ht="19.95" customHeight="1">
      <c r="B109" s="128"/>
      <c r="D109" s="129" t="s">
        <v>111</v>
      </c>
      <c r="E109" s="130"/>
      <c r="F109" s="130"/>
      <c r="G109" s="130"/>
      <c r="H109" s="130"/>
      <c r="I109" s="131"/>
      <c r="J109" s="132">
        <f>J199</f>
        <v>0</v>
      </c>
      <c r="L109" s="128"/>
    </row>
    <row r="110" spans="1:31" s="2" customFormat="1" ht="21.75" customHeight="1">
      <c r="A110" s="29"/>
      <c r="B110" s="30"/>
      <c r="C110" s="29"/>
      <c r="D110" s="29"/>
      <c r="E110" s="29"/>
      <c r="F110" s="29"/>
      <c r="G110" s="29"/>
      <c r="H110" s="29"/>
      <c r="I110" s="93"/>
      <c r="J110" s="29"/>
      <c r="K110" s="29"/>
      <c r="L110" s="39"/>
      <c r="S110" s="29"/>
      <c r="T110" s="29"/>
      <c r="U110" s="29"/>
      <c r="V110" s="29"/>
      <c r="W110" s="29"/>
      <c r="X110" s="29"/>
      <c r="Y110" s="29"/>
      <c r="Z110" s="29"/>
      <c r="AA110" s="29"/>
      <c r="AB110" s="29"/>
      <c r="AC110" s="29"/>
      <c r="AD110" s="29"/>
      <c r="AE110" s="29"/>
    </row>
    <row r="111" spans="1:31" s="2" customFormat="1" ht="6.9" customHeight="1">
      <c r="A111" s="29"/>
      <c r="B111" s="44"/>
      <c r="C111" s="45"/>
      <c r="D111" s="45"/>
      <c r="E111" s="45"/>
      <c r="F111" s="45"/>
      <c r="G111" s="45"/>
      <c r="H111" s="45"/>
      <c r="I111" s="117"/>
      <c r="J111" s="45"/>
      <c r="K111" s="45"/>
      <c r="L111" s="39"/>
      <c r="S111" s="29"/>
      <c r="T111" s="29"/>
      <c r="U111" s="29"/>
      <c r="V111" s="29"/>
      <c r="W111" s="29"/>
      <c r="X111" s="29"/>
      <c r="Y111" s="29"/>
      <c r="Z111" s="29"/>
      <c r="AA111" s="29"/>
      <c r="AB111" s="29"/>
      <c r="AC111" s="29"/>
      <c r="AD111" s="29"/>
      <c r="AE111" s="29"/>
    </row>
    <row r="115" spans="1:31" s="2" customFormat="1" ht="6.9" customHeight="1">
      <c r="A115" s="29"/>
      <c r="B115" s="46"/>
      <c r="C115" s="47"/>
      <c r="D115" s="47"/>
      <c r="E115" s="47"/>
      <c r="F115" s="47"/>
      <c r="G115" s="47"/>
      <c r="H115" s="47"/>
      <c r="I115" s="118"/>
      <c r="J115" s="47"/>
      <c r="K115" s="47"/>
      <c r="L115" s="39"/>
      <c r="S115" s="29"/>
      <c r="T115" s="29"/>
      <c r="U115" s="29"/>
      <c r="V115" s="29"/>
      <c r="W115" s="29"/>
      <c r="X115" s="29"/>
      <c r="Y115" s="29"/>
      <c r="Z115" s="29"/>
      <c r="AA115" s="29"/>
      <c r="AB115" s="29"/>
      <c r="AC115" s="29"/>
      <c r="AD115" s="29"/>
      <c r="AE115" s="29"/>
    </row>
    <row r="116" spans="1:31" s="2" customFormat="1" ht="24.9" customHeight="1">
      <c r="A116" s="29"/>
      <c r="B116" s="30"/>
      <c r="C116" s="18" t="s">
        <v>112</v>
      </c>
      <c r="D116" s="29"/>
      <c r="E116" s="29"/>
      <c r="F116" s="29"/>
      <c r="G116" s="29"/>
      <c r="H116" s="29"/>
      <c r="I116" s="93"/>
      <c r="J116" s="29"/>
      <c r="K116" s="29"/>
      <c r="L116" s="39"/>
      <c r="S116" s="29"/>
      <c r="T116" s="29"/>
      <c r="U116" s="29"/>
      <c r="V116" s="29"/>
      <c r="W116" s="29"/>
      <c r="X116" s="29"/>
      <c r="Y116" s="29"/>
      <c r="Z116" s="29"/>
      <c r="AA116" s="29"/>
      <c r="AB116" s="29"/>
      <c r="AC116" s="29"/>
      <c r="AD116" s="29"/>
      <c r="AE116" s="29"/>
    </row>
    <row r="117" spans="1:31" s="2" customFormat="1" ht="6.9" customHeight="1">
      <c r="A117" s="29"/>
      <c r="B117" s="30"/>
      <c r="C117" s="29"/>
      <c r="D117" s="29"/>
      <c r="E117" s="29"/>
      <c r="F117" s="29"/>
      <c r="G117" s="29"/>
      <c r="H117" s="29"/>
      <c r="I117" s="93"/>
      <c r="J117" s="29"/>
      <c r="K117" s="29"/>
      <c r="L117" s="39"/>
      <c r="S117" s="29"/>
      <c r="T117" s="29"/>
      <c r="U117" s="29"/>
      <c r="V117" s="29"/>
      <c r="W117" s="29"/>
      <c r="X117" s="29"/>
      <c r="Y117" s="29"/>
      <c r="Z117" s="29"/>
      <c r="AA117" s="29"/>
      <c r="AB117" s="29"/>
      <c r="AC117" s="29"/>
      <c r="AD117" s="29"/>
      <c r="AE117" s="29"/>
    </row>
    <row r="118" spans="1:31" s="2" customFormat="1" ht="12" customHeight="1">
      <c r="A118" s="29"/>
      <c r="B118" s="30"/>
      <c r="C118" s="24" t="s">
        <v>16</v>
      </c>
      <c r="D118" s="29"/>
      <c r="E118" s="29"/>
      <c r="F118" s="29"/>
      <c r="G118" s="29"/>
      <c r="H118" s="29"/>
      <c r="I118" s="93"/>
      <c r="J118" s="29"/>
      <c r="K118" s="29"/>
      <c r="L118" s="39"/>
      <c r="S118" s="29"/>
      <c r="T118" s="29"/>
      <c r="U118" s="29"/>
      <c r="V118" s="29"/>
      <c r="W118" s="29"/>
      <c r="X118" s="29"/>
      <c r="Y118" s="29"/>
      <c r="Z118" s="29"/>
      <c r="AA118" s="29"/>
      <c r="AB118" s="29"/>
      <c r="AC118" s="29"/>
      <c r="AD118" s="29"/>
      <c r="AE118" s="29"/>
    </row>
    <row r="119" spans="1:31" s="2" customFormat="1" ht="16.350000000000001" customHeight="1">
      <c r="A119" s="29"/>
      <c r="B119" s="30"/>
      <c r="C119" s="29"/>
      <c r="D119" s="29"/>
      <c r="E119" s="230" t="str">
        <f>E7</f>
        <v>Instalace FVE systému, Inproma, spol. s.r.o.</v>
      </c>
      <c r="F119" s="231"/>
      <c r="G119" s="231"/>
      <c r="H119" s="231"/>
      <c r="I119" s="93"/>
      <c r="J119" s="29"/>
      <c r="K119" s="29"/>
      <c r="L119" s="39"/>
      <c r="S119" s="29"/>
      <c r="T119" s="29"/>
      <c r="U119" s="29"/>
      <c r="V119" s="29"/>
      <c r="W119" s="29"/>
      <c r="X119" s="29"/>
      <c r="Y119" s="29"/>
      <c r="Z119" s="29"/>
      <c r="AA119" s="29"/>
      <c r="AB119" s="29"/>
      <c r="AC119" s="29"/>
      <c r="AD119" s="29"/>
      <c r="AE119" s="29"/>
    </row>
    <row r="120" spans="1:31" s="2" customFormat="1" ht="12" customHeight="1">
      <c r="A120" s="29"/>
      <c r="B120" s="30"/>
      <c r="C120" s="24" t="s">
        <v>92</v>
      </c>
      <c r="D120" s="29"/>
      <c r="E120" s="29"/>
      <c r="F120" s="29"/>
      <c r="G120" s="29"/>
      <c r="H120" s="29"/>
      <c r="I120" s="93"/>
      <c r="J120" s="29"/>
      <c r="K120" s="29"/>
      <c r="L120" s="39"/>
      <c r="S120" s="29"/>
      <c r="T120" s="29"/>
      <c r="U120" s="29"/>
      <c r="V120" s="29"/>
      <c r="W120" s="29"/>
      <c r="X120" s="29"/>
      <c r="Y120" s="29"/>
      <c r="Z120" s="29"/>
      <c r="AA120" s="29"/>
      <c r="AB120" s="29"/>
      <c r="AC120" s="29"/>
      <c r="AD120" s="29"/>
      <c r="AE120" s="29"/>
    </row>
    <row r="121" spans="1:31" s="2" customFormat="1" ht="16.350000000000001" customHeight="1">
      <c r="A121" s="29"/>
      <c r="B121" s="30"/>
      <c r="C121" s="29"/>
      <c r="D121" s="29"/>
      <c r="E121" s="202" t="str">
        <f>E9</f>
        <v>02 - AKU</v>
      </c>
      <c r="F121" s="229"/>
      <c r="G121" s="229"/>
      <c r="H121" s="229"/>
      <c r="I121" s="93"/>
      <c r="J121" s="29"/>
      <c r="K121" s="29"/>
      <c r="L121" s="39"/>
      <c r="S121" s="29"/>
      <c r="T121" s="29"/>
      <c r="U121" s="29"/>
      <c r="V121" s="29"/>
      <c r="W121" s="29"/>
      <c r="X121" s="29"/>
      <c r="Y121" s="29"/>
      <c r="Z121" s="29"/>
      <c r="AA121" s="29"/>
      <c r="AB121" s="29"/>
      <c r="AC121" s="29"/>
      <c r="AD121" s="29"/>
      <c r="AE121" s="29"/>
    </row>
    <row r="122" spans="1:31" s="2" customFormat="1" ht="6.9" customHeight="1">
      <c r="A122" s="29"/>
      <c r="B122" s="30"/>
      <c r="C122" s="29"/>
      <c r="D122" s="29"/>
      <c r="E122" s="29"/>
      <c r="F122" s="29"/>
      <c r="G122" s="29"/>
      <c r="H122" s="29"/>
      <c r="I122" s="93"/>
      <c r="J122" s="29"/>
      <c r="K122" s="29"/>
      <c r="L122" s="39"/>
      <c r="S122" s="29"/>
      <c r="T122" s="29"/>
      <c r="U122" s="29"/>
      <c r="V122" s="29"/>
      <c r="W122" s="29"/>
      <c r="X122" s="29"/>
      <c r="Y122" s="29"/>
      <c r="Z122" s="29"/>
      <c r="AA122" s="29"/>
      <c r="AB122" s="29"/>
      <c r="AC122" s="29"/>
      <c r="AD122" s="29"/>
      <c r="AE122" s="29"/>
    </row>
    <row r="123" spans="1:31" s="2" customFormat="1" ht="12" customHeight="1">
      <c r="A123" s="29"/>
      <c r="B123" s="30"/>
      <c r="C123" s="24" t="s">
        <v>20</v>
      </c>
      <c r="D123" s="29"/>
      <c r="E123" s="29"/>
      <c r="F123" s="22" t="str">
        <f>F12</f>
        <v xml:space="preserve">Obec Křinec, parc.č. 1166, 442/1, 400/6, st. 503, </v>
      </c>
      <c r="G123" s="29"/>
      <c r="H123" s="29"/>
      <c r="I123" s="94" t="s">
        <v>22</v>
      </c>
      <c r="J123" s="52" t="str">
        <f>IF(J12="","",J12)</f>
        <v>8. 4. 2022</v>
      </c>
      <c r="K123" s="29"/>
      <c r="L123" s="39"/>
      <c r="S123" s="29"/>
      <c r="T123" s="29"/>
      <c r="U123" s="29"/>
      <c r="V123" s="29"/>
      <c r="W123" s="29"/>
      <c r="X123" s="29"/>
      <c r="Y123" s="29"/>
      <c r="Z123" s="29"/>
      <c r="AA123" s="29"/>
      <c r="AB123" s="29"/>
      <c r="AC123" s="29"/>
      <c r="AD123" s="29"/>
      <c r="AE123" s="29"/>
    </row>
    <row r="124" spans="1:31" s="2" customFormat="1" ht="6.9" customHeight="1">
      <c r="A124" s="29"/>
      <c r="B124" s="30"/>
      <c r="C124" s="29"/>
      <c r="D124" s="29"/>
      <c r="E124" s="29"/>
      <c r="F124" s="29"/>
      <c r="G124" s="29"/>
      <c r="H124" s="29"/>
      <c r="I124" s="93"/>
      <c r="J124" s="29"/>
      <c r="K124" s="29"/>
      <c r="L124" s="39"/>
      <c r="S124" s="29"/>
      <c r="T124" s="29"/>
      <c r="U124" s="29"/>
      <c r="V124" s="29"/>
      <c r="W124" s="29"/>
      <c r="X124" s="29"/>
      <c r="Y124" s="29"/>
      <c r="Z124" s="29"/>
      <c r="AA124" s="29"/>
      <c r="AB124" s="29"/>
      <c r="AC124" s="29"/>
      <c r="AD124" s="29"/>
      <c r="AE124" s="29"/>
    </row>
    <row r="125" spans="1:31" s="2" customFormat="1" ht="24.75" customHeight="1">
      <c r="A125" s="29"/>
      <c r="B125" s="30"/>
      <c r="C125" s="24" t="s">
        <v>24</v>
      </c>
      <c r="D125" s="29"/>
      <c r="E125" s="29"/>
      <c r="F125" s="22" t="str">
        <f>E15</f>
        <v>INPROMA, spol. s.r.o., Tyršova 161, Křinec 289 33</v>
      </c>
      <c r="G125" s="29"/>
      <c r="H125" s="29"/>
      <c r="I125" s="94" t="s">
        <v>31</v>
      </c>
      <c r="J125" s="27" t="str">
        <f>E21</f>
        <v>ProjektHAUS stavby s.r.o.</v>
      </c>
      <c r="K125" s="29"/>
      <c r="L125" s="39"/>
      <c r="S125" s="29"/>
      <c r="T125" s="29"/>
      <c r="U125" s="29"/>
      <c r="V125" s="29"/>
      <c r="W125" s="29"/>
      <c r="X125" s="29"/>
      <c r="Y125" s="29"/>
      <c r="Z125" s="29"/>
      <c r="AA125" s="29"/>
      <c r="AB125" s="29"/>
      <c r="AC125" s="29"/>
      <c r="AD125" s="29"/>
      <c r="AE125" s="29"/>
    </row>
    <row r="126" spans="1:31" s="2" customFormat="1" ht="24.75" customHeight="1">
      <c r="A126" s="29"/>
      <c r="B126" s="30"/>
      <c r="C126" s="24" t="s">
        <v>29</v>
      </c>
      <c r="D126" s="29"/>
      <c r="E126" s="29"/>
      <c r="F126" s="22" t="str">
        <f>IF(E18="","",E18)</f>
        <v>Vyplň údaj</v>
      </c>
      <c r="G126" s="29"/>
      <c r="H126" s="29"/>
      <c r="I126" s="94" t="s">
        <v>35</v>
      </c>
      <c r="J126" s="27" t="str">
        <f>E24</f>
        <v>ProjektHAUS stavby s.r.o.</v>
      </c>
      <c r="K126" s="29"/>
      <c r="L126" s="39"/>
      <c r="S126" s="29"/>
      <c r="T126" s="29"/>
      <c r="U126" s="29"/>
      <c r="V126" s="29"/>
      <c r="W126" s="29"/>
      <c r="X126" s="29"/>
      <c r="Y126" s="29"/>
      <c r="Z126" s="29"/>
      <c r="AA126" s="29"/>
      <c r="AB126" s="29"/>
      <c r="AC126" s="29"/>
      <c r="AD126" s="29"/>
      <c r="AE126" s="29"/>
    </row>
    <row r="127" spans="1:31" s="2" customFormat="1" ht="10.35" customHeight="1">
      <c r="A127" s="29"/>
      <c r="B127" s="30"/>
      <c r="C127" s="29"/>
      <c r="D127" s="29"/>
      <c r="E127" s="29"/>
      <c r="F127" s="29"/>
      <c r="G127" s="29"/>
      <c r="H127" s="29"/>
      <c r="I127" s="93"/>
      <c r="J127" s="29"/>
      <c r="K127" s="29"/>
      <c r="L127" s="39"/>
      <c r="S127" s="29"/>
      <c r="T127" s="29"/>
      <c r="U127" s="29"/>
      <c r="V127" s="29"/>
      <c r="W127" s="29"/>
      <c r="X127" s="29"/>
      <c r="Y127" s="29"/>
      <c r="Z127" s="29"/>
      <c r="AA127" s="29"/>
      <c r="AB127" s="29"/>
      <c r="AC127" s="29"/>
      <c r="AD127" s="29"/>
      <c r="AE127" s="29"/>
    </row>
    <row r="128" spans="1:31" s="11" customFormat="1" ht="29.25" customHeight="1">
      <c r="A128" s="133"/>
      <c r="B128" s="134"/>
      <c r="C128" s="135" t="s">
        <v>113</v>
      </c>
      <c r="D128" s="136" t="s">
        <v>62</v>
      </c>
      <c r="E128" s="136" t="s">
        <v>58</v>
      </c>
      <c r="F128" s="136" t="s">
        <v>59</v>
      </c>
      <c r="G128" s="136" t="s">
        <v>114</v>
      </c>
      <c r="H128" s="136" t="s">
        <v>115</v>
      </c>
      <c r="I128" s="137" t="s">
        <v>116</v>
      </c>
      <c r="J128" s="138" t="s">
        <v>96</v>
      </c>
      <c r="K128" s="139" t="s">
        <v>117</v>
      </c>
      <c r="L128" s="140"/>
      <c r="M128" s="59" t="s">
        <v>1</v>
      </c>
      <c r="N128" s="60" t="s">
        <v>41</v>
      </c>
      <c r="O128" s="60" t="s">
        <v>118</v>
      </c>
      <c r="P128" s="60" t="s">
        <v>119</v>
      </c>
      <c r="Q128" s="60" t="s">
        <v>120</v>
      </c>
      <c r="R128" s="60" t="s">
        <v>121</v>
      </c>
      <c r="S128" s="60" t="s">
        <v>122</v>
      </c>
      <c r="T128" s="61" t="s">
        <v>123</v>
      </c>
      <c r="U128" s="133"/>
      <c r="V128" s="133"/>
      <c r="W128" s="133"/>
      <c r="X128" s="133"/>
      <c r="Y128" s="133"/>
      <c r="Z128" s="133"/>
      <c r="AA128" s="133"/>
      <c r="AB128" s="133"/>
      <c r="AC128" s="133"/>
      <c r="AD128" s="133"/>
      <c r="AE128" s="133"/>
    </row>
    <row r="129" spans="1:65" s="2" customFormat="1" ht="22.95" customHeight="1">
      <c r="A129" s="29"/>
      <c r="B129" s="30"/>
      <c r="C129" s="66" t="s">
        <v>124</v>
      </c>
      <c r="D129" s="29"/>
      <c r="E129" s="29"/>
      <c r="F129" s="29"/>
      <c r="G129" s="29"/>
      <c r="H129" s="29"/>
      <c r="I129" s="93"/>
      <c r="J129" s="141">
        <f>BK129</f>
        <v>0</v>
      </c>
      <c r="K129" s="29"/>
      <c r="L129" s="30"/>
      <c r="M129" s="62"/>
      <c r="N129" s="53"/>
      <c r="O129" s="63"/>
      <c r="P129" s="142">
        <f>P130+P151+P194</f>
        <v>0</v>
      </c>
      <c r="Q129" s="63"/>
      <c r="R129" s="142">
        <f>R130+R151+R194</f>
        <v>2.1476000000000002</v>
      </c>
      <c r="S129" s="63"/>
      <c r="T129" s="143">
        <f>T130+T151+T194</f>
        <v>0.2172</v>
      </c>
      <c r="U129" s="29"/>
      <c r="V129" s="29"/>
      <c r="W129" s="29"/>
      <c r="X129" s="29"/>
      <c r="Y129" s="29"/>
      <c r="Z129" s="29"/>
      <c r="AA129" s="29"/>
      <c r="AB129" s="29"/>
      <c r="AC129" s="29"/>
      <c r="AD129" s="29"/>
      <c r="AE129" s="29"/>
      <c r="AT129" s="14" t="s">
        <v>76</v>
      </c>
      <c r="AU129" s="14" t="s">
        <v>98</v>
      </c>
      <c r="BK129" s="144">
        <f>BK130+BK151+BK194</f>
        <v>0</v>
      </c>
    </row>
    <row r="130" spans="1:65" s="12" customFormat="1" ht="25.95" customHeight="1">
      <c r="B130" s="145"/>
      <c r="D130" s="146" t="s">
        <v>76</v>
      </c>
      <c r="E130" s="147" t="s">
        <v>125</v>
      </c>
      <c r="F130" s="147" t="s">
        <v>126</v>
      </c>
      <c r="I130" s="148"/>
      <c r="J130" s="149">
        <f>BK130</f>
        <v>0</v>
      </c>
      <c r="L130" s="145"/>
      <c r="M130" s="150"/>
      <c r="N130" s="151"/>
      <c r="O130" s="151"/>
      <c r="P130" s="152">
        <f>P131+P137+P141+P144+P149</f>
        <v>0</v>
      </c>
      <c r="Q130" s="151"/>
      <c r="R130" s="152">
        <f>R131+R137+R141+R144+R149</f>
        <v>1.844932</v>
      </c>
      <c r="S130" s="151"/>
      <c r="T130" s="153">
        <f>T131+T137+T141+T144+T149</f>
        <v>0.2172</v>
      </c>
      <c r="AR130" s="146" t="s">
        <v>85</v>
      </c>
      <c r="AT130" s="154" t="s">
        <v>76</v>
      </c>
      <c r="AU130" s="154" t="s">
        <v>77</v>
      </c>
      <c r="AY130" s="146" t="s">
        <v>127</v>
      </c>
      <c r="BK130" s="155">
        <f>BK131+BK137+BK141+BK144+BK149</f>
        <v>0</v>
      </c>
    </row>
    <row r="131" spans="1:65" s="12" customFormat="1" ht="22.95" customHeight="1">
      <c r="B131" s="145"/>
      <c r="D131" s="146" t="s">
        <v>76</v>
      </c>
      <c r="E131" s="156" t="s">
        <v>128</v>
      </c>
      <c r="F131" s="156" t="s">
        <v>129</v>
      </c>
      <c r="I131" s="148"/>
      <c r="J131" s="157">
        <f>BK131</f>
        <v>0</v>
      </c>
      <c r="L131" s="145"/>
      <c r="M131" s="150"/>
      <c r="N131" s="151"/>
      <c r="O131" s="151"/>
      <c r="P131" s="152">
        <f>SUM(P132:P136)</f>
        <v>0</v>
      </c>
      <c r="Q131" s="151"/>
      <c r="R131" s="152">
        <f>SUM(R132:R136)</f>
        <v>1.7269100000000002</v>
      </c>
      <c r="S131" s="151"/>
      <c r="T131" s="153">
        <f>SUM(T132:T136)</f>
        <v>0</v>
      </c>
      <c r="AR131" s="146" t="s">
        <v>85</v>
      </c>
      <c r="AT131" s="154" t="s">
        <v>76</v>
      </c>
      <c r="AU131" s="154" t="s">
        <v>85</v>
      </c>
      <c r="AY131" s="146" t="s">
        <v>127</v>
      </c>
      <c r="BK131" s="155">
        <f>SUM(BK132:BK136)</f>
        <v>0</v>
      </c>
    </row>
    <row r="132" spans="1:65" s="2" customFormat="1" ht="23.4" customHeight="1">
      <c r="A132" s="29"/>
      <c r="B132" s="158"/>
      <c r="C132" s="159" t="s">
        <v>85</v>
      </c>
      <c r="D132" s="159" t="s">
        <v>130</v>
      </c>
      <c r="E132" s="160" t="s">
        <v>527</v>
      </c>
      <c r="F132" s="161" t="s">
        <v>528</v>
      </c>
      <c r="G132" s="162" t="s">
        <v>440</v>
      </c>
      <c r="H132" s="163">
        <v>5</v>
      </c>
      <c r="I132" s="164"/>
      <c r="J132" s="165">
        <f>ROUND(I132*H132,2)</f>
        <v>0</v>
      </c>
      <c r="K132" s="166"/>
      <c r="L132" s="30"/>
      <c r="M132" s="167" t="s">
        <v>1</v>
      </c>
      <c r="N132" s="168" t="s">
        <v>42</v>
      </c>
      <c r="O132" s="55"/>
      <c r="P132" s="169">
        <f>O132*H132</f>
        <v>0</v>
      </c>
      <c r="Q132" s="169">
        <v>0.17763999999999999</v>
      </c>
      <c r="R132" s="169">
        <f>Q132*H132</f>
        <v>0.88819999999999999</v>
      </c>
      <c r="S132" s="169">
        <v>0</v>
      </c>
      <c r="T132" s="170">
        <f>S132*H132</f>
        <v>0</v>
      </c>
      <c r="U132" s="29"/>
      <c r="V132" s="29"/>
      <c r="W132" s="29"/>
      <c r="X132" s="29"/>
      <c r="Y132" s="29"/>
      <c r="Z132" s="29"/>
      <c r="AA132" s="29"/>
      <c r="AB132" s="29"/>
      <c r="AC132" s="29"/>
      <c r="AD132" s="29"/>
      <c r="AE132" s="29"/>
      <c r="AR132" s="171" t="s">
        <v>150</v>
      </c>
      <c r="AT132" s="171" t="s">
        <v>130</v>
      </c>
      <c r="AU132" s="171" t="s">
        <v>87</v>
      </c>
      <c r="AY132" s="14" t="s">
        <v>127</v>
      </c>
      <c r="BE132" s="172">
        <f>IF(N132="základní",J132,0)</f>
        <v>0</v>
      </c>
      <c r="BF132" s="172">
        <f>IF(N132="snížená",J132,0)</f>
        <v>0</v>
      </c>
      <c r="BG132" s="172">
        <f>IF(N132="zákl. přenesená",J132,0)</f>
        <v>0</v>
      </c>
      <c r="BH132" s="172">
        <f>IF(N132="sníž. přenesená",J132,0)</f>
        <v>0</v>
      </c>
      <c r="BI132" s="172">
        <f>IF(N132="nulová",J132,0)</f>
        <v>0</v>
      </c>
      <c r="BJ132" s="14" t="s">
        <v>85</v>
      </c>
      <c r="BK132" s="172">
        <f>ROUND(I132*H132,2)</f>
        <v>0</v>
      </c>
      <c r="BL132" s="14" t="s">
        <v>150</v>
      </c>
      <c r="BM132" s="171" t="s">
        <v>529</v>
      </c>
    </row>
    <row r="133" spans="1:65" s="2" customFormat="1" ht="23.4" customHeight="1">
      <c r="A133" s="29"/>
      <c r="B133" s="158"/>
      <c r="C133" s="173" t="s">
        <v>87</v>
      </c>
      <c r="D133" s="173" t="s">
        <v>136</v>
      </c>
      <c r="E133" s="174" t="s">
        <v>530</v>
      </c>
      <c r="F133" s="175" t="s">
        <v>531</v>
      </c>
      <c r="G133" s="176" t="s">
        <v>440</v>
      </c>
      <c r="H133" s="177">
        <v>5</v>
      </c>
      <c r="I133" s="178"/>
      <c r="J133" s="179">
        <f>ROUND(I133*H133,2)</f>
        <v>0</v>
      </c>
      <c r="K133" s="180"/>
      <c r="L133" s="181"/>
      <c r="M133" s="182" t="s">
        <v>1</v>
      </c>
      <c r="N133" s="183" t="s">
        <v>42</v>
      </c>
      <c r="O133" s="55"/>
      <c r="P133" s="169">
        <f>O133*H133</f>
        <v>0</v>
      </c>
      <c r="Q133" s="169">
        <v>0.16187000000000001</v>
      </c>
      <c r="R133" s="169">
        <f>Q133*H133</f>
        <v>0.80935000000000001</v>
      </c>
      <c r="S133" s="169">
        <v>0</v>
      </c>
      <c r="T133" s="170">
        <f>S133*H133</f>
        <v>0</v>
      </c>
      <c r="U133" s="29"/>
      <c r="V133" s="29"/>
      <c r="W133" s="29"/>
      <c r="X133" s="29"/>
      <c r="Y133" s="29"/>
      <c r="Z133" s="29"/>
      <c r="AA133" s="29"/>
      <c r="AB133" s="29"/>
      <c r="AC133" s="29"/>
      <c r="AD133" s="29"/>
      <c r="AE133" s="29"/>
      <c r="AR133" s="171" t="s">
        <v>532</v>
      </c>
      <c r="AT133" s="171" t="s">
        <v>136</v>
      </c>
      <c r="AU133" s="171" t="s">
        <v>87</v>
      </c>
      <c r="AY133" s="14" t="s">
        <v>127</v>
      </c>
      <c r="BE133" s="172">
        <f>IF(N133="základní",J133,0)</f>
        <v>0</v>
      </c>
      <c r="BF133" s="172">
        <f>IF(N133="snížená",J133,0)</f>
        <v>0</v>
      </c>
      <c r="BG133" s="172">
        <f>IF(N133="zákl. přenesená",J133,0)</f>
        <v>0</v>
      </c>
      <c r="BH133" s="172">
        <f>IF(N133="sníž. přenesená",J133,0)</f>
        <v>0</v>
      </c>
      <c r="BI133" s="172">
        <f>IF(N133="nulová",J133,0)</f>
        <v>0</v>
      </c>
      <c r="BJ133" s="14" t="s">
        <v>85</v>
      </c>
      <c r="BK133" s="172">
        <f>ROUND(I133*H133,2)</f>
        <v>0</v>
      </c>
      <c r="BL133" s="14" t="s">
        <v>150</v>
      </c>
      <c r="BM133" s="171" t="s">
        <v>533</v>
      </c>
    </row>
    <row r="134" spans="1:65" s="2" customFormat="1" ht="23.4" customHeight="1">
      <c r="A134" s="29"/>
      <c r="B134" s="158"/>
      <c r="C134" s="159" t="s">
        <v>128</v>
      </c>
      <c r="D134" s="159" t="s">
        <v>130</v>
      </c>
      <c r="E134" s="160" t="s">
        <v>131</v>
      </c>
      <c r="F134" s="161" t="s">
        <v>132</v>
      </c>
      <c r="G134" s="162" t="s">
        <v>133</v>
      </c>
      <c r="H134" s="163">
        <v>4</v>
      </c>
      <c r="I134" s="164"/>
      <c r="J134" s="165">
        <f>ROUND(I134*H134,2)</f>
        <v>0</v>
      </c>
      <c r="K134" s="166"/>
      <c r="L134" s="30"/>
      <c r="M134" s="167" t="s">
        <v>1</v>
      </c>
      <c r="N134" s="168" t="s">
        <v>42</v>
      </c>
      <c r="O134" s="55"/>
      <c r="P134" s="169">
        <f>O134*H134</f>
        <v>0</v>
      </c>
      <c r="Q134" s="169">
        <v>6.1199999999999996E-3</v>
      </c>
      <c r="R134" s="169">
        <f>Q134*H134</f>
        <v>2.4479999999999998E-2</v>
      </c>
      <c r="S134" s="169">
        <v>0</v>
      </c>
      <c r="T134" s="170">
        <f>S134*H134</f>
        <v>0</v>
      </c>
      <c r="U134" s="29"/>
      <c r="V134" s="29"/>
      <c r="W134" s="29"/>
      <c r="X134" s="29"/>
      <c r="Y134" s="29"/>
      <c r="Z134" s="29"/>
      <c r="AA134" s="29"/>
      <c r="AB134" s="29"/>
      <c r="AC134" s="29"/>
      <c r="AD134" s="29"/>
      <c r="AE134" s="29"/>
      <c r="AR134" s="171" t="s">
        <v>134</v>
      </c>
      <c r="AT134" s="171" t="s">
        <v>130</v>
      </c>
      <c r="AU134" s="171" t="s">
        <v>87</v>
      </c>
      <c r="AY134" s="14" t="s">
        <v>127</v>
      </c>
      <c r="BE134" s="172">
        <f>IF(N134="základní",J134,0)</f>
        <v>0</v>
      </c>
      <c r="BF134" s="172">
        <f>IF(N134="snížená",J134,0)</f>
        <v>0</v>
      </c>
      <c r="BG134" s="172">
        <f>IF(N134="zákl. přenesená",J134,0)</f>
        <v>0</v>
      </c>
      <c r="BH134" s="172">
        <f>IF(N134="sníž. přenesená",J134,0)</f>
        <v>0</v>
      </c>
      <c r="BI134" s="172">
        <f>IF(N134="nulová",J134,0)</f>
        <v>0</v>
      </c>
      <c r="BJ134" s="14" t="s">
        <v>85</v>
      </c>
      <c r="BK134" s="172">
        <f>ROUND(I134*H134,2)</f>
        <v>0</v>
      </c>
      <c r="BL134" s="14" t="s">
        <v>134</v>
      </c>
      <c r="BM134" s="171" t="s">
        <v>534</v>
      </c>
    </row>
    <row r="135" spans="1:65" s="2" customFormat="1" ht="23.4" customHeight="1">
      <c r="A135" s="29"/>
      <c r="B135" s="158"/>
      <c r="C135" s="173" t="s">
        <v>150</v>
      </c>
      <c r="D135" s="173" t="s">
        <v>136</v>
      </c>
      <c r="E135" s="174" t="s">
        <v>137</v>
      </c>
      <c r="F135" s="175" t="s">
        <v>138</v>
      </c>
      <c r="G135" s="176" t="s">
        <v>139</v>
      </c>
      <c r="H135" s="177">
        <v>2</v>
      </c>
      <c r="I135" s="178"/>
      <c r="J135" s="179">
        <f>ROUND(I135*H135,2)</f>
        <v>0</v>
      </c>
      <c r="K135" s="180"/>
      <c r="L135" s="181"/>
      <c r="M135" s="182" t="s">
        <v>1</v>
      </c>
      <c r="N135" s="183" t="s">
        <v>42</v>
      </c>
      <c r="O135" s="55"/>
      <c r="P135" s="169">
        <f>O135*H135</f>
        <v>0</v>
      </c>
      <c r="Q135" s="169">
        <v>1.74E-3</v>
      </c>
      <c r="R135" s="169">
        <f>Q135*H135</f>
        <v>3.48E-3</v>
      </c>
      <c r="S135" s="169">
        <v>0</v>
      </c>
      <c r="T135" s="170">
        <f>S135*H135</f>
        <v>0</v>
      </c>
      <c r="U135" s="29"/>
      <c r="V135" s="29"/>
      <c r="W135" s="29"/>
      <c r="X135" s="29"/>
      <c r="Y135" s="29"/>
      <c r="Z135" s="29"/>
      <c r="AA135" s="29"/>
      <c r="AB135" s="29"/>
      <c r="AC135" s="29"/>
      <c r="AD135" s="29"/>
      <c r="AE135" s="29"/>
      <c r="AR135" s="171" t="s">
        <v>140</v>
      </c>
      <c r="AT135" s="171" t="s">
        <v>136</v>
      </c>
      <c r="AU135" s="171" t="s">
        <v>87</v>
      </c>
      <c r="AY135" s="14" t="s">
        <v>127</v>
      </c>
      <c r="BE135" s="172">
        <f>IF(N135="základní",J135,0)</f>
        <v>0</v>
      </c>
      <c r="BF135" s="172">
        <f>IF(N135="snížená",J135,0)</f>
        <v>0</v>
      </c>
      <c r="BG135" s="172">
        <f>IF(N135="zákl. přenesená",J135,0)</f>
        <v>0</v>
      </c>
      <c r="BH135" s="172">
        <f>IF(N135="sníž. přenesená",J135,0)</f>
        <v>0</v>
      </c>
      <c r="BI135" s="172">
        <f>IF(N135="nulová",J135,0)</f>
        <v>0</v>
      </c>
      <c r="BJ135" s="14" t="s">
        <v>85</v>
      </c>
      <c r="BK135" s="172">
        <f>ROUND(I135*H135,2)</f>
        <v>0</v>
      </c>
      <c r="BL135" s="14" t="s">
        <v>134</v>
      </c>
      <c r="BM135" s="171" t="s">
        <v>535</v>
      </c>
    </row>
    <row r="136" spans="1:65" s="2" customFormat="1" ht="36.75" customHeight="1">
      <c r="A136" s="29"/>
      <c r="B136" s="158"/>
      <c r="C136" s="173" t="s">
        <v>494</v>
      </c>
      <c r="D136" s="173" t="s">
        <v>136</v>
      </c>
      <c r="E136" s="174" t="s">
        <v>142</v>
      </c>
      <c r="F136" s="175" t="s">
        <v>143</v>
      </c>
      <c r="G136" s="176" t="s">
        <v>133</v>
      </c>
      <c r="H136" s="177">
        <v>4</v>
      </c>
      <c r="I136" s="178"/>
      <c r="J136" s="179">
        <f>ROUND(I136*H136,2)</f>
        <v>0</v>
      </c>
      <c r="K136" s="180"/>
      <c r="L136" s="181"/>
      <c r="M136" s="182" t="s">
        <v>1</v>
      </c>
      <c r="N136" s="183" t="s">
        <v>42</v>
      </c>
      <c r="O136" s="55"/>
      <c r="P136" s="169">
        <f>O136*H136</f>
        <v>0</v>
      </c>
      <c r="Q136" s="169">
        <v>3.5E-4</v>
      </c>
      <c r="R136" s="169">
        <f>Q136*H136</f>
        <v>1.4E-3</v>
      </c>
      <c r="S136" s="169">
        <v>0</v>
      </c>
      <c r="T136" s="170">
        <f>S136*H136</f>
        <v>0</v>
      </c>
      <c r="U136" s="29"/>
      <c r="V136" s="29"/>
      <c r="W136" s="29"/>
      <c r="X136" s="29"/>
      <c r="Y136" s="29"/>
      <c r="Z136" s="29"/>
      <c r="AA136" s="29"/>
      <c r="AB136" s="29"/>
      <c r="AC136" s="29"/>
      <c r="AD136" s="29"/>
      <c r="AE136" s="29"/>
      <c r="AR136" s="171" t="s">
        <v>140</v>
      </c>
      <c r="AT136" s="171" t="s">
        <v>136</v>
      </c>
      <c r="AU136" s="171" t="s">
        <v>87</v>
      </c>
      <c r="AY136" s="14" t="s">
        <v>127</v>
      </c>
      <c r="BE136" s="172">
        <f>IF(N136="základní",J136,0)</f>
        <v>0</v>
      </c>
      <c r="BF136" s="172">
        <f>IF(N136="snížená",J136,0)</f>
        <v>0</v>
      </c>
      <c r="BG136" s="172">
        <f>IF(N136="zákl. přenesená",J136,0)</f>
        <v>0</v>
      </c>
      <c r="BH136" s="172">
        <f>IF(N136="sníž. přenesená",J136,0)</f>
        <v>0</v>
      </c>
      <c r="BI136" s="172">
        <f>IF(N136="nulová",J136,0)</f>
        <v>0</v>
      </c>
      <c r="BJ136" s="14" t="s">
        <v>85</v>
      </c>
      <c r="BK136" s="172">
        <f>ROUND(I136*H136,2)</f>
        <v>0</v>
      </c>
      <c r="BL136" s="14" t="s">
        <v>134</v>
      </c>
      <c r="BM136" s="171" t="s">
        <v>536</v>
      </c>
    </row>
    <row r="137" spans="1:65" s="12" customFormat="1" ht="22.95" customHeight="1">
      <c r="B137" s="145"/>
      <c r="D137" s="146" t="s">
        <v>76</v>
      </c>
      <c r="E137" s="156" t="s">
        <v>537</v>
      </c>
      <c r="F137" s="156" t="s">
        <v>538</v>
      </c>
      <c r="I137" s="148"/>
      <c r="J137" s="157">
        <f>BK137</f>
        <v>0</v>
      </c>
      <c r="L137" s="145"/>
      <c r="M137" s="150"/>
      <c r="N137" s="151"/>
      <c r="O137" s="151"/>
      <c r="P137" s="152">
        <f>SUM(P138:P140)</f>
        <v>0</v>
      </c>
      <c r="Q137" s="151"/>
      <c r="R137" s="152">
        <f>SUM(R138:R140)</f>
        <v>0.11801</v>
      </c>
      <c r="S137" s="151"/>
      <c r="T137" s="153">
        <f>SUM(T138:T140)</f>
        <v>0</v>
      </c>
      <c r="AR137" s="146" t="s">
        <v>85</v>
      </c>
      <c r="AT137" s="154" t="s">
        <v>76</v>
      </c>
      <c r="AU137" s="154" t="s">
        <v>85</v>
      </c>
      <c r="AY137" s="146" t="s">
        <v>127</v>
      </c>
      <c r="BK137" s="155">
        <f>SUM(BK138:BK140)</f>
        <v>0</v>
      </c>
    </row>
    <row r="138" spans="1:65" s="2" customFormat="1" ht="23.4" customHeight="1">
      <c r="A138" s="29"/>
      <c r="B138" s="158"/>
      <c r="C138" s="159" t="s">
        <v>537</v>
      </c>
      <c r="D138" s="159" t="s">
        <v>130</v>
      </c>
      <c r="E138" s="160" t="s">
        <v>539</v>
      </c>
      <c r="F138" s="161" t="s">
        <v>540</v>
      </c>
      <c r="G138" s="162" t="s">
        <v>133</v>
      </c>
      <c r="H138" s="163">
        <v>1</v>
      </c>
      <c r="I138" s="164"/>
      <c r="J138" s="165">
        <f>ROUND(I138*H138,2)</f>
        <v>0</v>
      </c>
      <c r="K138" s="166"/>
      <c r="L138" s="30"/>
      <c r="M138" s="167" t="s">
        <v>1</v>
      </c>
      <c r="N138" s="168" t="s">
        <v>42</v>
      </c>
      <c r="O138" s="55"/>
      <c r="P138" s="169">
        <f>O138*H138</f>
        <v>0</v>
      </c>
      <c r="Q138" s="169">
        <v>1.7770000000000001E-2</v>
      </c>
      <c r="R138" s="169">
        <f>Q138*H138</f>
        <v>1.7770000000000001E-2</v>
      </c>
      <c r="S138" s="169">
        <v>0</v>
      </c>
      <c r="T138" s="170">
        <f>S138*H138</f>
        <v>0</v>
      </c>
      <c r="U138" s="29"/>
      <c r="V138" s="29"/>
      <c r="W138" s="29"/>
      <c r="X138" s="29"/>
      <c r="Y138" s="29"/>
      <c r="Z138" s="29"/>
      <c r="AA138" s="29"/>
      <c r="AB138" s="29"/>
      <c r="AC138" s="29"/>
      <c r="AD138" s="29"/>
      <c r="AE138" s="29"/>
      <c r="AR138" s="171" t="s">
        <v>150</v>
      </c>
      <c r="AT138" s="171" t="s">
        <v>130</v>
      </c>
      <c r="AU138" s="171" t="s">
        <v>87</v>
      </c>
      <c r="AY138" s="14" t="s">
        <v>127</v>
      </c>
      <c r="BE138" s="172">
        <f>IF(N138="základní",J138,0)</f>
        <v>0</v>
      </c>
      <c r="BF138" s="172">
        <f>IF(N138="snížená",J138,0)</f>
        <v>0</v>
      </c>
      <c r="BG138" s="172">
        <f>IF(N138="zákl. přenesená",J138,0)</f>
        <v>0</v>
      </c>
      <c r="BH138" s="172">
        <f>IF(N138="sníž. přenesená",J138,0)</f>
        <v>0</v>
      </c>
      <c r="BI138" s="172">
        <f>IF(N138="nulová",J138,0)</f>
        <v>0</v>
      </c>
      <c r="BJ138" s="14" t="s">
        <v>85</v>
      </c>
      <c r="BK138" s="172">
        <f>ROUND(I138*H138,2)</f>
        <v>0</v>
      </c>
      <c r="BL138" s="14" t="s">
        <v>150</v>
      </c>
      <c r="BM138" s="171" t="s">
        <v>541</v>
      </c>
    </row>
    <row r="139" spans="1:65" s="2" customFormat="1" ht="23.4" customHeight="1">
      <c r="A139" s="29"/>
      <c r="B139" s="158"/>
      <c r="C139" s="173" t="s">
        <v>542</v>
      </c>
      <c r="D139" s="173" t="s">
        <v>136</v>
      </c>
      <c r="E139" s="174" t="s">
        <v>543</v>
      </c>
      <c r="F139" s="175" t="s">
        <v>544</v>
      </c>
      <c r="G139" s="176" t="s">
        <v>133</v>
      </c>
      <c r="H139" s="177">
        <v>1</v>
      </c>
      <c r="I139" s="178"/>
      <c r="J139" s="179">
        <f>ROUND(I139*H139,2)</f>
        <v>0</v>
      </c>
      <c r="K139" s="180"/>
      <c r="L139" s="181"/>
      <c r="M139" s="182" t="s">
        <v>1</v>
      </c>
      <c r="N139" s="183" t="s">
        <v>42</v>
      </c>
      <c r="O139" s="55"/>
      <c r="P139" s="169">
        <f>O139*H139</f>
        <v>0</v>
      </c>
      <c r="Q139" s="169">
        <v>1.6240000000000001E-2</v>
      </c>
      <c r="R139" s="169">
        <f>Q139*H139</f>
        <v>1.6240000000000001E-2</v>
      </c>
      <c r="S139" s="169">
        <v>0</v>
      </c>
      <c r="T139" s="170">
        <f>S139*H139</f>
        <v>0</v>
      </c>
      <c r="U139" s="29"/>
      <c r="V139" s="29"/>
      <c r="W139" s="29"/>
      <c r="X139" s="29"/>
      <c r="Y139" s="29"/>
      <c r="Z139" s="29"/>
      <c r="AA139" s="29"/>
      <c r="AB139" s="29"/>
      <c r="AC139" s="29"/>
      <c r="AD139" s="29"/>
      <c r="AE139" s="29"/>
      <c r="AR139" s="171" t="s">
        <v>532</v>
      </c>
      <c r="AT139" s="171" t="s">
        <v>136</v>
      </c>
      <c r="AU139" s="171" t="s">
        <v>87</v>
      </c>
      <c r="AY139" s="14" t="s">
        <v>127</v>
      </c>
      <c r="BE139" s="172">
        <f>IF(N139="základní",J139,0)</f>
        <v>0</v>
      </c>
      <c r="BF139" s="172">
        <f>IF(N139="snížená",J139,0)</f>
        <v>0</v>
      </c>
      <c r="BG139" s="172">
        <f>IF(N139="zákl. přenesená",J139,0)</f>
        <v>0</v>
      </c>
      <c r="BH139" s="172">
        <f>IF(N139="sníž. přenesená",J139,0)</f>
        <v>0</v>
      </c>
      <c r="BI139" s="172">
        <f>IF(N139="nulová",J139,0)</f>
        <v>0</v>
      </c>
      <c r="BJ139" s="14" t="s">
        <v>85</v>
      </c>
      <c r="BK139" s="172">
        <f>ROUND(I139*H139,2)</f>
        <v>0</v>
      </c>
      <c r="BL139" s="14" t="s">
        <v>150</v>
      </c>
      <c r="BM139" s="171" t="s">
        <v>545</v>
      </c>
    </row>
    <row r="140" spans="1:65" s="2" customFormat="1" ht="23.4" customHeight="1">
      <c r="A140" s="29"/>
      <c r="B140" s="158"/>
      <c r="C140" s="173" t="s">
        <v>532</v>
      </c>
      <c r="D140" s="173" t="s">
        <v>136</v>
      </c>
      <c r="E140" s="174" t="s">
        <v>546</v>
      </c>
      <c r="F140" s="175" t="s">
        <v>547</v>
      </c>
      <c r="G140" s="176" t="s">
        <v>133</v>
      </c>
      <c r="H140" s="177">
        <v>1</v>
      </c>
      <c r="I140" s="178"/>
      <c r="J140" s="179">
        <f>ROUND(I140*H140,2)</f>
        <v>0</v>
      </c>
      <c r="K140" s="180"/>
      <c r="L140" s="181"/>
      <c r="M140" s="182" t="s">
        <v>1</v>
      </c>
      <c r="N140" s="183" t="s">
        <v>42</v>
      </c>
      <c r="O140" s="55"/>
      <c r="P140" s="169">
        <f>O140*H140</f>
        <v>0</v>
      </c>
      <c r="Q140" s="169">
        <v>8.4000000000000005E-2</v>
      </c>
      <c r="R140" s="169">
        <f>Q140*H140</f>
        <v>8.4000000000000005E-2</v>
      </c>
      <c r="S140" s="169">
        <v>0</v>
      </c>
      <c r="T140" s="170">
        <f>S140*H140</f>
        <v>0</v>
      </c>
      <c r="U140" s="29"/>
      <c r="V140" s="29"/>
      <c r="W140" s="29"/>
      <c r="X140" s="29"/>
      <c r="Y140" s="29"/>
      <c r="Z140" s="29"/>
      <c r="AA140" s="29"/>
      <c r="AB140" s="29"/>
      <c r="AC140" s="29"/>
      <c r="AD140" s="29"/>
      <c r="AE140" s="29"/>
      <c r="AR140" s="171" t="s">
        <v>532</v>
      </c>
      <c r="AT140" s="171" t="s">
        <v>136</v>
      </c>
      <c r="AU140" s="171" t="s">
        <v>87</v>
      </c>
      <c r="AY140" s="14" t="s">
        <v>127</v>
      </c>
      <c r="BE140" s="172">
        <f>IF(N140="základní",J140,0)</f>
        <v>0</v>
      </c>
      <c r="BF140" s="172">
        <f>IF(N140="snížená",J140,0)</f>
        <v>0</v>
      </c>
      <c r="BG140" s="172">
        <f>IF(N140="zákl. přenesená",J140,0)</f>
        <v>0</v>
      </c>
      <c r="BH140" s="172">
        <f>IF(N140="sníž. přenesená",J140,0)</f>
        <v>0</v>
      </c>
      <c r="BI140" s="172">
        <f>IF(N140="nulová",J140,0)</f>
        <v>0</v>
      </c>
      <c r="BJ140" s="14" t="s">
        <v>85</v>
      </c>
      <c r="BK140" s="172">
        <f>ROUND(I140*H140,2)</f>
        <v>0</v>
      </c>
      <c r="BL140" s="14" t="s">
        <v>150</v>
      </c>
      <c r="BM140" s="171" t="s">
        <v>548</v>
      </c>
    </row>
    <row r="141" spans="1:65" s="12" customFormat="1" ht="22.95" customHeight="1">
      <c r="B141" s="145"/>
      <c r="D141" s="146" t="s">
        <v>76</v>
      </c>
      <c r="E141" s="156" t="s">
        <v>145</v>
      </c>
      <c r="F141" s="156" t="s">
        <v>146</v>
      </c>
      <c r="I141" s="148"/>
      <c r="J141" s="157">
        <f>BK141</f>
        <v>0</v>
      </c>
      <c r="L141" s="145"/>
      <c r="M141" s="150"/>
      <c r="N141" s="151"/>
      <c r="O141" s="151"/>
      <c r="P141" s="152">
        <f>SUM(P142:P143)</f>
        <v>0</v>
      </c>
      <c r="Q141" s="151"/>
      <c r="R141" s="152">
        <f>SUM(R142:R143)</f>
        <v>1.2E-5</v>
      </c>
      <c r="S141" s="151"/>
      <c r="T141" s="153">
        <f>SUM(T142:T143)</f>
        <v>0.2172</v>
      </c>
      <c r="AR141" s="146" t="s">
        <v>85</v>
      </c>
      <c r="AT141" s="154" t="s">
        <v>76</v>
      </c>
      <c r="AU141" s="154" t="s">
        <v>85</v>
      </c>
      <c r="AY141" s="146" t="s">
        <v>127</v>
      </c>
      <c r="BK141" s="155">
        <f>SUM(BK142:BK143)</f>
        <v>0</v>
      </c>
    </row>
    <row r="142" spans="1:65" s="2" customFormat="1" ht="23.4" customHeight="1">
      <c r="A142" s="29"/>
      <c r="B142" s="158"/>
      <c r="C142" s="159" t="s">
        <v>152</v>
      </c>
      <c r="D142" s="159" t="s">
        <v>130</v>
      </c>
      <c r="E142" s="160" t="s">
        <v>148</v>
      </c>
      <c r="F142" s="161" t="s">
        <v>149</v>
      </c>
      <c r="G142" s="162" t="s">
        <v>133</v>
      </c>
      <c r="H142" s="163">
        <v>4</v>
      </c>
      <c r="I142" s="164"/>
      <c r="J142" s="165">
        <f>ROUND(I142*H142,2)</f>
        <v>0</v>
      </c>
      <c r="K142" s="166"/>
      <c r="L142" s="30"/>
      <c r="M142" s="167" t="s">
        <v>1</v>
      </c>
      <c r="N142" s="168" t="s">
        <v>42</v>
      </c>
      <c r="O142" s="55"/>
      <c r="P142" s="169">
        <f>O142*H142</f>
        <v>0</v>
      </c>
      <c r="Q142" s="169">
        <v>0</v>
      </c>
      <c r="R142" s="169">
        <f>Q142*H142</f>
        <v>0</v>
      </c>
      <c r="S142" s="169">
        <v>5.3999999999999999E-2</v>
      </c>
      <c r="T142" s="170">
        <f>S142*H142</f>
        <v>0.216</v>
      </c>
      <c r="U142" s="29"/>
      <c r="V142" s="29"/>
      <c r="W142" s="29"/>
      <c r="X142" s="29"/>
      <c r="Y142" s="29"/>
      <c r="Z142" s="29"/>
      <c r="AA142" s="29"/>
      <c r="AB142" s="29"/>
      <c r="AC142" s="29"/>
      <c r="AD142" s="29"/>
      <c r="AE142" s="29"/>
      <c r="AR142" s="171" t="s">
        <v>150</v>
      </c>
      <c r="AT142" s="171" t="s">
        <v>130</v>
      </c>
      <c r="AU142" s="171" t="s">
        <v>87</v>
      </c>
      <c r="AY142" s="14" t="s">
        <v>127</v>
      </c>
      <c r="BE142" s="172">
        <f>IF(N142="základní",J142,0)</f>
        <v>0</v>
      </c>
      <c r="BF142" s="172">
        <f>IF(N142="snížená",J142,0)</f>
        <v>0</v>
      </c>
      <c r="BG142" s="172">
        <f>IF(N142="zákl. přenesená",J142,0)</f>
        <v>0</v>
      </c>
      <c r="BH142" s="172">
        <f>IF(N142="sníž. přenesená",J142,0)</f>
        <v>0</v>
      </c>
      <c r="BI142" s="172">
        <f>IF(N142="nulová",J142,0)</f>
        <v>0</v>
      </c>
      <c r="BJ142" s="14" t="s">
        <v>85</v>
      </c>
      <c r="BK142" s="172">
        <f>ROUND(I142*H142,2)</f>
        <v>0</v>
      </c>
      <c r="BL142" s="14" t="s">
        <v>150</v>
      </c>
      <c r="BM142" s="171" t="s">
        <v>549</v>
      </c>
    </row>
    <row r="143" spans="1:65" s="2" customFormat="1" ht="23.4" customHeight="1">
      <c r="A143" s="29"/>
      <c r="B143" s="158"/>
      <c r="C143" s="159" t="s">
        <v>163</v>
      </c>
      <c r="D143" s="159" t="s">
        <v>130</v>
      </c>
      <c r="E143" s="160" t="s">
        <v>153</v>
      </c>
      <c r="F143" s="161" t="s">
        <v>154</v>
      </c>
      <c r="G143" s="162" t="s">
        <v>139</v>
      </c>
      <c r="H143" s="163">
        <v>1.2</v>
      </c>
      <c r="I143" s="164"/>
      <c r="J143" s="165">
        <f>ROUND(I143*H143,2)</f>
        <v>0</v>
      </c>
      <c r="K143" s="166"/>
      <c r="L143" s="30"/>
      <c r="M143" s="167" t="s">
        <v>1</v>
      </c>
      <c r="N143" s="168" t="s">
        <v>42</v>
      </c>
      <c r="O143" s="55"/>
      <c r="P143" s="169">
        <f>O143*H143</f>
        <v>0</v>
      </c>
      <c r="Q143" s="169">
        <v>1.0000000000000001E-5</v>
      </c>
      <c r="R143" s="169">
        <f>Q143*H143</f>
        <v>1.2E-5</v>
      </c>
      <c r="S143" s="169">
        <v>1E-3</v>
      </c>
      <c r="T143" s="170">
        <f>S143*H143</f>
        <v>1.1999999999999999E-3</v>
      </c>
      <c r="U143" s="29"/>
      <c r="V143" s="29"/>
      <c r="W143" s="29"/>
      <c r="X143" s="29"/>
      <c r="Y143" s="29"/>
      <c r="Z143" s="29"/>
      <c r="AA143" s="29"/>
      <c r="AB143" s="29"/>
      <c r="AC143" s="29"/>
      <c r="AD143" s="29"/>
      <c r="AE143" s="29"/>
      <c r="AR143" s="171" t="s">
        <v>150</v>
      </c>
      <c r="AT143" s="171" t="s">
        <v>130</v>
      </c>
      <c r="AU143" s="171" t="s">
        <v>87</v>
      </c>
      <c r="AY143" s="14" t="s">
        <v>127</v>
      </c>
      <c r="BE143" s="172">
        <f>IF(N143="základní",J143,0)</f>
        <v>0</v>
      </c>
      <c r="BF143" s="172">
        <f>IF(N143="snížená",J143,0)</f>
        <v>0</v>
      </c>
      <c r="BG143" s="172">
        <f>IF(N143="zákl. přenesená",J143,0)</f>
        <v>0</v>
      </c>
      <c r="BH143" s="172">
        <f>IF(N143="sníž. přenesená",J143,0)</f>
        <v>0</v>
      </c>
      <c r="BI143" s="172">
        <f>IF(N143="nulová",J143,0)</f>
        <v>0</v>
      </c>
      <c r="BJ143" s="14" t="s">
        <v>85</v>
      </c>
      <c r="BK143" s="172">
        <f>ROUND(I143*H143,2)</f>
        <v>0</v>
      </c>
      <c r="BL143" s="14" t="s">
        <v>150</v>
      </c>
      <c r="BM143" s="171" t="s">
        <v>550</v>
      </c>
    </row>
    <row r="144" spans="1:65" s="12" customFormat="1" ht="22.95" customHeight="1">
      <c r="B144" s="145"/>
      <c r="D144" s="146" t="s">
        <v>76</v>
      </c>
      <c r="E144" s="156" t="s">
        <v>156</v>
      </c>
      <c r="F144" s="156" t="s">
        <v>157</v>
      </c>
      <c r="I144" s="148"/>
      <c r="J144" s="157">
        <f>BK144</f>
        <v>0</v>
      </c>
      <c r="L144" s="145"/>
      <c r="M144" s="150"/>
      <c r="N144" s="151"/>
      <c r="O144" s="151"/>
      <c r="P144" s="152">
        <f>SUM(P145:P148)</f>
        <v>0</v>
      </c>
      <c r="Q144" s="151"/>
      <c r="R144" s="152">
        <f>SUM(R145:R148)</f>
        <v>0</v>
      </c>
      <c r="S144" s="151"/>
      <c r="T144" s="153">
        <f>SUM(T145:T148)</f>
        <v>0</v>
      </c>
      <c r="AR144" s="146" t="s">
        <v>85</v>
      </c>
      <c r="AT144" s="154" t="s">
        <v>76</v>
      </c>
      <c r="AU144" s="154" t="s">
        <v>85</v>
      </c>
      <c r="AY144" s="146" t="s">
        <v>127</v>
      </c>
      <c r="BK144" s="155">
        <f>SUM(BK145:BK148)</f>
        <v>0</v>
      </c>
    </row>
    <row r="145" spans="1:65" s="2" customFormat="1" ht="13.95" customHeight="1">
      <c r="A145" s="29"/>
      <c r="B145" s="158"/>
      <c r="C145" s="159" t="s">
        <v>203</v>
      </c>
      <c r="D145" s="159" t="s">
        <v>130</v>
      </c>
      <c r="E145" s="160" t="s">
        <v>159</v>
      </c>
      <c r="F145" s="161" t="s">
        <v>160</v>
      </c>
      <c r="G145" s="162" t="s">
        <v>161</v>
      </c>
      <c r="H145" s="163">
        <v>0.217</v>
      </c>
      <c r="I145" s="164"/>
      <c r="J145" s="165">
        <f>ROUND(I145*H145,2)</f>
        <v>0</v>
      </c>
      <c r="K145" s="166"/>
      <c r="L145" s="30"/>
      <c r="M145" s="167" t="s">
        <v>1</v>
      </c>
      <c r="N145" s="168" t="s">
        <v>42</v>
      </c>
      <c r="O145" s="55"/>
      <c r="P145" s="169">
        <f>O145*H145</f>
        <v>0</v>
      </c>
      <c r="Q145" s="169">
        <v>0</v>
      </c>
      <c r="R145" s="169">
        <f>Q145*H145</f>
        <v>0</v>
      </c>
      <c r="S145" s="169">
        <v>0</v>
      </c>
      <c r="T145" s="170">
        <f>S145*H145</f>
        <v>0</v>
      </c>
      <c r="U145" s="29"/>
      <c r="V145" s="29"/>
      <c r="W145" s="29"/>
      <c r="X145" s="29"/>
      <c r="Y145" s="29"/>
      <c r="Z145" s="29"/>
      <c r="AA145" s="29"/>
      <c r="AB145" s="29"/>
      <c r="AC145" s="29"/>
      <c r="AD145" s="29"/>
      <c r="AE145" s="29"/>
      <c r="AR145" s="171" t="s">
        <v>150</v>
      </c>
      <c r="AT145" s="171" t="s">
        <v>130</v>
      </c>
      <c r="AU145" s="171" t="s">
        <v>87</v>
      </c>
      <c r="AY145" s="14" t="s">
        <v>127</v>
      </c>
      <c r="BE145" s="172">
        <f>IF(N145="základní",J145,0)</f>
        <v>0</v>
      </c>
      <c r="BF145" s="172">
        <f>IF(N145="snížená",J145,0)</f>
        <v>0</v>
      </c>
      <c r="BG145" s="172">
        <f>IF(N145="zákl. přenesená",J145,0)</f>
        <v>0</v>
      </c>
      <c r="BH145" s="172">
        <f>IF(N145="sníž. přenesená",J145,0)</f>
        <v>0</v>
      </c>
      <c r="BI145" s="172">
        <f>IF(N145="nulová",J145,0)</f>
        <v>0</v>
      </c>
      <c r="BJ145" s="14" t="s">
        <v>85</v>
      </c>
      <c r="BK145" s="172">
        <f>ROUND(I145*H145,2)</f>
        <v>0</v>
      </c>
      <c r="BL145" s="14" t="s">
        <v>150</v>
      </c>
      <c r="BM145" s="171" t="s">
        <v>551</v>
      </c>
    </row>
    <row r="146" spans="1:65" s="2" customFormat="1" ht="23.4" customHeight="1">
      <c r="A146" s="29"/>
      <c r="B146" s="158"/>
      <c r="C146" s="159" t="s">
        <v>145</v>
      </c>
      <c r="D146" s="159" t="s">
        <v>130</v>
      </c>
      <c r="E146" s="160" t="s">
        <v>164</v>
      </c>
      <c r="F146" s="161" t="s">
        <v>165</v>
      </c>
      <c r="G146" s="162" t="s">
        <v>161</v>
      </c>
      <c r="H146" s="163">
        <v>0.26700000000000002</v>
      </c>
      <c r="I146" s="164"/>
      <c r="J146" s="165">
        <f>ROUND(I146*H146,2)</f>
        <v>0</v>
      </c>
      <c r="K146" s="166"/>
      <c r="L146" s="30"/>
      <c r="M146" s="167" t="s">
        <v>1</v>
      </c>
      <c r="N146" s="168" t="s">
        <v>42</v>
      </c>
      <c r="O146" s="55"/>
      <c r="P146" s="169">
        <f>O146*H146</f>
        <v>0</v>
      </c>
      <c r="Q146" s="169">
        <v>0</v>
      </c>
      <c r="R146" s="169">
        <f>Q146*H146</f>
        <v>0</v>
      </c>
      <c r="S146" s="169">
        <v>0</v>
      </c>
      <c r="T146" s="170">
        <f>S146*H146</f>
        <v>0</v>
      </c>
      <c r="U146" s="29"/>
      <c r="V146" s="29"/>
      <c r="W146" s="29"/>
      <c r="X146" s="29"/>
      <c r="Y146" s="29"/>
      <c r="Z146" s="29"/>
      <c r="AA146" s="29"/>
      <c r="AB146" s="29"/>
      <c r="AC146" s="29"/>
      <c r="AD146" s="29"/>
      <c r="AE146" s="29"/>
      <c r="AR146" s="171" t="s">
        <v>150</v>
      </c>
      <c r="AT146" s="171" t="s">
        <v>130</v>
      </c>
      <c r="AU146" s="171" t="s">
        <v>87</v>
      </c>
      <c r="AY146" s="14" t="s">
        <v>127</v>
      </c>
      <c r="BE146" s="172">
        <f>IF(N146="základní",J146,0)</f>
        <v>0</v>
      </c>
      <c r="BF146" s="172">
        <f>IF(N146="snížená",J146,0)</f>
        <v>0</v>
      </c>
      <c r="BG146" s="172">
        <f>IF(N146="zákl. přenesená",J146,0)</f>
        <v>0</v>
      </c>
      <c r="BH146" s="172">
        <f>IF(N146="sníž. přenesená",J146,0)</f>
        <v>0</v>
      </c>
      <c r="BI146" s="172">
        <f>IF(N146="nulová",J146,0)</f>
        <v>0</v>
      </c>
      <c r="BJ146" s="14" t="s">
        <v>85</v>
      </c>
      <c r="BK146" s="172">
        <f>ROUND(I146*H146,2)</f>
        <v>0</v>
      </c>
      <c r="BL146" s="14" t="s">
        <v>150</v>
      </c>
      <c r="BM146" s="171" t="s">
        <v>552</v>
      </c>
    </row>
    <row r="147" spans="1:65" s="2" customFormat="1" ht="23.4" customHeight="1">
      <c r="A147" s="29"/>
      <c r="B147" s="158"/>
      <c r="C147" s="159" t="s">
        <v>553</v>
      </c>
      <c r="D147" s="159" t="s">
        <v>130</v>
      </c>
      <c r="E147" s="160" t="s">
        <v>168</v>
      </c>
      <c r="F147" s="161" t="s">
        <v>169</v>
      </c>
      <c r="G147" s="162" t="s">
        <v>161</v>
      </c>
      <c r="H147" s="163">
        <v>0.26700000000000002</v>
      </c>
      <c r="I147" s="164"/>
      <c r="J147" s="165">
        <f>ROUND(I147*H147,2)</f>
        <v>0</v>
      </c>
      <c r="K147" s="166"/>
      <c r="L147" s="30"/>
      <c r="M147" s="167" t="s">
        <v>1</v>
      </c>
      <c r="N147" s="168" t="s">
        <v>42</v>
      </c>
      <c r="O147" s="55"/>
      <c r="P147" s="169">
        <f>O147*H147</f>
        <v>0</v>
      </c>
      <c r="Q147" s="169">
        <v>0</v>
      </c>
      <c r="R147" s="169">
        <f>Q147*H147</f>
        <v>0</v>
      </c>
      <c r="S147" s="169">
        <v>0</v>
      </c>
      <c r="T147" s="170">
        <f>S147*H147</f>
        <v>0</v>
      </c>
      <c r="U147" s="29"/>
      <c r="V147" s="29"/>
      <c r="W147" s="29"/>
      <c r="X147" s="29"/>
      <c r="Y147" s="29"/>
      <c r="Z147" s="29"/>
      <c r="AA147" s="29"/>
      <c r="AB147" s="29"/>
      <c r="AC147" s="29"/>
      <c r="AD147" s="29"/>
      <c r="AE147" s="29"/>
      <c r="AR147" s="171" t="s">
        <v>150</v>
      </c>
      <c r="AT147" s="171" t="s">
        <v>130</v>
      </c>
      <c r="AU147" s="171" t="s">
        <v>87</v>
      </c>
      <c r="AY147" s="14" t="s">
        <v>127</v>
      </c>
      <c r="BE147" s="172">
        <f>IF(N147="základní",J147,0)</f>
        <v>0</v>
      </c>
      <c r="BF147" s="172">
        <f>IF(N147="snížená",J147,0)</f>
        <v>0</v>
      </c>
      <c r="BG147" s="172">
        <f>IF(N147="zákl. přenesená",J147,0)</f>
        <v>0</v>
      </c>
      <c r="BH147" s="172">
        <f>IF(N147="sníž. přenesená",J147,0)</f>
        <v>0</v>
      </c>
      <c r="BI147" s="172">
        <f>IF(N147="nulová",J147,0)</f>
        <v>0</v>
      </c>
      <c r="BJ147" s="14" t="s">
        <v>85</v>
      </c>
      <c r="BK147" s="172">
        <f>ROUND(I147*H147,2)</f>
        <v>0</v>
      </c>
      <c r="BL147" s="14" t="s">
        <v>150</v>
      </c>
      <c r="BM147" s="171" t="s">
        <v>554</v>
      </c>
    </row>
    <row r="148" spans="1:65" s="2" customFormat="1" ht="33" customHeight="1">
      <c r="A148" s="29"/>
      <c r="B148" s="158"/>
      <c r="C148" s="159" t="s">
        <v>171</v>
      </c>
      <c r="D148" s="159" t="s">
        <v>130</v>
      </c>
      <c r="E148" s="160" t="s">
        <v>172</v>
      </c>
      <c r="F148" s="161" t="s">
        <v>173</v>
      </c>
      <c r="G148" s="162" t="s">
        <v>161</v>
      </c>
      <c r="H148" s="163">
        <v>0.26700000000000002</v>
      </c>
      <c r="I148" s="164"/>
      <c r="J148" s="165">
        <f>ROUND(I148*H148,2)</f>
        <v>0</v>
      </c>
      <c r="K148" s="166"/>
      <c r="L148" s="30"/>
      <c r="M148" s="167" t="s">
        <v>1</v>
      </c>
      <c r="N148" s="168" t="s">
        <v>42</v>
      </c>
      <c r="O148" s="55"/>
      <c r="P148" s="169">
        <f>O148*H148</f>
        <v>0</v>
      </c>
      <c r="Q148" s="169">
        <v>0</v>
      </c>
      <c r="R148" s="169">
        <f>Q148*H148</f>
        <v>0</v>
      </c>
      <c r="S148" s="169">
        <v>0</v>
      </c>
      <c r="T148" s="170">
        <f>S148*H148</f>
        <v>0</v>
      </c>
      <c r="U148" s="29"/>
      <c r="V148" s="29"/>
      <c r="W148" s="29"/>
      <c r="X148" s="29"/>
      <c r="Y148" s="29"/>
      <c r="Z148" s="29"/>
      <c r="AA148" s="29"/>
      <c r="AB148" s="29"/>
      <c r="AC148" s="29"/>
      <c r="AD148" s="29"/>
      <c r="AE148" s="29"/>
      <c r="AR148" s="171" t="s">
        <v>150</v>
      </c>
      <c r="AT148" s="171" t="s">
        <v>130</v>
      </c>
      <c r="AU148" s="171" t="s">
        <v>87</v>
      </c>
      <c r="AY148" s="14" t="s">
        <v>127</v>
      </c>
      <c r="BE148" s="172">
        <f>IF(N148="základní",J148,0)</f>
        <v>0</v>
      </c>
      <c r="BF148" s="172">
        <f>IF(N148="snížená",J148,0)</f>
        <v>0</v>
      </c>
      <c r="BG148" s="172">
        <f>IF(N148="zákl. přenesená",J148,0)</f>
        <v>0</v>
      </c>
      <c r="BH148" s="172">
        <f>IF(N148="sníž. přenesená",J148,0)</f>
        <v>0</v>
      </c>
      <c r="BI148" s="172">
        <f>IF(N148="nulová",J148,0)</f>
        <v>0</v>
      </c>
      <c r="BJ148" s="14" t="s">
        <v>85</v>
      </c>
      <c r="BK148" s="172">
        <f>ROUND(I148*H148,2)</f>
        <v>0</v>
      </c>
      <c r="BL148" s="14" t="s">
        <v>150</v>
      </c>
      <c r="BM148" s="171" t="s">
        <v>555</v>
      </c>
    </row>
    <row r="149" spans="1:65" s="12" customFormat="1" ht="22.95" customHeight="1">
      <c r="B149" s="145"/>
      <c r="D149" s="146" t="s">
        <v>76</v>
      </c>
      <c r="E149" s="156" t="s">
        <v>175</v>
      </c>
      <c r="F149" s="156" t="s">
        <v>176</v>
      </c>
      <c r="I149" s="148"/>
      <c r="J149" s="157">
        <f>BK149</f>
        <v>0</v>
      </c>
      <c r="L149" s="145"/>
      <c r="M149" s="150"/>
      <c r="N149" s="151"/>
      <c r="O149" s="151"/>
      <c r="P149" s="152">
        <f>P150</f>
        <v>0</v>
      </c>
      <c r="Q149" s="151"/>
      <c r="R149" s="152">
        <f>R150</f>
        <v>0</v>
      </c>
      <c r="S149" s="151"/>
      <c r="T149" s="153">
        <f>T150</f>
        <v>0</v>
      </c>
      <c r="AR149" s="146" t="s">
        <v>85</v>
      </c>
      <c r="AT149" s="154" t="s">
        <v>76</v>
      </c>
      <c r="AU149" s="154" t="s">
        <v>85</v>
      </c>
      <c r="AY149" s="146" t="s">
        <v>127</v>
      </c>
      <c r="BK149" s="155">
        <f>BK150</f>
        <v>0</v>
      </c>
    </row>
    <row r="150" spans="1:65" s="2" customFormat="1" ht="13.95" customHeight="1">
      <c r="A150" s="29"/>
      <c r="B150" s="158"/>
      <c r="C150" s="159" t="s">
        <v>199</v>
      </c>
      <c r="D150" s="159" t="s">
        <v>130</v>
      </c>
      <c r="E150" s="160" t="s">
        <v>178</v>
      </c>
      <c r="F150" s="161" t="s">
        <v>179</v>
      </c>
      <c r="G150" s="162" t="s">
        <v>161</v>
      </c>
      <c r="H150" s="163">
        <v>1.8160000000000001</v>
      </c>
      <c r="I150" s="164"/>
      <c r="J150" s="165">
        <f>ROUND(I150*H150,2)</f>
        <v>0</v>
      </c>
      <c r="K150" s="166"/>
      <c r="L150" s="30"/>
      <c r="M150" s="167" t="s">
        <v>1</v>
      </c>
      <c r="N150" s="168" t="s">
        <v>42</v>
      </c>
      <c r="O150" s="55"/>
      <c r="P150" s="169">
        <f>O150*H150</f>
        <v>0</v>
      </c>
      <c r="Q150" s="169">
        <v>0</v>
      </c>
      <c r="R150" s="169">
        <f>Q150*H150</f>
        <v>0</v>
      </c>
      <c r="S150" s="169">
        <v>0</v>
      </c>
      <c r="T150" s="170">
        <f>S150*H150</f>
        <v>0</v>
      </c>
      <c r="U150" s="29"/>
      <c r="V150" s="29"/>
      <c r="W150" s="29"/>
      <c r="X150" s="29"/>
      <c r="Y150" s="29"/>
      <c r="Z150" s="29"/>
      <c r="AA150" s="29"/>
      <c r="AB150" s="29"/>
      <c r="AC150" s="29"/>
      <c r="AD150" s="29"/>
      <c r="AE150" s="29"/>
      <c r="AR150" s="171" t="s">
        <v>150</v>
      </c>
      <c r="AT150" s="171" t="s">
        <v>130</v>
      </c>
      <c r="AU150" s="171" t="s">
        <v>87</v>
      </c>
      <c r="AY150" s="14" t="s">
        <v>127</v>
      </c>
      <c r="BE150" s="172">
        <f>IF(N150="základní",J150,0)</f>
        <v>0</v>
      </c>
      <c r="BF150" s="172">
        <f>IF(N150="snížená",J150,0)</f>
        <v>0</v>
      </c>
      <c r="BG150" s="172">
        <f>IF(N150="zákl. přenesená",J150,0)</f>
        <v>0</v>
      </c>
      <c r="BH150" s="172">
        <f>IF(N150="sníž. přenesená",J150,0)</f>
        <v>0</v>
      </c>
      <c r="BI150" s="172">
        <f>IF(N150="nulová",J150,0)</f>
        <v>0</v>
      </c>
      <c r="BJ150" s="14" t="s">
        <v>85</v>
      </c>
      <c r="BK150" s="172">
        <f>ROUND(I150*H150,2)</f>
        <v>0</v>
      </c>
      <c r="BL150" s="14" t="s">
        <v>150</v>
      </c>
      <c r="BM150" s="171" t="s">
        <v>556</v>
      </c>
    </row>
    <row r="151" spans="1:65" s="12" customFormat="1" ht="25.95" customHeight="1">
      <c r="B151" s="145"/>
      <c r="D151" s="146" t="s">
        <v>76</v>
      </c>
      <c r="E151" s="147" t="s">
        <v>181</v>
      </c>
      <c r="F151" s="147" t="s">
        <v>182</v>
      </c>
      <c r="I151" s="148"/>
      <c r="J151" s="149">
        <f>BK151</f>
        <v>0</v>
      </c>
      <c r="L151" s="145"/>
      <c r="M151" s="150"/>
      <c r="N151" s="151"/>
      <c r="O151" s="151"/>
      <c r="P151" s="152">
        <f>P152+P175+P188</f>
        <v>0</v>
      </c>
      <c r="Q151" s="151"/>
      <c r="R151" s="152">
        <f>R152+R175+R188</f>
        <v>0.30266799999999999</v>
      </c>
      <c r="S151" s="151"/>
      <c r="T151" s="153">
        <f>T152+T175+T188</f>
        <v>0</v>
      </c>
      <c r="AR151" s="146" t="s">
        <v>87</v>
      </c>
      <c r="AT151" s="154" t="s">
        <v>76</v>
      </c>
      <c r="AU151" s="154" t="s">
        <v>77</v>
      </c>
      <c r="AY151" s="146" t="s">
        <v>127</v>
      </c>
      <c r="BK151" s="155">
        <f>BK152+BK175+BK188</f>
        <v>0</v>
      </c>
    </row>
    <row r="152" spans="1:65" s="12" customFormat="1" ht="22.95" customHeight="1">
      <c r="B152" s="145"/>
      <c r="D152" s="146" t="s">
        <v>76</v>
      </c>
      <c r="E152" s="156" t="s">
        <v>183</v>
      </c>
      <c r="F152" s="156" t="s">
        <v>184</v>
      </c>
      <c r="I152" s="148"/>
      <c r="J152" s="157">
        <f>BK152</f>
        <v>0</v>
      </c>
      <c r="L152" s="145"/>
      <c r="M152" s="150"/>
      <c r="N152" s="151"/>
      <c r="O152" s="151"/>
      <c r="P152" s="152">
        <f>SUM(P153:P174)</f>
        <v>0</v>
      </c>
      <c r="Q152" s="151"/>
      <c r="R152" s="152">
        <f>SUM(R153:R174)</f>
        <v>0.18099999999999999</v>
      </c>
      <c r="S152" s="151"/>
      <c r="T152" s="153">
        <f>SUM(T153:T174)</f>
        <v>0</v>
      </c>
      <c r="AR152" s="146" t="s">
        <v>87</v>
      </c>
      <c r="AT152" s="154" t="s">
        <v>76</v>
      </c>
      <c r="AU152" s="154" t="s">
        <v>85</v>
      </c>
      <c r="AY152" s="146" t="s">
        <v>127</v>
      </c>
      <c r="BK152" s="155">
        <f>SUM(BK153:BK174)</f>
        <v>0</v>
      </c>
    </row>
    <row r="153" spans="1:65" s="2" customFormat="1" ht="34.799999999999997" customHeight="1">
      <c r="A153" s="29"/>
      <c r="B153" s="158"/>
      <c r="C153" s="159" t="s">
        <v>557</v>
      </c>
      <c r="D153" s="159" t="s">
        <v>130</v>
      </c>
      <c r="E153" s="160" t="s">
        <v>558</v>
      </c>
      <c r="F153" s="161" t="s">
        <v>559</v>
      </c>
      <c r="G153" s="162" t="s">
        <v>139</v>
      </c>
      <c r="H153" s="163">
        <v>50</v>
      </c>
      <c r="I153" s="164"/>
      <c r="J153" s="165">
        <f t="shared" ref="J153:J174" si="0">ROUND(I153*H153,2)</f>
        <v>0</v>
      </c>
      <c r="K153" s="166"/>
      <c r="L153" s="30"/>
      <c r="M153" s="167" t="s">
        <v>1</v>
      </c>
      <c r="N153" s="168" t="s">
        <v>42</v>
      </c>
      <c r="O153" s="55"/>
      <c r="P153" s="169">
        <f t="shared" ref="P153:P174" si="1">O153*H153</f>
        <v>0</v>
      </c>
      <c r="Q153" s="169">
        <v>0</v>
      </c>
      <c r="R153" s="169">
        <f t="shared" ref="R153:R174" si="2">Q153*H153</f>
        <v>0</v>
      </c>
      <c r="S153" s="169">
        <v>0</v>
      </c>
      <c r="T153" s="170">
        <f t="shared" ref="T153:T174" si="3">S153*H153</f>
        <v>0</v>
      </c>
      <c r="U153" s="29"/>
      <c r="V153" s="29"/>
      <c r="W153" s="29"/>
      <c r="X153" s="29"/>
      <c r="Y153" s="29"/>
      <c r="Z153" s="29"/>
      <c r="AA153" s="29"/>
      <c r="AB153" s="29"/>
      <c r="AC153" s="29"/>
      <c r="AD153" s="29"/>
      <c r="AE153" s="29"/>
      <c r="AR153" s="171" t="s">
        <v>188</v>
      </c>
      <c r="AT153" s="171" t="s">
        <v>130</v>
      </c>
      <c r="AU153" s="171" t="s">
        <v>87</v>
      </c>
      <c r="AY153" s="14" t="s">
        <v>127</v>
      </c>
      <c r="BE153" s="172">
        <f t="shared" ref="BE153:BE174" si="4">IF(N153="základní",J153,0)</f>
        <v>0</v>
      </c>
      <c r="BF153" s="172">
        <f t="shared" ref="BF153:BF174" si="5">IF(N153="snížená",J153,0)</f>
        <v>0</v>
      </c>
      <c r="BG153" s="172">
        <f t="shared" ref="BG153:BG174" si="6">IF(N153="zákl. přenesená",J153,0)</f>
        <v>0</v>
      </c>
      <c r="BH153" s="172">
        <f t="shared" ref="BH153:BH174" si="7">IF(N153="sníž. přenesená",J153,0)</f>
        <v>0</v>
      </c>
      <c r="BI153" s="172">
        <f t="shared" ref="BI153:BI174" si="8">IF(N153="nulová",J153,0)</f>
        <v>0</v>
      </c>
      <c r="BJ153" s="14" t="s">
        <v>85</v>
      </c>
      <c r="BK153" s="172">
        <f t="shared" ref="BK153:BK174" si="9">ROUND(I153*H153,2)</f>
        <v>0</v>
      </c>
      <c r="BL153" s="14" t="s">
        <v>188</v>
      </c>
      <c r="BM153" s="171" t="s">
        <v>560</v>
      </c>
    </row>
    <row r="154" spans="1:65" s="2" customFormat="1" ht="13.95" customHeight="1">
      <c r="A154" s="29"/>
      <c r="B154" s="158"/>
      <c r="C154" s="173" t="s">
        <v>561</v>
      </c>
      <c r="D154" s="173" t="s">
        <v>136</v>
      </c>
      <c r="E154" s="174" t="s">
        <v>562</v>
      </c>
      <c r="F154" s="175" t="s">
        <v>563</v>
      </c>
      <c r="G154" s="176" t="s">
        <v>139</v>
      </c>
      <c r="H154" s="177">
        <v>50</v>
      </c>
      <c r="I154" s="178"/>
      <c r="J154" s="179">
        <f t="shared" si="0"/>
        <v>0</v>
      </c>
      <c r="K154" s="180"/>
      <c r="L154" s="181"/>
      <c r="M154" s="182" t="s">
        <v>1</v>
      </c>
      <c r="N154" s="183" t="s">
        <v>42</v>
      </c>
      <c r="O154" s="55"/>
      <c r="P154" s="169">
        <f t="shared" si="1"/>
        <v>0</v>
      </c>
      <c r="Q154" s="169">
        <v>3.62E-3</v>
      </c>
      <c r="R154" s="169">
        <f t="shared" si="2"/>
        <v>0.18099999999999999</v>
      </c>
      <c r="S154" s="169">
        <v>0</v>
      </c>
      <c r="T154" s="170">
        <f t="shared" si="3"/>
        <v>0</v>
      </c>
      <c r="U154" s="29"/>
      <c r="V154" s="29"/>
      <c r="W154" s="29"/>
      <c r="X154" s="29"/>
      <c r="Y154" s="29"/>
      <c r="Z154" s="29"/>
      <c r="AA154" s="29"/>
      <c r="AB154" s="29"/>
      <c r="AC154" s="29"/>
      <c r="AD154" s="29"/>
      <c r="AE154" s="29"/>
      <c r="AR154" s="171" t="s">
        <v>193</v>
      </c>
      <c r="AT154" s="171" t="s">
        <v>136</v>
      </c>
      <c r="AU154" s="171" t="s">
        <v>87</v>
      </c>
      <c r="AY154" s="14" t="s">
        <v>127</v>
      </c>
      <c r="BE154" s="172">
        <f t="shared" si="4"/>
        <v>0</v>
      </c>
      <c r="BF154" s="172">
        <f t="shared" si="5"/>
        <v>0</v>
      </c>
      <c r="BG154" s="172">
        <f t="shared" si="6"/>
        <v>0</v>
      </c>
      <c r="BH154" s="172">
        <f t="shared" si="7"/>
        <v>0</v>
      </c>
      <c r="BI154" s="172">
        <f t="shared" si="8"/>
        <v>0</v>
      </c>
      <c r="BJ154" s="14" t="s">
        <v>85</v>
      </c>
      <c r="BK154" s="172">
        <f t="shared" si="9"/>
        <v>0</v>
      </c>
      <c r="BL154" s="14" t="s">
        <v>188</v>
      </c>
      <c r="BM154" s="171" t="s">
        <v>564</v>
      </c>
    </row>
    <row r="155" spans="1:65" s="2" customFormat="1" ht="23.4" customHeight="1">
      <c r="A155" s="29"/>
      <c r="B155" s="158"/>
      <c r="C155" s="159" t="s">
        <v>147</v>
      </c>
      <c r="D155" s="159" t="s">
        <v>130</v>
      </c>
      <c r="E155" s="160" t="s">
        <v>565</v>
      </c>
      <c r="F155" s="161" t="s">
        <v>566</v>
      </c>
      <c r="G155" s="162" t="s">
        <v>133</v>
      </c>
      <c r="H155" s="163">
        <v>10</v>
      </c>
      <c r="I155" s="164"/>
      <c r="J155" s="165">
        <f t="shared" si="0"/>
        <v>0</v>
      </c>
      <c r="K155" s="166"/>
      <c r="L155" s="30"/>
      <c r="M155" s="167" t="s">
        <v>1</v>
      </c>
      <c r="N155" s="168" t="s">
        <v>42</v>
      </c>
      <c r="O155" s="55"/>
      <c r="P155" s="169">
        <f t="shared" si="1"/>
        <v>0</v>
      </c>
      <c r="Q155" s="169">
        <v>0</v>
      </c>
      <c r="R155" s="169">
        <f t="shared" si="2"/>
        <v>0</v>
      </c>
      <c r="S155" s="169">
        <v>0</v>
      </c>
      <c r="T155" s="170">
        <f t="shared" si="3"/>
        <v>0</v>
      </c>
      <c r="U155" s="29"/>
      <c r="V155" s="29"/>
      <c r="W155" s="29"/>
      <c r="X155" s="29"/>
      <c r="Y155" s="29"/>
      <c r="Z155" s="29"/>
      <c r="AA155" s="29"/>
      <c r="AB155" s="29"/>
      <c r="AC155" s="29"/>
      <c r="AD155" s="29"/>
      <c r="AE155" s="29"/>
      <c r="AR155" s="171" t="s">
        <v>150</v>
      </c>
      <c r="AT155" s="171" t="s">
        <v>130</v>
      </c>
      <c r="AU155" s="171" t="s">
        <v>87</v>
      </c>
      <c r="AY155" s="14" t="s">
        <v>127</v>
      </c>
      <c r="BE155" s="172">
        <f t="shared" si="4"/>
        <v>0</v>
      </c>
      <c r="BF155" s="172">
        <f t="shared" si="5"/>
        <v>0</v>
      </c>
      <c r="BG155" s="172">
        <f t="shared" si="6"/>
        <v>0</v>
      </c>
      <c r="BH155" s="172">
        <f t="shared" si="7"/>
        <v>0</v>
      </c>
      <c r="BI155" s="172">
        <f t="shared" si="8"/>
        <v>0</v>
      </c>
      <c r="BJ155" s="14" t="s">
        <v>85</v>
      </c>
      <c r="BK155" s="172">
        <f t="shared" si="9"/>
        <v>0</v>
      </c>
      <c r="BL155" s="14" t="s">
        <v>150</v>
      </c>
      <c r="BM155" s="171" t="s">
        <v>567</v>
      </c>
    </row>
    <row r="156" spans="1:65" s="2" customFormat="1" ht="23.4" customHeight="1">
      <c r="A156" s="29"/>
      <c r="B156" s="158"/>
      <c r="C156" s="159" t="s">
        <v>207</v>
      </c>
      <c r="D156" s="159" t="s">
        <v>130</v>
      </c>
      <c r="E156" s="160" t="s">
        <v>568</v>
      </c>
      <c r="F156" s="161" t="s">
        <v>569</v>
      </c>
      <c r="G156" s="162" t="s">
        <v>161</v>
      </c>
      <c r="H156" s="163">
        <v>0.18099999999999999</v>
      </c>
      <c r="I156" s="164"/>
      <c r="J156" s="165">
        <f t="shared" si="0"/>
        <v>0</v>
      </c>
      <c r="K156" s="166"/>
      <c r="L156" s="30"/>
      <c r="M156" s="167" t="s">
        <v>1</v>
      </c>
      <c r="N156" s="168" t="s">
        <v>42</v>
      </c>
      <c r="O156" s="55"/>
      <c r="P156" s="169">
        <f t="shared" si="1"/>
        <v>0</v>
      </c>
      <c r="Q156" s="169">
        <v>0</v>
      </c>
      <c r="R156" s="169">
        <f t="shared" si="2"/>
        <v>0</v>
      </c>
      <c r="S156" s="169">
        <v>0</v>
      </c>
      <c r="T156" s="170">
        <f t="shared" si="3"/>
        <v>0</v>
      </c>
      <c r="U156" s="29"/>
      <c r="V156" s="29"/>
      <c r="W156" s="29"/>
      <c r="X156" s="29"/>
      <c r="Y156" s="29"/>
      <c r="Z156" s="29"/>
      <c r="AA156" s="29"/>
      <c r="AB156" s="29"/>
      <c r="AC156" s="29"/>
      <c r="AD156" s="29"/>
      <c r="AE156" s="29"/>
      <c r="AR156" s="171" t="s">
        <v>150</v>
      </c>
      <c r="AT156" s="171" t="s">
        <v>130</v>
      </c>
      <c r="AU156" s="171" t="s">
        <v>87</v>
      </c>
      <c r="AY156" s="14" t="s">
        <v>127</v>
      </c>
      <c r="BE156" s="172">
        <f t="shared" si="4"/>
        <v>0</v>
      </c>
      <c r="BF156" s="172">
        <f t="shared" si="5"/>
        <v>0</v>
      </c>
      <c r="BG156" s="172">
        <f t="shared" si="6"/>
        <v>0</v>
      </c>
      <c r="BH156" s="172">
        <f t="shared" si="7"/>
        <v>0</v>
      </c>
      <c r="BI156" s="172">
        <f t="shared" si="8"/>
        <v>0</v>
      </c>
      <c r="BJ156" s="14" t="s">
        <v>85</v>
      </c>
      <c r="BK156" s="172">
        <f t="shared" si="9"/>
        <v>0</v>
      </c>
      <c r="BL156" s="14" t="s">
        <v>150</v>
      </c>
      <c r="BM156" s="171" t="s">
        <v>570</v>
      </c>
    </row>
    <row r="157" spans="1:65" s="2" customFormat="1" ht="23.4" customHeight="1">
      <c r="A157" s="29"/>
      <c r="B157" s="158"/>
      <c r="C157" s="159" t="s">
        <v>211</v>
      </c>
      <c r="D157" s="159" t="s">
        <v>130</v>
      </c>
      <c r="E157" s="160" t="s">
        <v>255</v>
      </c>
      <c r="F157" s="161" t="s">
        <v>256</v>
      </c>
      <c r="G157" s="162" t="s">
        <v>257</v>
      </c>
      <c r="H157" s="184"/>
      <c r="I157" s="164"/>
      <c r="J157" s="165">
        <f t="shared" si="0"/>
        <v>0</v>
      </c>
      <c r="K157" s="166"/>
      <c r="L157" s="30"/>
      <c r="M157" s="167" t="s">
        <v>1</v>
      </c>
      <c r="N157" s="168" t="s">
        <v>42</v>
      </c>
      <c r="O157" s="55"/>
      <c r="P157" s="169">
        <f t="shared" si="1"/>
        <v>0</v>
      </c>
      <c r="Q157" s="169">
        <v>0</v>
      </c>
      <c r="R157" s="169">
        <f t="shared" si="2"/>
        <v>0</v>
      </c>
      <c r="S157" s="169">
        <v>0</v>
      </c>
      <c r="T157" s="170">
        <f t="shared" si="3"/>
        <v>0</v>
      </c>
      <c r="U157" s="29"/>
      <c r="V157" s="29"/>
      <c r="W157" s="29"/>
      <c r="X157" s="29"/>
      <c r="Y157" s="29"/>
      <c r="Z157" s="29"/>
      <c r="AA157" s="29"/>
      <c r="AB157" s="29"/>
      <c r="AC157" s="29"/>
      <c r="AD157" s="29"/>
      <c r="AE157" s="29"/>
      <c r="AR157" s="171" t="s">
        <v>188</v>
      </c>
      <c r="AT157" s="171" t="s">
        <v>130</v>
      </c>
      <c r="AU157" s="171" t="s">
        <v>87</v>
      </c>
      <c r="AY157" s="14" t="s">
        <v>127</v>
      </c>
      <c r="BE157" s="172">
        <f t="shared" si="4"/>
        <v>0</v>
      </c>
      <c r="BF157" s="172">
        <f t="shared" si="5"/>
        <v>0</v>
      </c>
      <c r="BG157" s="172">
        <f t="shared" si="6"/>
        <v>0</v>
      </c>
      <c r="BH157" s="172">
        <f t="shared" si="7"/>
        <v>0</v>
      </c>
      <c r="BI157" s="172">
        <f t="shared" si="8"/>
        <v>0</v>
      </c>
      <c r="BJ157" s="14" t="s">
        <v>85</v>
      </c>
      <c r="BK157" s="172">
        <f t="shared" si="9"/>
        <v>0</v>
      </c>
      <c r="BL157" s="14" t="s">
        <v>188</v>
      </c>
      <c r="BM157" s="171" t="s">
        <v>571</v>
      </c>
    </row>
    <row r="158" spans="1:65" s="2" customFormat="1" ht="13.95" customHeight="1">
      <c r="A158" s="29"/>
      <c r="B158" s="158"/>
      <c r="C158" s="159" t="s">
        <v>259</v>
      </c>
      <c r="D158" s="159" t="s">
        <v>130</v>
      </c>
      <c r="E158" s="160" t="s">
        <v>572</v>
      </c>
      <c r="F158" s="161" t="s">
        <v>573</v>
      </c>
      <c r="G158" s="162" t="s">
        <v>262</v>
      </c>
      <c r="H158" s="163">
        <v>1</v>
      </c>
      <c r="I158" s="164"/>
      <c r="J158" s="165">
        <f t="shared" si="0"/>
        <v>0</v>
      </c>
      <c r="K158" s="166"/>
      <c r="L158" s="30"/>
      <c r="M158" s="167" t="s">
        <v>1</v>
      </c>
      <c r="N158" s="168" t="s">
        <v>42</v>
      </c>
      <c r="O158" s="55"/>
      <c r="P158" s="169">
        <f t="shared" si="1"/>
        <v>0</v>
      </c>
      <c r="Q158" s="169">
        <v>0</v>
      </c>
      <c r="R158" s="169">
        <f t="shared" si="2"/>
        <v>0</v>
      </c>
      <c r="S158" s="169">
        <v>0</v>
      </c>
      <c r="T158" s="170">
        <f t="shared" si="3"/>
        <v>0</v>
      </c>
      <c r="U158" s="29"/>
      <c r="V158" s="29"/>
      <c r="W158" s="29"/>
      <c r="X158" s="29"/>
      <c r="Y158" s="29"/>
      <c r="Z158" s="29"/>
      <c r="AA158" s="29"/>
      <c r="AB158" s="29"/>
      <c r="AC158" s="29"/>
      <c r="AD158" s="29"/>
      <c r="AE158" s="29"/>
      <c r="AR158" s="171" t="s">
        <v>188</v>
      </c>
      <c r="AT158" s="171" t="s">
        <v>130</v>
      </c>
      <c r="AU158" s="171" t="s">
        <v>87</v>
      </c>
      <c r="AY158" s="14" t="s">
        <v>127</v>
      </c>
      <c r="BE158" s="172">
        <f t="shared" si="4"/>
        <v>0</v>
      </c>
      <c r="BF158" s="172">
        <f t="shared" si="5"/>
        <v>0</v>
      </c>
      <c r="BG158" s="172">
        <f t="shared" si="6"/>
        <v>0</v>
      </c>
      <c r="BH158" s="172">
        <f t="shared" si="7"/>
        <v>0</v>
      </c>
      <c r="BI158" s="172">
        <f t="shared" si="8"/>
        <v>0</v>
      </c>
      <c r="BJ158" s="14" t="s">
        <v>85</v>
      </c>
      <c r="BK158" s="172">
        <f t="shared" si="9"/>
        <v>0</v>
      </c>
      <c r="BL158" s="14" t="s">
        <v>188</v>
      </c>
      <c r="BM158" s="171" t="s">
        <v>574</v>
      </c>
    </row>
    <row r="159" spans="1:65" s="2" customFormat="1" ht="19.8" customHeight="1">
      <c r="A159" s="29"/>
      <c r="B159" s="158"/>
      <c r="C159" s="173" t="s">
        <v>8</v>
      </c>
      <c r="D159" s="173" t="s">
        <v>136</v>
      </c>
      <c r="E159" s="174" t="s">
        <v>575</v>
      </c>
      <c r="F159" s="175" t="s">
        <v>576</v>
      </c>
      <c r="G159" s="176" t="s">
        <v>262</v>
      </c>
      <c r="H159" s="177">
        <v>1</v>
      </c>
      <c r="I159" s="178"/>
      <c r="J159" s="179">
        <f t="shared" si="0"/>
        <v>0</v>
      </c>
      <c r="K159" s="180"/>
      <c r="L159" s="181"/>
      <c r="M159" s="182" t="s">
        <v>1</v>
      </c>
      <c r="N159" s="183" t="s">
        <v>42</v>
      </c>
      <c r="O159" s="55"/>
      <c r="P159" s="169">
        <f t="shared" si="1"/>
        <v>0</v>
      </c>
      <c r="Q159" s="169">
        <v>0</v>
      </c>
      <c r="R159" s="169">
        <f t="shared" si="2"/>
        <v>0</v>
      </c>
      <c r="S159" s="169">
        <v>0</v>
      </c>
      <c r="T159" s="170">
        <f t="shared" si="3"/>
        <v>0</v>
      </c>
      <c r="U159" s="29"/>
      <c r="V159" s="29"/>
      <c r="W159" s="29"/>
      <c r="X159" s="29"/>
      <c r="Y159" s="29"/>
      <c r="Z159" s="29"/>
      <c r="AA159" s="29"/>
      <c r="AB159" s="29"/>
      <c r="AC159" s="29"/>
      <c r="AD159" s="29"/>
      <c r="AE159" s="29"/>
      <c r="AR159" s="171" t="s">
        <v>193</v>
      </c>
      <c r="AT159" s="171" t="s">
        <v>136</v>
      </c>
      <c r="AU159" s="171" t="s">
        <v>87</v>
      </c>
      <c r="AY159" s="14" t="s">
        <v>127</v>
      </c>
      <c r="BE159" s="172">
        <f t="shared" si="4"/>
        <v>0</v>
      </c>
      <c r="BF159" s="172">
        <f t="shared" si="5"/>
        <v>0</v>
      </c>
      <c r="BG159" s="172">
        <f t="shared" si="6"/>
        <v>0</v>
      </c>
      <c r="BH159" s="172">
        <f t="shared" si="7"/>
        <v>0</v>
      </c>
      <c r="BI159" s="172">
        <f t="shared" si="8"/>
        <v>0</v>
      </c>
      <c r="BJ159" s="14" t="s">
        <v>85</v>
      </c>
      <c r="BK159" s="172">
        <f t="shared" si="9"/>
        <v>0</v>
      </c>
      <c r="BL159" s="14" t="s">
        <v>188</v>
      </c>
      <c r="BM159" s="171" t="s">
        <v>577</v>
      </c>
    </row>
    <row r="160" spans="1:65" s="2" customFormat="1" ht="13.95" customHeight="1">
      <c r="A160" s="29"/>
      <c r="B160" s="158"/>
      <c r="C160" s="159" t="s">
        <v>188</v>
      </c>
      <c r="D160" s="159" t="s">
        <v>130</v>
      </c>
      <c r="E160" s="160" t="s">
        <v>578</v>
      </c>
      <c r="F160" s="161" t="s">
        <v>579</v>
      </c>
      <c r="G160" s="162" t="s">
        <v>262</v>
      </c>
      <c r="H160" s="163">
        <v>3</v>
      </c>
      <c r="I160" s="164"/>
      <c r="J160" s="165">
        <f t="shared" si="0"/>
        <v>0</v>
      </c>
      <c r="K160" s="166"/>
      <c r="L160" s="30"/>
      <c r="M160" s="167" t="s">
        <v>1</v>
      </c>
      <c r="N160" s="168" t="s">
        <v>42</v>
      </c>
      <c r="O160" s="55"/>
      <c r="P160" s="169">
        <f t="shared" si="1"/>
        <v>0</v>
      </c>
      <c r="Q160" s="169">
        <v>0</v>
      </c>
      <c r="R160" s="169">
        <f t="shared" si="2"/>
        <v>0</v>
      </c>
      <c r="S160" s="169">
        <v>0</v>
      </c>
      <c r="T160" s="170">
        <f t="shared" si="3"/>
        <v>0</v>
      </c>
      <c r="U160" s="29"/>
      <c r="V160" s="29"/>
      <c r="W160" s="29"/>
      <c r="X160" s="29"/>
      <c r="Y160" s="29"/>
      <c r="Z160" s="29"/>
      <c r="AA160" s="29"/>
      <c r="AB160" s="29"/>
      <c r="AC160" s="29"/>
      <c r="AD160" s="29"/>
      <c r="AE160" s="29"/>
      <c r="AR160" s="171" t="s">
        <v>188</v>
      </c>
      <c r="AT160" s="171" t="s">
        <v>130</v>
      </c>
      <c r="AU160" s="171" t="s">
        <v>87</v>
      </c>
      <c r="AY160" s="14" t="s">
        <v>127</v>
      </c>
      <c r="BE160" s="172">
        <f t="shared" si="4"/>
        <v>0</v>
      </c>
      <c r="BF160" s="172">
        <f t="shared" si="5"/>
        <v>0</v>
      </c>
      <c r="BG160" s="172">
        <f t="shared" si="6"/>
        <v>0</v>
      </c>
      <c r="BH160" s="172">
        <f t="shared" si="7"/>
        <v>0</v>
      </c>
      <c r="BI160" s="172">
        <f t="shared" si="8"/>
        <v>0</v>
      </c>
      <c r="BJ160" s="14" t="s">
        <v>85</v>
      </c>
      <c r="BK160" s="172">
        <f t="shared" si="9"/>
        <v>0</v>
      </c>
      <c r="BL160" s="14" t="s">
        <v>188</v>
      </c>
      <c r="BM160" s="171" t="s">
        <v>580</v>
      </c>
    </row>
    <row r="161" spans="1:65" s="2" customFormat="1" ht="13.95" customHeight="1">
      <c r="A161" s="29"/>
      <c r="B161" s="158"/>
      <c r="C161" s="173" t="s">
        <v>270</v>
      </c>
      <c r="D161" s="173" t="s">
        <v>136</v>
      </c>
      <c r="E161" s="174" t="s">
        <v>581</v>
      </c>
      <c r="F161" s="175" t="s">
        <v>582</v>
      </c>
      <c r="G161" s="176" t="s">
        <v>262</v>
      </c>
      <c r="H161" s="177">
        <v>3</v>
      </c>
      <c r="I161" s="178"/>
      <c r="J161" s="179">
        <f t="shared" si="0"/>
        <v>0</v>
      </c>
      <c r="K161" s="180"/>
      <c r="L161" s="181"/>
      <c r="M161" s="182" t="s">
        <v>1</v>
      </c>
      <c r="N161" s="183" t="s">
        <v>42</v>
      </c>
      <c r="O161" s="55"/>
      <c r="P161" s="169">
        <f t="shared" si="1"/>
        <v>0</v>
      </c>
      <c r="Q161" s="169">
        <v>0</v>
      </c>
      <c r="R161" s="169">
        <f t="shared" si="2"/>
        <v>0</v>
      </c>
      <c r="S161" s="169">
        <v>0</v>
      </c>
      <c r="T161" s="170">
        <f t="shared" si="3"/>
        <v>0</v>
      </c>
      <c r="U161" s="29"/>
      <c r="V161" s="29"/>
      <c r="W161" s="29"/>
      <c r="X161" s="29"/>
      <c r="Y161" s="29"/>
      <c r="Z161" s="29"/>
      <c r="AA161" s="29"/>
      <c r="AB161" s="29"/>
      <c r="AC161" s="29"/>
      <c r="AD161" s="29"/>
      <c r="AE161" s="29"/>
      <c r="AR161" s="171" t="s">
        <v>193</v>
      </c>
      <c r="AT161" s="171" t="s">
        <v>136</v>
      </c>
      <c r="AU161" s="171" t="s">
        <v>87</v>
      </c>
      <c r="AY161" s="14" t="s">
        <v>127</v>
      </c>
      <c r="BE161" s="172">
        <f t="shared" si="4"/>
        <v>0</v>
      </c>
      <c r="BF161" s="172">
        <f t="shared" si="5"/>
        <v>0</v>
      </c>
      <c r="BG161" s="172">
        <f t="shared" si="6"/>
        <v>0</v>
      </c>
      <c r="BH161" s="172">
        <f t="shared" si="7"/>
        <v>0</v>
      </c>
      <c r="BI161" s="172">
        <f t="shared" si="8"/>
        <v>0</v>
      </c>
      <c r="BJ161" s="14" t="s">
        <v>85</v>
      </c>
      <c r="BK161" s="172">
        <f t="shared" si="9"/>
        <v>0</v>
      </c>
      <c r="BL161" s="14" t="s">
        <v>188</v>
      </c>
      <c r="BM161" s="171" t="s">
        <v>583</v>
      </c>
    </row>
    <row r="162" spans="1:65" s="2" customFormat="1" ht="13.95" customHeight="1">
      <c r="A162" s="29"/>
      <c r="B162" s="158"/>
      <c r="C162" s="159" t="s">
        <v>273</v>
      </c>
      <c r="D162" s="159" t="s">
        <v>130</v>
      </c>
      <c r="E162" s="160" t="s">
        <v>584</v>
      </c>
      <c r="F162" s="161" t="s">
        <v>585</v>
      </c>
      <c r="G162" s="162" t="s">
        <v>362</v>
      </c>
      <c r="H162" s="163">
        <v>1</v>
      </c>
      <c r="I162" s="164"/>
      <c r="J162" s="165">
        <f t="shared" si="0"/>
        <v>0</v>
      </c>
      <c r="K162" s="166"/>
      <c r="L162" s="30"/>
      <c r="M162" s="167" t="s">
        <v>1</v>
      </c>
      <c r="N162" s="168" t="s">
        <v>42</v>
      </c>
      <c r="O162" s="55"/>
      <c r="P162" s="169">
        <f t="shared" si="1"/>
        <v>0</v>
      </c>
      <c r="Q162" s="169">
        <v>0</v>
      </c>
      <c r="R162" s="169">
        <f t="shared" si="2"/>
        <v>0</v>
      </c>
      <c r="S162" s="169">
        <v>0</v>
      </c>
      <c r="T162" s="170">
        <f t="shared" si="3"/>
        <v>0</v>
      </c>
      <c r="U162" s="29"/>
      <c r="V162" s="29"/>
      <c r="W162" s="29"/>
      <c r="X162" s="29"/>
      <c r="Y162" s="29"/>
      <c r="Z162" s="29"/>
      <c r="AA162" s="29"/>
      <c r="AB162" s="29"/>
      <c r="AC162" s="29"/>
      <c r="AD162" s="29"/>
      <c r="AE162" s="29"/>
      <c r="AR162" s="171" t="s">
        <v>188</v>
      </c>
      <c r="AT162" s="171" t="s">
        <v>130</v>
      </c>
      <c r="AU162" s="171" t="s">
        <v>87</v>
      </c>
      <c r="AY162" s="14" t="s">
        <v>127</v>
      </c>
      <c r="BE162" s="172">
        <f t="shared" si="4"/>
        <v>0</v>
      </c>
      <c r="BF162" s="172">
        <f t="shared" si="5"/>
        <v>0</v>
      </c>
      <c r="BG162" s="172">
        <f t="shared" si="6"/>
        <v>0</v>
      </c>
      <c r="BH162" s="172">
        <f t="shared" si="7"/>
        <v>0</v>
      </c>
      <c r="BI162" s="172">
        <f t="shared" si="8"/>
        <v>0</v>
      </c>
      <c r="BJ162" s="14" t="s">
        <v>85</v>
      </c>
      <c r="BK162" s="172">
        <f t="shared" si="9"/>
        <v>0</v>
      </c>
      <c r="BL162" s="14" t="s">
        <v>188</v>
      </c>
      <c r="BM162" s="171" t="s">
        <v>586</v>
      </c>
    </row>
    <row r="163" spans="1:65" s="2" customFormat="1" ht="13.95" customHeight="1">
      <c r="A163" s="29"/>
      <c r="B163" s="158"/>
      <c r="C163" s="173" t="s">
        <v>277</v>
      </c>
      <c r="D163" s="173" t="s">
        <v>136</v>
      </c>
      <c r="E163" s="174" t="s">
        <v>587</v>
      </c>
      <c r="F163" s="175" t="s">
        <v>673</v>
      </c>
      <c r="G163" s="176" t="s">
        <v>362</v>
      </c>
      <c r="H163" s="177">
        <v>1</v>
      </c>
      <c r="I163" s="178"/>
      <c r="J163" s="179">
        <f t="shared" si="0"/>
        <v>0</v>
      </c>
      <c r="K163" s="180"/>
      <c r="L163" s="181"/>
      <c r="M163" s="182" t="s">
        <v>1</v>
      </c>
      <c r="N163" s="183" t="s">
        <v>42</v>
      </c>
      <c r="O163" s="55"/>
      <c r="P163" s="169">
        <f t="shared" si="1"/>
        <v>0</v>
      </c>
      <c r="Q163" s="169">
        <v>0</v>
      </c>
      <c r="R163" s="169">
        <f t="shared" si="2"/>
        <v>0</v>
      </c>
      <c r="S163" s="169">
        <v>0</v>
      </c>
      <c r="T163" s="170">
        <f t="shared" si="3"/>
        <v>0</v>
      </c>
      <c r="U163" s="29"/>
      <c r="V163" s="29"/>
      <c r="W163" s="29"/>
      <c r="X163" s="29"/>
      <c r="Y163" s="29"/>
      <c r="Z163" s="29"/>
      <c r="AA163" s="29"/>
      <c r="AB163" s="29"/>
      <c r="AC163" s="29"/>
      <c r="AD163" s="29"/>
      <c r="AE163" s="29"/>
      <c r="AR163" s="171" t="s">
        <v>193</v>
      </c>
      <c r="AT163" s="171" t="s">
        <v>136</v>
      </c>
      <c r="AU163" s="171" t="s">
        <v>87</v>
      </c>
      <c r="AY163" s="14" t="s">
        <v>127</v>
      </c>
      <c r="BE163" s="172">
        <f t="shared" si="4"/>
        <v>0</v>
      </c>
      <c r="BF163" s="172">
        <f t="shared" si="5"/>
        <v>0</v>
      </c>
      <c r="BG163" s="172">
        <f t="shared" si="6"/>
        <v>0</v>
      </c>
      <c r="BH163" s="172">
        <f t="shared" si="7"/>
        <v>0</v>
      </c>
      <c r="BI163" s="172">
        <f t="shared" si="8"/>
        <v>0</v>
      </c>
      <c r="BJ163" s="14" t="s">
        <v>85</v>
      </c>
      <c r="BK163" s="172">
        <f t="shared" si="9"/>
        <v>0</v>
      </c>
      <c r="BL163" s="14" t="s">
        <v>188</v>
      </c>
      <c r="BM163" s="171" t="s">
        <v>588</v>
      </c>
    </row>
    <row r="164" spans="1:65" s="2" customFormat="1" ht="13.95" customHeight="1">
      <c r="A164" s="29"/>
      <c r="B164" s="158"/>
      <c r="C164" s="159" t="s">
        <v>281</v>
      </c>
      <c r="D164" s="159" t="s">
        <v>130</v>
      </c>
      <c r="E164" s="160" t="s">
        <v>589</v>
      </c>
      <c r="F164" s="161" t="s">
        <v>590</v>
      </c>
      <c r="G164" s="162" t="s">
        <v>262</v>
      </c>
      <c r="H164" s="163">
        <v>5</v>
      </c>
      <c r="I164" s="164"/>
      <c r="J164" s="165">
        <f t="shared" si="0"/>
        <v>0</v>
      </c>
      <c r="K164" s="166"/>
      <c r="L164" s="30"/>
      <c r="M164" s="167" t="s">
        <v>1</v>
      </c>
      <c r="N164" s="168" t="s">
        <v>42</v>
      </c>
      <c r="O164" s="55"/>
      <c r="P164" s="169">
        <f t="shared" si="1"/>
        <v>0</v>
      </c>
      <c r="Q164" s="169">
        <v>0</v>
      </c>
      <c r="R164" s="169">
        <f t="shared" si="2"/>
        <v>0</v>
      </c>
      <c r="S164" s="169">
        <v>0</v>
      </c>
      <c r="T164" s="170">
        <f t="shared" si="3"/>
        <v>0</v>
      </c>
      <c r="U164" s="29"/>
      <c r="V164" s="29"/>
      <c r="W164" s="29"/>
      <c r="X164" s="29"/>
      <c r="Y164" s="29"/>
      <c r="Z164" s="29"/>
      <c r="AA164" s="29"/>
      <c r="AB164" s="29"/>
      <c r="AC164" s="29"/>
      <c r="AD164" s="29"/>
      <c r="AE164" s="29"/>
      <c r="AR164" s="171" t="s">
        <v>188</v>
      </c>
      <c r="AT164" s="171" t="s">
        <v>130</v>
      </c>
      <c r="AU164" s="171" t="s">
        <v>87</v>
      </c>
      <c r="AY164" s="14" t="s">
        <v>127</v>
      </c>
      <c r="BE164" s="172">
        <f t="shared" si="4"/>
        <v>0</v>
      </c>
      <c r="BF164" s="172">
        <f t="shared" si="5"/>
        <v>0</v>
      </c>
      <c r="BG164" s="172">
        <f t="shared" si="6"/>
        <v>0</v>
      </c>
      <c r="BH164" s="172">
        <f t="shared" si="7"/>
        <v>0</v>
      </c>
      <c r="BI164" s="172">
        <f t="shared" si="8"/>
        <v>0</v>
      </c>
      <c r="BJ164" s="14" t="s">
        <v>85</v>
      </c>
      <c r="BK164" s="172">
        <f t="shared" si="9"/>
        <v>0</v>
      </c>
      <c r="BL164" s="14" t="s">
        <v>188</v>
      </c>
      <c r="BM164" s="171" t="s">
        <v>591</v>
      </c>
    </row>
    <row r="165" spans="1:65" s="2" customFormat="1" ht="29.4" customHeight="1">
      <c r="A165" s="29"/>
      <c r="B165" s="158"/>
      <c r="C165" s="173" t="s">
        <v>7</v>
      </c>
      <c r="D165" s="173" t="s">
        <v>136</v>
      </c>
      <c r="E165" s="174" t="s">
        <v>592</v>
      </c>
      <c r="F165" s="175" t="s">
        <v>674</v>
      </c>
      <c r="G165" s="176" t="s">
        <v>262</v>
      </c>
      <c r="H165" s="177">
        <v>5</v>
      </c>
      <c r="I165" s="178"/>
      <c r="J165" s="179">
        <f t="shared" si="0"/>
        <v>0</v>
      </c>
      <c r="K165" s="180"/>
      <c r="L165" s="181"/>
      <c r="M165" s="182" t="s">
        <v>1</v>
      </c>
      <c r="N165" s="183" t="s">
        <v>42</v>
      </c>
      <c r="O165" s="55"/>
      <c r="P165" s="169">
        <f t="shared" si="1"/>
        <v>0</v>
      </c>
      <c r="Q165" s="169">
        <v>0</v>
      </c>
      <c r="R165" s="169">
        <f t="shared" si="2"/>
        <v>0</v>
      </c>
      <c r="S165" s="169">
        <v>0</v>
      </c>
      <c r="T165" s="170">
        <f t="shared" si="3"/>
        <v>0</v>
      </c>
      <c r="U165" s="29"/>
      <c r="V165" s="29"/>
      <c r="W165" s="29"/>
      <c r="X165" s="29"/>
      <c r="Y165" s="29"/>
      <c r="Z165" s="29"/>
      <c r="AA165" s="29"/>
      <c r="AB165" s="29"/>
      <c r="AC165" s="29"/>
      <c r="AD165" s="29"/>
      <c r="AE165" s="29"/>
      <c r="AR165" s="171" t="s">
        <v>193</v>
      </c>
      <c r="AT165" s="171" t="s">
        <v>136</v>
      </c>
      <c r="AU165" s="171" t="s">
        <v>87</v>
      </c>
      <c r="AY165" s="14" t="s">
        <v>127</v>
      </c>
      <c r="BE165" s="172">
        <f t="shared" si="4"/>
        <v>0</v>
      </c>
      <c r="BF165" s="172">
        <f t="shared" si="5"/>
        <v>0</v>
      </c>
      <c r="BG165" s="172">
        <f t="shared" si="6"/>
        <v>0</v>
      </c>
      <c r="BH165" s="172">
        <f t="shared" si="7"/>
        <v>0</v>
      </c>
      <c r="BI165" s="172">
        <f t="shared" si="8"/>
        <v>0</v>
      </c>
      <c r="BJ165" s="14" t="s">
        <v>85</v>
      </c>
      <c r="BK165" s="172">
        <f t="shared" si="9"/>
        <v>0</v>
      </c>
      <c r="BL165" s="14" t="s">
        <v>188</v>
      </c>
      <c r="BM165" s="171" t="s">
        <v>593</v>
      </c>
    </row>
    <row r="166" spans="1:65" s="2" customFormat="1" ht="18" customHeight="1">
      <c r="A166" s="29"/>
      <c r="B166" s="158"/>
      <c r="C166" s="159" t="s">
        <v>594</v>
      </c>
      <c r="D166" s="159" t="s">
        <v>130</v>
      </c>
      <c r="E166" s="160" t="s">
        <v>595</v>
      </c>
      <c r="F166" s="161" t="s">
        <v>596</v>
      </c>
      <c r="G166" s="162" t="s">
        <v>262</v>
      </c>
      <c r="H166" s="163">
        <v>1</v>
      </c>
      <c r="I166" s="164"/>
      <c r="J166" s="165">
        <f t="shared" si="0"/>
        <v>0</v>
      </c>
      <c r="K166" s="166"/>
      <c r="L166" s="30"/>
      <c r="M166" s="167" t="s">
        <v>1</v>
      </c>
      <c r="N166" s="168" t="s">
        <v>42</v>
      </c>
      <c r="O166" s="55"/>
      <c r="P166" s="169">
        <f t="shared" si="1"/>
        <v>0</v>
      </c>
      <c r="Q166" s="169">
        <v>0</v>
      </c>
      <c r="R166" s="169">
        <f t="shared" si="2"/>
        <v>0</v>
      </c>
      <c r="S166" s="169">
        <v>0</v>
      </c>
      <c r="T166" s="170">
        <f t="shared" si="3"/>
        <v>0</v>
      </c>
      <c r="U166" s="29"/>
      <c r="V166" s="29"/>
      <c r="W166" s="29"/>
      <c r="X166" s="29"/>
      <c r="Y166" s="29"/>
      <c r="Z166" s="29"/>
      <c r="AA166" s="29"/>
      <c r="AB166" s="29"/>
      <c r="AC166" s="29"/>
      <c r="AD166" s="29"/>
      <c r="AE166" s="29"/>
      <c r="AR166" s="171" t="s">
        <v>188</v>
      </c>
      <c r="AT166" s="171" t="s">
        <v>130</v>
      </c>
      <c r="AU166" s="171" t="s">
        <v>87</v>
      </c>
      <c r="AY166" s="14" t="s">
        <v>127</v>
      </c>
      <c r="BE166" s="172">
        <f t="shared" si="4"/>
        <v>0</v>
      </c>
      <c r="BF166" s="172">
        <f t="shared" si="5"/>
        <v>0</v>
      </c>
      <c r="BG166" s="172">
        <f t="shared" si="6"/>
        <v>0</v>
      </c>
      <c r="BH166" s="172">
        <f t="shared" si="7"/>
        <v>0</v>
      </c>
      <c r="BI166" s="172">
        <f t="shared" si="8"/>
        <v>0</v>
      </c>
      <c r="BJ166" s="14" t="s">
        <v>85</v>
      </c>
      <c r="BK166" s="172">
        <f t="shared" si="9"/>
        <v>0</v>
      </c>
      <c r="BL166" s="14" t="s">
        <v>188</v>
      </c>
      <c r="BM166" s="171" t="s">
        <v>597</v>
      </c>
    </row>
    <row r="167" spans="1:65" s="2" customFormat="1" ht="23.4" customHeight="1">
      <c r="A167" s="29"/>
      <c r="B167" s="158"/>
      <c r="C167" s="173" t="s">
        <v>598</v>
      </c>
      <c r="D167" s="173" t="s">
        <v>136</v>
      </c>
      <c r="E167" s="174" t="s">
        <v>599</v>
      </c>
      <c r="F167" s="175" t="s">
        <v>600</v>
      </c>
      <c r="G167" s="176" t="s">
        <v>262</v>
      </c>
      <c r="H167" s="177">
        <v>1</v>
      </c>
      <c r="I167" s="178"/>
      <c r="J167" s="179">
        <f t="shared" si="0"/>
        <v>0</v>
      </c>
      <c r="K167" s="180"/>
      <c r="L167" s="181"/>
      <c r="M167" s="182" t="s">
        <v>1</v>
      </c>
      <c r="N167" s="183" t="s">
        <v>42</v>
      </c>
      <c r="O167" s="55"/>
      <c r="P167" s="169">
        <f t="shared" si="1"/>
        <v>0</v>
      </c>
      <c r="Q167" s="169">
        <v>0</v>
      </c>
      <c r="R167" s="169">
        <f t="shared" si="2"/>
        <v>0</v>
      </c>
      <c r="S167" s="169">
        <v>0</v>
      </c>
      <c r="T167" s="170">
        <f t="shared" si="3"/>
        <v>0</v>
      </c>
      <c r="U167" s="29"/>
      <c r="V167" s="29"/>
      <c r="W167" s="29"/>
      <c r="X167" s="29"/>
      <c r="Y167" s="29"/>
      <c r="Z167" s="29"/>
      <c r="AA167" s="29"/>
      <c r="AB167" s="29"/>
      <c r="AC167" s="29"/>
      <c r="AD167" s="29"/>
      <c r="AE167" s="29"/>
      <c r="AR167" s="171" t="s">
        <v>193</v>
      </c>
      <c r="AT167" s="171" t="s">
        <v>136</v>
      </c>
      <c r="AU167" s="171" t="s">
        <v>87</v>
      </c>
      <c r="AY167" s="14" t="s">
        <v>127</v>
      </c>
      <c r="BE167" s="172">
        <f t="shared" si="4"/>
        <v>0</v>
      </c>
      <c r="BF167" s="172">
        <f t="shared" si="5"/>
        <v>0</v>
      </c>
      <c r="BG167" s="172">
        <f t="shared" si="6"/>
        <v>0</v>
      </c>
      <c r="BH167" s="172">
        <f t="shared" si="7"/>
        <v>0</v>
      </c>
      <c r="BI167" s="172">
        <f t="shared" si="8"/>
        <v>0</v>
      </c>
      <c r="BJ167" s="14" t="s">
        <v>85</v>
      </c>
      <c r="BK167" s="172">
        <f t="shared" si="9"/>
        <v>0</v>
      </c>
      <c r="BL167" s="14" t="s">
        <v>188</v>
      </c>
      <c r="BM167" s="171" t="s">
        <v>601</v>
      </c>
    </row>
    <row r="168" spans="1:65" s="2" customFormat="1" ht="23.4" customHeight="1">
      <c r="A168" s="29"/>
      <c r="B168" s="158"/>
      <c r="C168" s="159" t="s">
        <v>167</v>
      </c>
      <c r="D168" s="159" t="s">
        <v>130</v>
      </c>
      <c r="E168" s="160" t="s">
        <v>360</v>
      </c>
      <c r="F168" s="161" t="s">
        <v>361</v>
      </c>
      <c r="G168" s="162" t="s">
        <v>362</v>
      </c>
      <c r="H168" s="163">
        <v>1</v>
      </c>
      <c r="I168" s="164"/>
      <c r="J168" s="165">
        <f t="shared" si="0"/>
        <v>0</v>
      </c>
      <c r="K168" s="166"/>
      <c r="L168" s="30"/>
      <c r="M168" s="167" t="s">
        <v>1</v>
      </c>
      <c r="N168" s="168" t="s">
        <v>42</v>
      </c>
      <c r="O168" s="55"/>
      <c r="P168" s="169">
        <f t="shared" si="1"/>
        <v>0</v>
      </c>
      <c r="Q168" s="169">
        <v>0</v>
      </c>
      <c r="R168" s="169">
        <f t="shared" si="2"/>
        <v>0</v>
      </c>
      <c r="S168" s="169">
        <v>0</v>
      </c>
      <c r="T168" s="170">
        <f t="shared" si="3"/>
        <v>0</v>
      </c>
      <c r="U168" s="29"/>
      <c r="V168" s="29"/>
      <c r="W168" s="29"/>
      <c r="X168" s="29"/>
      <c r="Y168" s="29"/>
      <c r="Z168" s="29"/>
      <c r="AA168" s="29"/>
      <c r="AB168" s="29"/>
      <c r="AC168" s="29"/>
      <c r="AD168" s="29"/>
      <c r="AE168" s="29"/>
      <c r="AR168" s="171" t="s">
        <v>188</v>
      </c>
      <c r="AT168" s="171" t="s">
        <v>130</v>
      </c>
      <c r="AU168" s="171" t="s">
        <v>87</v>
      </c>
      <c r="AY168" s="14" t="s">
        <v>127</v>
      </c>
      <c r="BE168" s="172">
        <f t="shared" si="4"/>
        <v>0</v>
      </c>
      <c r="BF168" s="172">
        <f t="shared" si="5"/>
        <v>0</v>
      </c>
      <c r="BG168" s="172">
        <f t="shared" si="6"/>
        <v>0</v>
      </c>
      <c r="BH168" s="172">
        <f t="shared" si="7"/>
        <v>0</v>
      </c>
      <c r="BI168" s="172">
        <f t="shared" si="8"/>
        <v>0</v>
      </c>
      <c r="BJ168" s="14" t="s">
        <v>85</v>
      </c>
      <c r="BK168" s="172">
        <f t="shared" si="9"/>
        <v>0</v>
      </c>
      <c r="BL168" s="14" t="s">
        <v>188</v>
      </c>
      <c r="BM168" s="171" t="s">
        <v>602</v>
      </c>
    </row>
    <row r="169" spans="1:65" s="2" customFormat="1" ht="13.95" customHeight="1">
      <c r="A169" s="29"/>
      <c r="B169" s="158"/>
      <c r="C169" s="159" t="s">
        <v>185</v>
      </c>
      <c r="D169" s="159" t="s">
        <v>130</v>
      </c>
      <c r="E169" s="160" t="s">
        <v>216</v>
      </c>
      <c r="F169" s="161" t="s">
        <v>603</v>
      </c>
      <c r="G169" s="162" t="s">
        <v>262</v>
      </c>
      <c r="H169" s="163">
        <v>1</v>
      </c>
      <c r="I169" s="164"/>
      <c r="J169" s="165">
        <f t="shared" si="0"/>
        <v>0</v>
      </c>
      <c r="K169" s="166"/>
      <c r="L169" s="30"/>
      <c r="M169" s="167" t="s">
        <v>1</v>
      </c>
      <c r="N169" s="168" t="s">
        <v>42</v>
      </c>
      <c r="O169" s="55"/>
      <c r="P169" s="169">
        <f t="shared" si="1"/>
        <v>0</v>
      </c>
      <c r="Q169" s="169">
        <v>0</v>
      </c>
      <c r="R169" s="169">
        <f t="shared" si="2"/>
        <v>0</v>
      </c>
      <c r="S169" s="169">
        <v>0</v>
      </c>
      <c r="T169" s="170">
        <f t="shared" si="3"/>
        <v>0</v>
      </c>
      <c r="U169" s="29"/>
      <c r="V169" s="29"/>
      <c r="W169" s="29"/>
      <c r="X169" s="29"/>
      <c r="Y169" s="29"/>
      <c r="Z169" s="29"/>
      <c r="AA169" s="29"/>
      <c r="AB169" s="29"/>
      <c r="AC169" s="29"/>
      <c r="AD169" s="29"/>
      <c r="AE169" s="29"/>
      <c r="AR169" s="171" t="s">
        <v>188</v>
      </c>
      <c r="AT169" s="171" t="s">
        <v>130</v>
      </c>
      <c r="AU169" s="171" t="s">
        <v>87</v>
      </c>
      <c r="AY169" s="14" t="s">
        <v>127</v>
      </c>
      <c r="BE169" s="172">
        <f t="shared" si="4"/>
        <v>0</v>
      </c>
      <c r="BF169" s="172">
        <f t="shared" si="5"/>
        <v>0</v>
      </c>
      <c r="BG169" s="172">
        <f t="shared" si="6"/>
        <v>0</v>
      </c>
      <c r="BH169" s="172">
        <f t="shared" si="7"/>
        <v>0</v>
      </c>
      <c r="BI169" s="172">
        <f t="shared" si="8"/>
        <v>0</v>
      </c>
      <c r="BJ169" s="14" t="s">
        <v>85</v>
      </c>
      <c r="BK169" s="172">
        <f t="shared" si="9"/>
        <v>0</v>
      </c>
      <c r="BL169" s="14" t="s">
        <v>188</v>
      </c>
      <c r="BM169" s="171" t="s">
        <v>604</v>
      </c>
    </row>
    <row r="170" spans="1:65" s="2" customFormat="1" ht="13.95" customHeight="1">
      <c r="A170" s="29"/>
      <c r="B170" s="158"/>
      <c r="C170" s="173" t="s">
        <v>190</v>
      </c>
      <c r="D170" s="173" t="s">
        <v>136</v>
      </c>
      <c r="E170" s="174" t="s">
        <v>373</v>
      </c>
      <c r="F170" s="175" t="s">
        <v>605</v>
      </c>
      <c r="G170" s="176" t="s">
        <v>262</v>
      </c>
      <c r="H170" s="177">
        <v>1</v>
      </c>
      <c r="I170" s="178"/>
      <c r="J170" s="179">
        <f t="shared" si="0"/>
        <v>0</v>
      </c>
      <c r="K170" s="180"/>
      <c r="L170" s="181"/>
      <c r="M170" s="182" t="s">
        <v>1</v>
      </c>
      <c r="N170" s="183" t="s">
        <v>42</v>
      </c>
      <c r="O170" s="55"/>
      <c r="P170" s="169">
        <f t="shared" si="1"/>
        <v>0</v>
      </c>
      <c r="Q170" s="169">
        <v>0</v>
      </c>
      <c r="R170" s="169">
        <f t="shared" si="2"/>
        <v>0</v>
      </c>
      <c r="S170" s="169">
        <v>0</v>
      </c>
      <c r="T170" s="170">
        <f t="shared" si="3"/>
        <v>0</v>
      </c>
      <c r="U170" s="29"/>
      <c r="V170" s="29"/>
      <c r="W170" s="29"/>
      <c r="X170" s="29"/>
      <c r="Y170" s="29"/>
      <c r="Z170" s="29"/>
      <c r="AA170" s="29"/>
      <c r="AB170" s="29"/>
      <c r="AC170" s="29"/>
      <c r="AD170" s="29"/>
      <c r="AE170" s="29"/>
      <c r="AR170" s="171" t="s">
        <v>193</v>
      </c>
      <c r="AT170" s="171" t="s">
        <v>136</v>
      </c>
      <c r="AU170" s="171" t="s">
        <v>87</v>
      </c>
      <c r="AY170" s="14" t="s">
        <v>127</v>
      </c>
      <c r="BE170" s="172">
        <f t="shared" si="4"/>
        <v>0</v>
      </c>
      <c r="BF170" s="172">
        <f t="shared" si="5"/>
        <v>0</v>
      </c>
      <c r="BG170" s="172">
        <f t="shared" si="6"/>
        <v>0</v>
      </c>
      <c r="BH170" s="172">
        <f t="shared" si="7"/>
        <v>0</v>
      </c>
      <c r="BI170" s="172">
        <f t="shared" si="8"/>
        <v>0</v>
      </c>
      <c r="BJ170" s="14" t="s">
        <v>85</v>
      </c>
      <c r="BK170" s="172">
        <f t="shared" si="9"/>
        <v>0</v>
      </c>
      <c r="BL170" s="14" t="s">
        <v>188</v>
      </c>
      <c r="BM170" s="171" t="s">
        <v>606</v>
      </c>
    </row>
    <row r="171" spans="1:65" s="2" customFormat="1" ht="13.95" customHeight="1">
      <c r="A171" s="29"/>
      <c r="B171" s="158"/>
      <c r="C171" s="159" t="s">
        <v>219</v>
      </c>
      <c r="D171" s="159" t="s">
        <v>130</v>
      </c>
      <c r="E171" s="160" t="s">
        <v>377</v>
      </c>
      <c r="F171" s="161" t="s">
        <v>607</v>
      </c>
      <c r="G171" s="162" t="s">
        <v>262</v>
      </c>
      <c r="H171" s="163">
        <v>3</v>
      </c>
      <c r="I171" s="164"/>
      <c r="J171" s="165">
        <f t="shared" si="0"/>
        <v>0</v>
      </c>
      <c r="K171" s="166"/>
      <c r="L171" s="30"/>
      <c r="M171" s="167" t="s">
        <v>1</v>
      </c>
      <c r="N171" s="168" t="s">
        <v>42</v>
      </c>
      <c r="O171" s="55"/>
      <c r="P171" s="169">
        <f t="shared" si="1"/>
        <v>0</v>
      </c>
      <c r="Q171" s="169">
        <v>0</v>
      </c>
      <c r="R171" s="169">
        <f t="shared" si="2"/>
        <v>0</v>
      </c>
      <c r="S171" s="169">
        <v>0</v>
      </c>
      <c r="T171" s="170">
        <f t="shared" si="3"/>
        <v>0</v>
      </c>
      <c r="U171" s="29"/>
      <c r="V171" s="29"/>
      <c r="W171" s="29"/>
      <c r="X171" s="29"/>
      <c r="Y171" s="29"/>
      <c r="Z171" s="29"/>
      <c r="AA171" s="29"/>
      <c r="AB171" s="29"/>
      <c r="AC171" s="29"/>
      <c r="AD171" s="29"/>
      <c r="AE171" s="29"/>
      <c r="AR171" s="171" t="s">
        <v>188</v>
      </c>
      <c r="AT171" s="171" t="s">
        <v>130</v>
      </c>
      <c r="AU171" s="171" t="s">
        <v>87</v>
      </c>
      <c r="AY171" s="14" t="s">
        <v>127</v>
      </c>
      <c r="BE171" s="172">
        <f t="shared" si="4"/>
        <v>0</v>
      </c>
      <c r="BF171" s="172">
        <f t="shared" si="5"/>
        <v>0</v>
      </c>
      <c r="BG171" s="172">
        <f t="shared" si="6"/>
        <v>0</v>
      </c>
      <c r="BH171" s="172">
        <f t="shared" si="7"/>
        <v>0</v>
      </c>
      <c r="BI171" s="172">
        <f t="shared" si="8"/>
        <v>0</v>
      </c>
      <c r="BJ171" s="14" t="s">
        <v>85</v>
      </c>
      <c r="BK171" s="172">
        <f t="shared" si="9"/>
        <v>0</v>
      </c>
      <c r="BL171" s="14" t="s">
        <v>188</v>
      </c>
      <c r="BM171" s="171" t="s">
        <v>608</v>
      </c>
    </row>
    <row r="172" spans="1:65" s="2" customFormat="1" ht="20.399999999999999" customHeight="1">
      <c r="A172" s="29"/>
      <c r="B172" s="158"/>
      <c r="C172" s="159" t="s">
        <v>223</v>
      </c>
      <c r="D172" s="159" t="s">
        <v>130</v>
      </c>
      <c r="E172" s="160" t="s">
        <v>609</v>
      </c>
      <c r="F172" s="161" t="s">
        <v>610</v>
      </c>
      <c r="G172" s="162" t="s">
        <v>262</v>
      </c>
      <c r="H172" s="163">
        <v>3</v>
      </c>
      <c r="I172" s="164"/>
      <c r="J172" s="165">
        <f t="shared" si="0"/>
        <v>0</v>
      </c>
      <c r="K172" s="166"/>
      <c r="L172" s="30"/>
      <c r="M172" s="167" t="s">
        <v>1</v>
      </c>
      <c r="N172" s="168" t="s">
        <v>42</v>
      </c>
      <c r="O172" s="55"/>
      <c r="P172" s="169">
        <f t="shared" si="1"/>
        <v>0</v>
      </c>
      <c r="Q172" s="169">
        <v>0</v>
      </c>
      <c r="R172" s="169">
        <f t="shared" si="2"/>
        <v>0</v>
      </c>
      <c r="S172" s="169">
        <v>0</v>
      </c>
      <c r="T172" s="170">
        <f t="shared" si="3"/>
        <v>0</v>
      </c>
      <c r="U172" s="29"/>
      <c r="V172" s="29"/>
      <c r="W172" s="29"/>
      <c r="X172" s="29"/>
      <c r="Y172" s="29"/>
      <c r="Z172" s="29"/>
      <c r="AA172" s="29"/>
      <c r="AB172" s="29"/>
      <c r="AC172" s="29"/>
      <c r="AD172" s="29"/>
      <c r="AE172" s="29"/>
      <c r="AR172" s="171" t="s">
        <v>188</v>
      </c>
      <c r="AT172" s="171" t="s">
        <v>130</v>
      </c>
      <c r="AU172" s="171" t="s">
        <v>87</v>
      </c>
      <c r="AY172" s="14" t="s">
        <v>127</v>
      </c>
      <c r="BE172" s="172">
        <f t="shared" si="4"/>
        <v>0</v>
      </c>
      <c r="BF172" s="172">
        <f t="shared" si="5"/>
        <v>0</v>
      </c>
      <c r="BG172" s="172">
        <f t="shared" si="6"/>
        <v>0</v>
      </c>
      <c r="BH172" s="172">
        <f t="shared" si="7"/>
        <v>0</v>
      </c>
      <c r="BI172" s="172">
        <f t="shared" si="8"/>
        <v>0</v>
      </c>
      <c r="BJ172" s="14" t="s">
        <v>85</v>
      </c>
      <c r="BK172" s="172">
        <f t="shared" si="9"/>
        <v>0</v>
      </c>
      <c r="BL172" s="14" t="s">
        <v>188</v>
      </c>
      <c r="BM172" s="171" t="s">
        <v>611</v>
      </c>
    </row>
    <row r="173" spans="1:65" s="2" customFormat="1" ht="19.8" customHeight="1">
      <c r="A173" s="29"/>
      <c r="B173" s="158"/>
      <c r="C173" s="159" t="s">
        <v>227</v>
      </c>
      <c r="D173" s="159" t="s">
        <v>130</v>
      </c>
      <c r="E173" s="160" t="s">
        <v>612</v>
      </c>
      <c r="F173" s="161" t="s">
        <v>613</v>
      </c>
      <c r="G173" s="162" t="s">
        <v>614</v>
      </c>
      <c r="H173" s="163">
        <v>1</v>
      </c>
      <c r="I173" s="164"/>
      <c r="J173" s="165">
        <f t="shared" si="0"/>
        <v>0</v>
      </c>
      <c r="K173" s="166"/>
      <c r="L173" s="30"/>
      <c r="M173" s="167" t="s">
        <v>1</v>
      </c>
      <c r="N173" s="168" t="s">
        <v>42</v>
      </c>
      <c r="O173" s="55"/>
      <c r="P173" s="169">
        <f t="shared" si="1"/>
        <v>0</v>
      </c>
      <c r="Q173" s="169">
        <v>0</v>
      </c>
      <c r="R173" s="169">
        <f t="shared" si="2"/>
        <v>0</v>
      </c>
      <c r="S173" s="169">
        <v>0</v>
      </c>
      <c r="T173" s="170">
        <f t="shared" si="3"/>
        <v>0</v>
      </c>
      <c r="U173" s="29"/>
      <c r="V173" s="29"/>
      <c r="W173" s="29"/>
      <c r="X173" s="29"/>
      <c r="Y173" s="29"/>
      <c r="Z173" s="29"/>
      <c r="AA173" s="29"/>
      <c r="AB173" s="29"/>
      <c r="AC173" s="29"/>
      <c r="AD173" s="29"/>
      <c r="AE173" s="29"/>
      <c r="AR173" s="171" t="s">
        <v>188</v>
      </c>
      <c r="AT173" s="171" t="s">
        <v>130</v>
      </c>
      <c r="AU173" s="171" t="s">
        <v>87</v>
      </c>
      <c r="AY173" s="14" t="s">
        <v>127</v>
      </c>
      <c r="BE173" s="172">
        <f t="shared" si="4"/>
        <v>0</v>
      </c>
      <c r="BF173" s="172">
        <f t="shared" si="5"/>
        <v>0</v>
      </c>
      <c r="BG173" s="172">
        <f t="shared" si="6"/>
        <v>0</v>
      </c>
      <c r="BH173" s="172">
        <f t="shared" si="7"/>
        <v>0</v>
      </c>
      <c r="BI173" s="172">
        <f t="shared" si="8"/>
        <v>0</v>
      </c>
      <c r="BJ173" s="14" t="s">
        <v>85</v>
      </c>
      <c r="BK173" s="172">
        <f t="shared" si="9"/>
        <v>0</v>
      </c>
      <c r="BL173" s="14" t="s">
        <v>188</v>
      </c>
      <c r="BM173" s="171" t="s">
        <v>615</v>
      </c>
    </row>
    <row r="174" spans="1:65" s="2" customFormat="1" ht="13.95" customHeight="1">
      <c r="A174" s="29"/>
      <c r="B174" s="158"/>
      <c r="C174" s="159" t="s">
        <v>231</v>
      </c>
      <c r="D174" s="159" t="s">
        <v>130</v>
      </c>
      <c r="E174" s="160" t="s">
        <v>616</v>
      </c>
      <c r="F174" s="161" t="s">
        <v>617</v>
      </c>
      <c r="G174" s="162" t="s">
        <v>614</v>
      </c>
      <c r="H174" s="163">
        <v>1</v>
      </c>
      <c r="I174" s="164"/>
      <c r="J174" s="165">
        <f t="shared" si="0"/>
        <v>0</v>
      </c>
      <c r="K174" s="166"/>
      <c r="L174" s="30"/>
      <c r="M174" s="167" t="s">
        <v>1</v>
      </c>
      <c r="N174" s="168" t="s">
        <v>42</v>
      </c>
      <c r="O174" s="55"/>
      <c r="P174" s="169">
        <f t="shared" si="1"/>
        <v>0</v>
      </c>
      <c r="Q174" s="169">
        <v>0</v>
      </c>
      <c r="R174" s="169">
        <f t="shared" si="2"/>
        <v>0</v>
      </c>
      <c r="S174" s="169">
        <v>0</v>
      </c>
      <c r="T174" s="170">
        <f t="shared" si="3"/>
        <v>0</v>
      </c>
      <c r="U174" s="29"/>
      <c r="V174" s="29"/>
      <c r="W174" s="29"/>
      <c r="X174" s="29"/>
      <c r="Y174" s="29"/>
      <c r="Z174" s="29"/>
      <c r="AA174" s="29"/>
      <c r="AB174" s="29"/>
      <c r="AC174" s="29"/>
      <c r="AD174" s="29"/>
      <c r="AE174" s="29"/>
      <c r="AR174" s="171" t="s">
        <v>188</v>
      </c>
      <c r="AT174" s="171" t="s">
        <v>130</v>
      </c>
      <c r="AU174" s="171" t="s">
        <v>87</v>
      </c>
      <c r="AY174" s="14" t="s">
        <v>127</v>
      </c>
      <c r="BE174" s="172">
        <f t="shared" si="4"/>
        <v>0</v>
      </c>
      <c r="BF174" s="172">
        <f t="shared" si="5"/>
        <v>0</v>
      </c>
      <c r="BG174" s="172">
        <f t="shared" si="6"/>
        <v>0</v>
      </c>
      <c r="BH174" s="172">
        <f t="shared" si="7"/>
        <v>0</v>
      </c>
      <c r="BI174" s="172">
        <f t="shared" si="8"/>
        <v>0</v>
      </c>
      <c r="BJ174" s="14" t="s">
        <v>85</v>
      </c>
      <c r="BK174" s="172">
        <f t="shared" si="9"/>
        <v>0</v>
      </c>
      <c r="BL174" s="14" t="s">
        <v>188</v>
      </c>
      <c r="BM174" s="171" t="s">
        <v>618</v>
      </c>
    </row>
    <row r="175" spans="1:65" s="12" customFormat="1" ht="22.95" customHeight="1">
      <c r="B175" s="145"/>
      <c r="D175" s="146" t="s">
        <v>76</v>
      </c>
      <c r="E175" s="156" t="s">
        <v>380</v>
      </c>
      <c r="F175" s="156" t="s">
        <v>381</v>
      </c>
      <c r="I175" s="148"/>
      <c r="J175" s="157">
        <f>BK175</f>
        <v>0</v>
      </c>
      <c r="L175" s="145"/>
      <c r="M175" s="150"/>
      <c r="N175" s="151"/>
      <c r="O175" s="151"/>
      <c r="P175" s="152">
        <f>SUM(P176:P187)</f>
        <v>0</v>
      </c>
      <c r="Q175" s="151"/>
      <c r="R175" s="152">
        <f>SUM(R176:R187)</f>
        <v>0.121668</v>
      </c>
      <c r="S175" s="151"/>
      <c r="T175" s="153">
        <f>SUM(T176:T187)</f>
        <v>0</v>
      </c>
      <c r="AR175" s="146" t="s">
        <v>87</v>
      </c>
      <c r="AT175" s="154" t="s">
        <v>76</v>
      </c>
      <c r="AU175" s="154" t="s">
        <v>85</v>
      </c>
      <c r="AY175" s="146" t="s">
        <v>127</v>
      </c>
      <c r="BK175" s="155">
        <f>SUM(BK176:BK187)</f>
        <v>0</v>
      </c>
    </row>
    <row r="176" spans="1:65" s="2" customFormat="1" ht="13.95" customHeight="1">
      <c r="A176" s="29"/>
      <c r="B176" s="158"/>
      <c r="C176" s="159" t="s">
        <v>382</v>
      </c>
      <c r="D176" s="159" t="s">
        <v>130</v>
      </c>
      <c r="E176" s="160" t="s">
        <v>383</v>
      </c>
      <c r="F176" s="161" t="s">
        <v>384</v>
      </c>
      <c r="G176" s="162" t="s">
        <v>139</v>
      </c>
      <c r="H176" s="163">
        <v>2</v>
      </c>
      <c r="I176" s="164"/>
      <c r="J176" s="165">
        <f t="shared" ref="J176:J187" si="10">ROUND(I176*H176,2)</f>
        <v>0</v>
      </c>
      <c r="K176" s="166"/>
      <c r="L176" s="30"/>
      <c r="M176" s="167" t="s">
        <v>1</v>
      </c>
      <c r="N176" s="168" t="s">
        <v>42</v>
      </c>
      <c r="O176" s="55"/>
      <c r="P176" s="169">
        <f t="shared" ref="P176:P187" si="11">O176*H176</f>
        <v>0</v>
      </c>
      <c r="Q176" s="169">
        <v>0</v>
      </c>
      <c r="R176" s="169">
        <f t="shared" ref="R176:R187" si="12">Q176*H176</f>
        <v>0</v>
      </c>
      <c r="S176" s="169">
        <v>0</v>
      </c>
      <c r="T176" s="170">
        <f t="shared" ref="T176:T187" si="13">S176*H176</f>
        <v>0</v>
      </c>
      <c r="U176" s="29"/>
      <c r="V176" s="29"/>
      <c r="W176" s="29"/>
      <c r="X176" s="29"/>
      <c r="Y176" s="29"/>
      <c r="Z176" s="29"/>
      <c r="AA176" s="29"/>
      <c r="AB176" s="29"/>
      <c r="AC176" s="29"/>
      <c r="AD176" s="29"/>
      <c r="AE176" s="29"/>
      <c r="AR176" s="171" t="s">
        <v>188</v>
      </c>
      <c r="AT176" s="171" t="s">
        <v>130</v>
      </c>
      <c r="AU176" s="171" t="s">
        <v>87</v>
      </c>
      <c r="AY176" s="14" t="s">
        <v>127</v>
      </c>
      <c r="BE176" s="172">
        <f t="shared" ref="BE176:BE187" si="14">IF(N176="základní",J176,0)</f>
        <v>0</v>
      </c>
      <c r="BF176" s="172">
        <f t="shared" ref="BF176:BF187" si="15">IF(N176="snížená",J176,0)</f>
        <v>0</v>
      </c>
      <c r="BG176" s="172">
        <f t="shared" ref="BG176:BG187" si="16">IF(N176="zákl. přenesená",J176,0)</f>
        <v>0</v>
      </c>
      <c r="BH176" s="172">
        <f t="shared" ref="BH176:BH187" si="17">IF(N176="sníž. přenesená",J176,0)</f>
        <v>0</v>
      </c>
      <c r="BI176" s="172">
        <f t="shared" ref="BI176:BI187" si="18">IF(N176="nulová",J176,0)</f>
        <v>0</v>
      </c>
      <c r="BJ176" s="14" t="s">
        <v>85</v>
      </c>
      <c r="BK176" s="172">
        <f t="shared" ref="BK176:BK187" si="19">ROUND(I176*H176,2)</f>
        <v>0</v>
      </c>
      <c r="BL176" s="14" t="s">
        <v>188</v>
      </c>
      <c r="BM176" s="171" t="s">
        <v>619</v>
      </c>
    </row>
    <row r="177" spans="1:65" s="2" customFormat="1" ht="13.95" customHeight="1">
      <c r="A177" s="29"/>
      <c r="B177" s="158"/>
      <c r="C177" s="173" t="s">
        <v>386</v>
      </c>
      <c r="D177" s="173" t="s">
        <v>136</v>
      </c>
      <c r="E177" s="174" t="s">
        <v>387</v>
      </c>
      <c r="F177" s="175" t="s">
        <v>388</v>
      </c>
      <c r="G177" s="176" t="s">
        <v>139</v>
      </c>
      <c r="H177" s="177">
        <v>2.1</v>
      </c>
      <c r="I177" s="178"/>
      <c r="J177" s="179">
        <f t="shared" si="10"/>
        <v>0</v>
      </c>
      <c r="K177" s="180"/>
      <c r="L177" s="181"/>
      <c r="M177" s="182" t="s">
        <v>1</v>
      </c>
      <c r="N177" s="183" t="s">
        <v>42</v>
      </c>
      <c r="O177" s="55"/>
      <c r="P177" s="169">
        <f t="shared" si="11"/>
        <v>0</v>
      </c>
      <c r="Q177" s="169">
        <v>8.0000000000000007E-5</v>
      </c>
      <c r="R177" s="169">
        <f t="shared" si="12"/>
        <v>1.6800000000000002E-4</v>
      </c>
      <c r="S177" s="169">
        <v>0</v>
      </c>
      <c r="T177" s="170">
        <f t="shared" si="13"/>
        <v>0</v>
      </c>
      <c r="U177" s="29"/>
      <c r="V177" s="29"/>
      <c r="W177" s="29"/>
      <c r="X177" s="29"/>
      <c r="Y177" s="29"/>
      <c r="Z177" s="29"/>
      <c r="AA177" s="29"/>
      <c r="AB177" s="29"/>
      <c r="AC177" s="29"/>
      <c r="AD177" s="29"/>
      <c r="AE177" s="29"/>
      <c r="AR177" s="171" t="s">
        <v>193</v>
      </c>
      <c r="AT177" s="171" t="s">
        <v>136</v>
      </c>
      <c r="AU177" s="171" t="s">
        <v>87</v>
      </c>
      <c r="AY177" s="14" t="s">
        <v>127</v>
      </c>
      <c r="BE177" s="172">
        <f t="shared" si="14"/>
        <v>0</v>
      </c>
      <c r="BF177" s="172">
        <f t="shared" si="15"/>
        <v>0</v>
      </c>
      <c r="BG177" s="172">
        <f t="shared" si="16"/>
        <v>0</v>
      </c>
      <c r="BH177" s="172">
        <f t="shared" si="17"/>
        <v>0</v>
      </c>
      <c r="BI177" s="172">
        <f t="shared" si="18"/>
        <v>0</v>
      </c>
      <c r="BJ177" s="14" t="s">
        <v>85</v>
      </c>
      <c r="BK177" s="172">
        <f t="shared" si="19"/>
        <v>0</v>
      </c>
      <c r="BL177" s="14" t="s">
        <v>188</v>
      </c>
      <c r="BM177" s="171" t="s">
        <v>620</v>
      </c>
    </row>
    <row r="178" spans="1:65" s="2" customFormat="1" ht="23.4" customHeight="1">
      <c r="A178" s="29"/>
      <c r="B178" s="158"/>
      <c r="C178" s="159" t="s">
        <v>390</v>
      </c>
      <c r="D178" s="159" t="s">
        <v>130</v>
      </c>
      <c r="E178" s="160" t="s">
        <v>391</v>
      </c>
      <c r="F178" s="161" t="s">
        <v>392</v>
      </c>
      <c r="G178" s="162" t="s">
        <v>139</v>
      </c>
      <c r="H178" s="163">
        <v>27</v>
      </c>
      <c r="I178" s="164"/>
      <c r="J178" s="165">
        <f t="shared" si="10"/>
        <v>0</v>
      </c>
      <c r="K178" s="166"/>
      <c r="L178" s="30"/>
      <c r="M178" s="167" t="s">
        <v>1</v>
      </c>
      <c r="N178" s="168" t="s">
        <v>42</v>
      </c>
      <c r="O178" s="55"/>
      <c r="P178" s="169">
        <f t="shared" si="11"/>
        <v>0</v>
      </c>
      <c r="Q178" s="169">
        <v>0</v>
      </c>
      <c r="R178" s="169">
        <f t="shared" si="12"/>
        <v>0</v>
      </c>
      <c r="S178" s="169">
        <v>0</v>
      </c>
      <c r="T178" s="170">
        <f t="shared" si="13"/>
        <v>0</v>
      </c>
      <c r="U178" s="29"/>
      <c r="V178" s="29"/>
      <c r="W178" s="29"/>
      <c r="X178" s="29"/>
      <c r="Y178" s="29"/>
      <c r="Z178" s="29"/>
      <c r="AA178" s="29"/>
      <c r="AB178" s="29"/>
      <c r="AC178" s="29"/>
      <c r="AD178" s="29"/>
      <c r="AE178" s="29"/>
      <c r="AR178" s="171" t="s">
        <v>188</v>
      </c>
      <c r="AT178" s="171" t="s">
        <v>130</v>
      </c>
      <c r="AU178" s="171" t="s">
        <v>87</v>
      </c>
      <c r="AY178" s="14" t="s">
        <v>127</v>
      </c>
      <c r="BE178" s="172">
        <f t="shared" si="14"/>
        <v>0</v>
      </c>
      <c r="BF178" s="172">
        <f t="shared" si="15"/>
        <v>0</v>
      </c>
      <c r="BG178" s="172">
        <f t="shared" si="16"/>
        <v>0</v>
      </c>
      <c r="BH178" s="172">
        <f t="shared" si="17"/>
        <v>0</v>
      </c>
      <c r="BI178" s="172">
        <f t="shared" si="18"/>
        <v>0</v>
      </c>
      <c r="BJ178" s="14" t="s">
        <v>85</v>
      </c>
      <c r="BK178" s="172">
        <f t="shared" si="19"/>
        <v>0</v>
      </c>
      <c r="BL178" s="14" t="s">
        <v>188</v>
      </c>
      <c r="BM178" s="171" t="s">
        <v>621</v>
      </c>
    </row>
    <row r="179" spans="1:65" s="2" customFormat="1" ht="13.95" customHeight="1">
      <c r="A179" s="29"/>
      <c r="B179" s="158"/>
      <c r="C179" s="173" t="s">
        <v>394</v>
      </c>
      <c r="D179" s="173" t="s">
        <v>136</v>
      </c>
      <c r="E179" s="174" t="s">
        <v>395</v>
      </c>
      <c r="F179" s="175" t="s">
        <v>396</v>
      </c>
      <c r="G179" s="176" t="s">
        <v>139</v>
      </c>
      <c r="H179" s="177">
        <v>27</v>
      </c>
      <c r="I179" s="178"/>
      <c r="J179" s="179">
        <f t="shared" si="10"/>
        <v>0</v>
      </c>
      <c r="K179" s="180"/>
      <c r="L179" s="181"/>
      <c r="M179" s="182" t="s">
        <v>1</v>
      </c>
      <c r="N179" s="183" t="s">
        <v>42</v>
      </c>
      <c r="O179" s="55"/>
      <c r="P179" s="169">
        <f t="shared" si="11"/>
        <v>0</v>
      </c>
      <c r="Q179" s="169">
        <v>4.4999999999999997E-3</v>
      </c>
      <c r="R179" s="169">
        <f t="shared" si="12"/>
        <v>0.1215</v>
      </c>
      <c r="S179" s="169">
        <v>0</v>
      </c>
      <c r="T179" s="170">
        <f t="shared" si="13"/>
        <v>0</v>
      </c>
      <c r="U179" s="29"/>
      <c r="V179" s="29"/>
      <c r="W179" s="29"/>
      <c r="X179" s="29"/>
      <c r="Y179" s="29"/>
      <c r="Z179" s="29"/>
      <c r="AA179" s="29"/>
      <c r="AB179" s="29"/>
      <c r="AC179" s="29"/>
      <c r="AD179" s="29"/>
      <c r="AE179" s="29"/>
      <c r="AR179" s="171" t="s">
        <v>193</v>
      </c>
      <c r="AT179" s="171" t="s">
        <v>136</v>
      </c>
      <c r="AU179" s="171" t="s">
        <v>87</v>
      </c>
      <c r="AY179" s="14" t="s">
        <v>127</v>
      </c>
      <c r="BE179" s="172">
        <f t="shared" si="14"/>
        <v>0</v>
      </c>
      <c r="BF179" s="172">
        <f t="shared" si="15"/>
        <v>0</v>
      </c>
      <c r="BG179" s="172">
        <f t="shared" si="16"/>
        <v>0</v>
      </c>
      <c r="BH179" s="172">
        <f t="shared" si="17"/>
        <v>0</v>
      </c>
      <c r="BI179" s="172">
        <f t="shared" si="18"/>
        <v>0</v>
      </c>
      <c r="BJ179" s="14" t="s">
        <v>85</v>
      </c>
      <c r="BK179" s="172">
        <f t="shared" si="19"/>
        <v>0</v>
      </c>
      <c r="BL179" s="14" t="s">
        <v>188</v>
      </c>
      <c r="BM179" s="171" t="s">
        <v>622</v>
      </c>
    </row>
    <row r="180" spans="1:65" s="2" customFormat="1" ht="23.4" customHeight="1">
      <c r="A180" s="29"/>
      <c r="B180" s="158"/>
      <c r="C180" s="159" t="s">
        <v>195</v>
      </c>
      <c r="D180" s="159" t="s">
        <v>130</v>
      </c>
      <c r="E180" s="160" t="s">
        <v>399</v>
      </c>
      <c r="F180" s="161" t="s">
        <v>400</v>
      </c>
      <c r="G180" s="162" t="s">
        <v>161</v>
      </c>
      <c r="H180" s="163">
        <v>0.122</v>
      </c>
      <c r="I180" s="164"/>
      <c r="J180" s="165">
        <f t="shared" si="10"/>
        <v>0</v>
      </c>
      <c r="K180" s="166"/>
      <c r="L180" s="30"/>
      <c r="M180" s="167" t="s">
        <v>1</v>
      </c>
      <c r="N180" s="168" t="s">
        <v>42</v>
      </c>
      <c r="O180" s="55"/>
      <c r="P180" s="169">
        <f t="shared" si="11"/>
        <v>0</v>
      </c>
      <c r="Q180" s="169">
        <v>0</v>
      </c>
      <c r="R180" s="169">
        <f t="shared" si="12"/>
        <v>0</v>
      </c>
      <c r="S180" s="169">
        <v>0</v>
      </c>
      <c r="T180" s="170">
        <f t="shared" si="13"/>
        <v>0</v>
      </c>
      <c r="U180" s="29"/>
      <c r="V180" s="29"/>
      <c r="W180" s="29"/>
      <c r="X180" s="29"/>
      <c r="Y180" s="29"/>
      <c r="Z180" s="29"/>
      <c r="AA180" s="29"/>
      <c r="AB180" s="29"/>
      <c r="AC180" s="29"/>
      <c r="AD180" s="29"/>
      <c r="AE180" s="29"/>
      <c r="AR180" s="171" t="s">
        <v>188</v>
      </c>
      <c r="AT180" s="171" t="s">
        <v>130</v>
      </c>
      <c r="AU180" s="171" t="s">
        <v>87</v>
      </c>
      <c r="AY180" s="14" t="s">
        <v>127</v>
      </c>
      <c r="BE180" s="172">
        <f t="shared" si="14"/>
        <v>0</v>
      </c>
      <c r="BF180" s="172">
        <f t="shared" si="15"/>
        <v>0</v>
      </c>
      <c r="BG180" s="172">
        <f t="shared" si="16"/>
        <v>0</v>
      </c>
      <c r="BH180" s="172">
        <f t="shared" si="17"/>
        <v>0</v>
      </c>
      <c r="BI180" s="172">
        <f t="shared" si="18"/>
        <v>0</v>
      </c>
      <c r="BJ180" s="14" t="s">
        <v>85</v>
      </c>
      <c r="BK180" s="172">
        <f t="shared" si="19"/>
        <v>0</v>
      </c>
      <c r="BL180" s="14" t="s">
        <v>188</v>
      </c>
      <c r="BM180" s="171" t="s">
        <v>623</v>
      </c>
    </row>
    <row r="181" spans="1:65" s="2" customFormat="1" ht="34.200000000000003" customHeight="1">
      <c r="A181" s="29"/>
      <c r="B181" s="158"/>
      <c r="C181" s="159" t="s">
        <v>624</v>
      </c>
      <c r="D181" s="159" t="s">
        <v>130</v>
      </c>
      <c r="E181" s="160" t="s">
        <v>562</v>
      </c>
      <c r="F181" s="161" t="s">
        <v>625</v>
      </c>
      <c r="G181" s="162" t="s">
        <v>139</v>
      </c>
      <c r="H181" s="163">
        <v>10</v>
      </c>
      <c r="I181" s="164"/>
      <c r="J181" s="165">
        <f t="shared" si="10"/>
        <v>0</v>
      </c>
      <c r="K181" s="166"/>
      <c r="L181" s="30"/>
      <c r="M181" s="167" t="s">
        <v>1</v>
      </c>
      <c r="N181" s="168" t="s">
        <v>42</v>
      </c>
      <c r="O181" s="55"/>
      <c r="P181" s="169">
        <f t="shared" si="11"/>
        <v>0</v>
      </c>
      <c r="Q181" s="169">
        <v>0</v>
      </c>
      <c r="R181" s="169">
        <f t="shared" si="12"/>
        <v>0</v>
      </c>
      <c r="S181" s="169">
        <v>0</v>
      </c>
      <c r="T181" s="170">
        <f t="shared" si="13"/>
        <v>0</v>
      </c>
      <c r="U181" s="29"/>
      <c r="V181" s="29"/>
      <c r="W181" s="29"/>
      <c r="X181" s="29"/>
      <c r="Y181" s="29"/>
      <c r="Z181" s="29"/>
      <c r="AA181" s="29"/>
      <c r="AB181" s="29"/>
      <c r="AC181" s="29"/>
      <c r="AD181" s="29"/>
      <c r="AE181" s="29"/>
      <c r="AR181" s="171" t="s">
        <v>188</v>
      </c>
      <c r="AT181" s="171" t="s">
        <v>130</v>
      </c>
      <c r="AU181" s="171" t="s">
        <v>87</v>
      </c>
      <c r="AY181" s="14" t="s">
        <v>127</v>
      </c>
      <c r="BE181" s="172">
        <f t="shared" si="14"/>
        <v>0</v>
      </c>
      <c r="BF181" s="172">
        <f t="shared" si="15"/>
        <v>0</v>
      </c>
      <c r="BG181" s="172">
        <f t="shared" si="16"/>
        <v>0</v>
      </c>
      <c r="BH181" s="172">
        <f t="shared" si="17"/>
        <v>0</v>
      </c>
      <c r="BI181" s="172">
        <f t="shared" si="18"/>
        <v>0</v>
      </c>
      <c r="BJ181" s="14" t="s">
        <v>85</v>
      </c>
      <c r="BK181" s="172">
        <f t="shared" si="19"/>
        <v>0</v>
      </c>
      <c r="BL181" s="14" t="s">
        <v>188</v>
      </c>
      <c r="BM181" s="171" t="s">
        <v>626</v>
      </c>
    </row>
    <row r="182" spans="1:65" s="2" customFormat="1" ht="13.95" customHeight="1">
      <c r="A182" s="29"/>
      <c r="B182" s="158"/>
      <c r="C182" s="159" t="s">
        <v>627</v>
      </c>
      <c r="D182" s="159" t="s">
        <v>130</v>
      </c>
      <c r="E182" s="160" t="s">
        <v>628</v>
      </c>
      <c r="F182" s="161" t="s">
        <v>629</v>
      </c>
      <c r="G182" s="162" t="s">
        <v>262</v>
      </c>
      <c r="H182" s="163">
        <v>1</v>
      </c>
      <c r="I182" s="164"/>
      <c r="J182" s="165">
        <f t="shared" si="10"/>
        <v>0</v>
      </c>
      <c r="K182" s="166"/>
      <c r="L182" s="30"/>
      <c r="M182" s="167" t="s">
        <v>1</v>
      </c>
      <c r="N182" s="168" t="s">
        <v>42</v>
      </c>
      <c r="O182" s="55"/>
      <c r="P182" s="169">
        <f t="shared" si="11"/>
        <v>0</v>
      </c>
      <c r="Q182" s="169">
        <v>0</v>
      </c>
      <c r="R182" s="169">
        <f t="shared" si="12"/>
        <v>0</v>
      </c>
      <c r="S182" s="169">
        <v>0</v>
      </c>
      <c r="T182" s="170">
        <f t="shared" si="13"/>
        <v>0</v>
      </c>
      <c r="U182" s="29"/>
      <c r="V182" s="29"/>
      <c r="W182" s="29"/>
      <c r="X182" s="29"/>
      <c r="Y182" s="29"/>
      <c r="Z182" s="29"/>
      <c r="AA182" s="29"/>
      <c r="AB182" s="29"/>
      <c r="AC182" s="29"/>
      <c r="AD182" s="29"/>
      <c r="AE182" s="29"/>
      <c r="AR182" s="171" t="s">
        <v>188</v>
      </c>
      <c r="AT182" s="171" t="s">
        <v>130</v>
      </c>
      <c r="AU182" s="171" t="s">
        <v>87</v>
      </c>
      <c r="AY182" s="14" t="s">
        <v>127</v>
      </c>
      <c r="BE182" s="172">
        <f t="shared" si="14"/>
        <v>0</v>
      </c>
      <c r="BF182" s="172">
        <f t="shared" si="15"/>
        <v>0</v>
      </c>
      <c r="BG182" s="172">
        <f t="shared" si="16"/>
        <v>0</v>
      </c>
      <c r="BH182" s="172">
        <f t="shared" si="17"/>
        <v>0</v>
      </c>
      <c r="BI182" s="172">
        <f t="shared" si="18"/>
        <v>0</v>
      </c>
      <c r="BJ182" s="14" t="s">
        <v>85</v>
      </c>
      <c r="BK182" s="172">
        <f t="shared" si="19"/>
        <v>0</v>
      </c>
      <c r="BL182" s="14" t="s">
        <v>188</v>
      </c>
      <c r="BM182" s="171" t="s">
        <v>630</v>
      </c>
    </row>
    <row r="183" spans="1:65" s="2" customFormat="1" ht="19.8" customHeight="1">
      <c r="A183" s="29"/>
      <c r="B183" s="158"/>
      <c r="C183" s="159" t="s">
        <v>631</v>
      </c>
      <c r="D183" s="159" t="s">
        <v>130</v>
      </c>
      <c r="E183" s="160" t="s">
        <v>632</v>
      </c>
      <c r="F183" s="161" t="s">
        <v>633</v>
      </c>
      <c r="G183" s="162" t="s">
        <v>262</v>
      </c>
      <c r="H183" s="163">
        <v>1</v>
      </c>
      <c r="I183" s="164"/>
      <c r="J183" s="165">
        <f t="shared" si="10"/>
        <v>0</v>
      </c>
      <c r="K183" s="166"/>
      <c r="L183" s="30"/>
      <c r="M183" s="167" t="s">
        <v>1</v>
      </c>
      <c r="N183" s="168" t="s">
        <v>42</v>
      </c>
      <c r="O183" s="55"/>
      <c r="P183" s="169">
        <f t="shared" si="11"/>
        <v>0</v>
      </c>
      <c r="Q183" s="169">
        <v>0</v>
      </c>
      <c r="R183" s="169">
        <f t="shared" si="12"/>
        <v>0</v>
      </c>
      <c r="S183" s="169">
        <v>0</v>
      </c>
      <c r="T183" s="170">
        <f t="shared" si="13"/>
        <v>0</v>
      </c>
      <c r="U183" s="29"/>
      <c r="V183" s="29"/>
      <c r="W183" s="29"/>
      <c r="X183" s="29"/>
      <c r="Y183" s="29"/>
      <c r="Z183" s="29"/>
      <c r="AA183" s="29"/>
      <c r="AB183" s="29"/>
      <c r="AC183" s="29"/>
      <c r="AD183" s="29"/>
      <c r="AE183" s="29"/>
      <c r="AR183" s="171" t="s">
        <v>188</v>
      </c>
      <c r="AT183" s="171" t="s">
        <v>130</v>
      </c>
      <c r="AU183" s="171" t="s">
        <v>87</v>
      </c>
      <c r="AY183" s="14" t="s">
        <v>127</v>
      </c>
      <c r="BE183" s="172">
        <f t="shared" si="14"/>
        <v>0</v>
      </c>
      <c r="BF183" s="172">
        <f t="shared" si="15"/>
        <v>0</v>
      </c>
      <c r="BG183" s="172">
        <f t="shared" si="16"/>
        <v>0</v>
      </c>
      <c r="BH183" s="172">
        <f t="shared" si="17"/>
        <v>0</v>
      </c>
      <c r="BI183" s="172">
        <f t="shared" si="18"/>
        <v>0</v>
      </c>
      <c r="BJ183" s="14" t="s">
        <v>85</v>
      </c>
      <c r="BK183" s="172">
        <f t="shared" si="19"/>
        <v>0</v>
      </c>
      <c r="BL183" s="14" t="s">
        <v>188</v>
      </c>
      <c r="BM183" s="171" t="s">
        <v>634</v>
      </c>
    </row>
    <row r="184" spans="1:65" s="2" customFormat="1" ht="25.8" customHeight="1">
      <c r="A184" s="29"/>
      <c r="B184" s="158"/>
      <c r="C184" s="173" t="s">
        <v>635</v>
      </c>
      <c r="D184" s="173" t="s">
        <v>136</v>
      </c>
      <c r="E184" s="174" t="s">
        <v>636</v>
      </c>
      <c r="F184" s="175" t="s">
        <v>637</v>
      </c>
      <c r="G184" s="176" t="s">
        <v>139</v>
      </c>
      <c r="H184" s="177">
        <v>10</v>
      </c>
      <c r="I184" s="178"/>
      <c r="J184" s="179">
        <f t="shared" si="10"/>
        <v>0</v>
      </c>
      <c r="K184" s="180"/>
      <c r="L184" s="181"/>
      <c r="M184" s="182" t="s">
        <v>1</v>
      </c>
      <c r="N184" s="183" t="s">
        <v>42</v>
      </c>
      <c r="O184" s="55"/>
      <c r="P184" s="169">
        <f t="shared" si="11"/>
        <v>0</v>
      </c>
      <c r="Q184" s="169">
        <v>0</v>
      </c>
      <c r="R184" s="169">
        <f t="shared" si="12"/>
        <v>0</v>
      </c>
      <c r="S184" s="169">
        <v>0</v>
      </c>
      <c r="T184" s="170">
        <f t="shared" si="13"/>
        <v>0</v>
      </c>
      <c r="U184" s="29"/>
      <c r="V184" s="29"/>
      <c r="W184" s="29"/>
      <c r="X184" s="29"/>
      <c r="Y184" s="29"/>
      <c r="Z184" s="29"/>
      <c r="AA184" s="29"/>
      <c r="AB184" s="29"/>
      <c r="AC184" s="29"/>
      <c r="AD184" s="29"/>
      <c r="AE184" s="29"/>
      <c r="AR184" s="171" t="s">
        <v>193</v>
      </c>
      <c r="AT184" s="171" t="s">
        <v>136</v>
      </c>
      <c r="AU184" s="171" t="s">
        <v>87</v>
      </c>
      <c r="AY184" s="14" t="s">
        <v>127</v>
      </c>
      <c r="BE184" s="172">
        <f t="shared" si="14"/>
        <v>0</v>
      </c>
      <c r="BF184" s="172">
        <f t="shared" si="15"/>
        <v>0</v>
      </c>
      <c r="BG184" s="172">
        <f t="shared" si="16"/>
        <v>0</v>
      </c>
      <c r="BH184" s="172">
        <f t="shared" si="17"/>
        <v>0</v>
      </c>
      <c r="BI184" s="172">
        <f t="shared" si="18"/>
        <v>0</v>
      </c>
      <c r="BJ184" s="14" t="s">
        <v>85</v>
      </c>
      <c r="BK184" s="172">
        <f t="shared" si="19"/>
        <v>0</v>
      </c>
      <c r="BL184" s="14" t="s">
        <v>188</v>
      </c>
      <c r="BM184" s="171" t="s">
        <v>638</v>
      </c>
    </row>
    <row r="185" spans="1:65" s="2" customFormat="1" ht="23.4" customHeight="1">
      <c r="A185" s="29"/>
      <c r="B185" s="158"/>
      <c r="C185" s="159" t="s">
        <v>193</v>
      </c>
      <c r="D185" s="159" t="s">
        <v>130</v>
      </c>
      <c r="E185" s="160" t="s">
        <v>402</v>
      </c>
      <c r="F185" s="161" t="s">
        <v>403</v>
      </c>
      <c r="G185" s="162" t="s">
        <v>139</v>
      </c>
      <c r="H185" s="163">
        <v>5</v>
      </c>
      <c r="I185" s="164"/>
      <c r="J185" s="165">
        <f t="shared" si="10"/>
        <v>0</v>
      </c>
      <c r="K185" s="166"/>
      <c r="L185" s="30"/>
      <c r="M185" s="167" t="s">
        <v>1</v>
      </c>
      <c r="N185" s="168" t="s">
        <v>42</v>
      </c>
      <c r="O185" s="55"/>
      <c r="P185" s="169">
        <f t="shared" si="11"/>
        <v>0</v>
      </c>
      <c r="Q185" s="169">
        <v>0</v>
      </c>
      <c r="R185" s="169">
        <f t="shared" si="12"/>
        <v>0</v>
      </c>
      <c r="S185" s="169">
        <v>0</v>
      </c>
      <c r="T185" s="170">
        <f t="shared" si="13"/>
        <v>0</v>
      </c>
      <c r="U185" s="29"/>
      <c r="V185" s="29"/>
      <c r="W185" s="29"/>
      <c r="X185" s="29"/>
      <c r="Y185" s="29"/>
      <c r="Z185" s="29"/>
      <c r="AA185" s="29"/>
      <c r="AB185" s="29"/>
      <c r="AC185" s="29"/>
      <c r="AD185" s="29"/>
      <c r="AE185" s="29"/>
      <c r="AR185" s="171" t="s">
        <v>188</v>
      </c>
      <c r="AT185" s="171" t="s">
        <v>130</v>
      </c>
      <c r="AU185" s="171" t="s">
        <v>87</v>
      </c>
      <c r="AY185" s="14" t="s">
        <v>127</v>
      </c>
      <c r="BE185" s="172">
        <f t="shared" si="14"/>
        <v>0</v>
      </c>
      <c r="BF185" s="172">
        <f t="shared" si="15"/>
        <v>0</v>
      </c>
      <c r="BG185" s="172">
        <f t="shared" si="16"/>
        <v>0</v>
      </c>
      <c r="BH185" s="172">
        <f t="shared" si="17"/>
        <v>0</v>
      </c>
      <c r="BI185" s="172">
        <f t="shared" si="18"/>
        <v>0</v>
      </c>
      <c r="BJ185" s="14" t="s">
        <v>85</v>
      </c>
      <c r="BK185" s="172">
        <f t="shared" si="19"/>
        <v>0</v>
      </c>
      <c r="BL185" s="14" t="s">
        <v>188</v>
      </c>
      <c r="BM185" s="171" t="s">
        <v>639</v>
      </c>
    </row>
    <row r="186" spans="1:65" s="2" customFormat="1" ht="23.4" customHeight="1">
      <c r="A186" s="29"/>
      <c r="B186" s="158"/>
      <c r="C186" s="159" t="s">
        <v>405</v>
      </c>
      <c r="D186" s="159" t="s">
        <v>130</v>
      </c>
      <c r="E186" s="160" t="s">
        <v>406</v>
      </c>
      <c r="F186" s="161" t="s">
        <v>407</v>
      </c>
      <c r="G186" s="162" t="s">
        <v>262</v>
      </c>
      <c r="H186" s="163">
        <v>24</v>
      </c>
      <c r="I186" s="164"/>
      <c r="J186" s="165">
        <f t="shared" si="10"/>
        <v>0</v>
      </c>
      <c r="K186" s="166"/>
      <c r="L186" s="30"/>
      <c r="M186" s="167" t="s">
        <v>1</v>
      </c>
      <c r="N186" s="168" t="s">
        <v>42</v>
      </c>
      <c r="O186" s="55"/>
      <c r="P186" s="169">
        <f t="shared" si="11"/>
        <v>0</v>
      </c>
      <c r="Q186" s="169">
        <v>0</v>
      </c>
      <c r="R186" s="169">
        <f t="shared" si="12"/>
        <v>0</v>
      </c>
      <c r="S186" s="169">
        <v>0</v>
      </c>
      <c r="T186" s="170">
        <f t="shared" si="13"/>
        <v>0</v>
      </c>
      <c r="U186" s="29"/>
      <c r="V186" s="29"/>
      <c r="W186" s="29"/>
      <c r="X186" s="29"/>
      <c r="Y186" s="29"/>
      <c r="Z186" s="29"/>
      <c r="AA186" s="29"/>
      <c r="AB186" s="29"/>
      <c r="AC186" s="29"/>
      <c r="AD186" s="29"/>
      <c r="AE186" s="29"/>
      <c r="AR186" s="171" t="s">
        <v>188</v>
      </c>
      <c r="AT186" s="171" t="s">
        <v>130</v>
      </c>
      <c r="AU186" s="171" t="s">
        <v>87</v>
      </c>
      <c r="AY186" s="14" t="s">
        <v>127</v>
      </c>
      <c r="BE186" s="172">
        <f t="shared" si="14"/>
        <v>0</v>
      </c>
      <c r="BF186" s="172">
        <f t="shared" si="15"/>
        <v>0</v>
      </c>
      <c r="BG186" s="172">
        <f t="shared" si="16"/>
        <v>0</v>
      </c>
      <c r="BH186" s="172">
        <f t="shared" si="17"/>
        <v>0</v>
      </c>
      <c r="BI186" s="172">
        <f t="shared" si="18"/>
        <v>0</v>
      </c>
      <c r="BJ186" s="14" t="s">
        <v>85</v>
      </c>
      <c r="BK186" s="172">
        <f t="shared" si="19"/>
        <v>0</v>
      </c>
      <c r="BL186" s="14" t="s">
        <v>188</v>
      </c>
      <c r="BM186" s="171" t="s">
        <v>640</v>
      </c>
    </row>
    <row r="187" spans="1:65" s="2" customFormat="1" ht="23.4" customHeight="1">
      <c r="A187" s="29"/>
      <c r="B187" s="158"/>
      <c r="C187" s="159" t="s">
        <v>409</v>
      </c>
      <c r="D187" s="159" t="s">
        <v>130</v>
      </c>
      <c r="E187" s="160" t="s">
        <v>410</v>
      </c>
      <c r="F187" s="161" t="s">
        <v>411</v>
      </c>
      <c r="G187" s="162" t="s">
        <v>262</v>
      </c>
      <c r="H187" s="163">
        <v>67</v>
      </c>
      <c r="I187" s="164"/>
      <c r="J187" s="165">
        <f t="shared" si="10"/>
        <v>0</v>
      </c>
      <c r="K187" s="166"/>
      <c r="L187" s="30"/>
      <c r="M187" s="167" t="s">
        <v>1</v>
      </c>
      <c r="N187" s="168" t="s">
        <v>42</v>
      </c>
      <c r="O187" s="55"/>
      <c r="P187" s="169">
        <f t="shared" si="11"/>
        <v>0</v>
      </c>
      <c r="Q187" s="169">
        <v>0</v>
      </c>
      <c r="R187" s="169">
        <f t="shared" si="12"/>
        <v>0</v>
      </c>
      <c r="S187" s="169">
        <v>0</v>
      </c>
      <c r="T187" s="170">
        <f t="shared" si="13"/>
        <v>0</v>
      </c>
      <c r="U187" s="29"/>
      <c r="V187" s="29"/>
      <c r="W187" s="29"/>
      <c r="X187" s="29"/>
      <c r="Y187" s="29"/>
      <c r="Z187" s="29"/>
      <c r="AA187" s="29"/>
      <c r="AB187" s="29"/>
      <c r="AC187" s="29"/>
      <c r="AD187" s="29"/>
      <c r="AE187" s="29"/>
      <c r="AR187" s="171" t="s">
        <v>188</v>
      </c>
      <c r="AT187" s="171" t="s">
        <v>130</v>
      </c>
      <c r="AU187" s="171" t="s">
        <v>87</v>
      </c>
      <c r="AY187" s="14" t="s">
        <v>127</v>
      </c>
      <c r="BE187" s="172">
        <f t="shared" si="14"/>
        <v>0</v>
      </c>
      <c r="BF187" s="172">
        <f t="shared" si="15"/>
        <v>0</v>
      </c>
      <c r="BG187" s="172">
        <f t="shared" si="16"/>
        <v>0</v>
      </c>
      <c r="BH187" s="172">
        <f t="shared" si="17"/>
        <v>0</v>
      </c>
      <c r="BI187" s="172">
        <f t="shared" si="18"/>
        <v>0</v>
      </c>
      <c r="BJ187" s="14" t="s">
        <v>85</v>
      </c>
      <c r="BK187" s="172">
        <f t="shared" si="19"/>
        <v>0</v>
      </c>
      <c r="BL187" s="14" t="s">
        <v>188</v>
      </c>
      <c r="BM187" s="171" t="s">
        <v>641</v>
      </c>
    </row>
    <row r="188" spans="1:65" s="12" customFormat="1" ht="22.95" customHeight="1">
      <c r="B188" s="145"/>
      <c r="D188" s="146" t="s">
        <v>76</v>
      </c>
      <c r="E188" s="156" t="s">
        <v>642</v>
      </c>
      <c r="F188" s="156" t="s">
        <v>643</v>
      </c>
      <c r="I188" s="148"/>
      <c r="J188" s="157">
        <f>BK188</f>
        <v>0</v>
      </c>
      <c r="L188" s="145"/>
      <c r="M188" s="150"/>
      <c r="N188" s="151"/>
      <c r="O188" s="151"/>
      <c r="P188" s="152">
        <f>SUM(P189:P193)</f>
        <v>0</v>
      </c>
      <c r="Q188" s="151"/>
      <c r="R188" s="152">
        <f>SUM(R189:R193)</f>
        <v>0</v>
      </c>
      <c r="S188" s="151"/>
      <c r="T188" s="153">
        <f>SUM(T189:T193)</f>
        <v>0</v>
      </c>
      <c r="AR188" s="146" t="s">
        <v>87</v>
      </c>
      <c r="AT188" s="154" t="s">
        <v>76</v>
      </c>
      <c r="AU188" s="154" t="s">
        <v>85</v>
      </c>
      <c r="AY188" s="146" t="s">
        <v>127</v>
      </c>
      <c r="BK188" s="155">
        <f>SUM(BK189:BK193)</f>
        <v>0</v>
      </c>
    </row>
    <row r="189" spans="1:65" s="2" customFormat="1" ht="13.95" customHeight="1">
      <c r="A189" s="29"/>
      <c r="B189" s="158"/>
      <c r="C189" s="159" t="s">
        <v>644</v>
      </c>
      <c r="D189" s="159" t="s">
        <v>130</v>
      </c>
      <c r="E189" s="160" t="s">
        <v>645</v>
      </c>
      <c r="F189" s="161" t="s">
        <v>646</v>
      </c>
      <c r="G189" s="162" t="s">
        <v>262</v>
      </c>
      <c r="H189" s="163">
        <v>1</v>
      </c>
      <c r="I189" s="164"/>
      <c r="J189" s="165">
        <f>ROUND(I189*H189,2)</f>
        <v>0</v>
      </c>
      <c r="K189" s="166"/>
      <c r="L189" s="30"/>
      <c r="M189" s="167" t="s">
        <v>1</v>
      </c>
      <c r="N189" s="168" t="s">
        <v>42</v>
      </c>
      <c r="O189" s="55"/>
      <c r="P189" s="169">
        <f>O189*H189</f>
        <v>0</v>
      </c>
      <c r="Q189" s="169">
        <v>0</v>
      </c>
      <c r="R189" s="169">
        <f>Q189*H189</f>
        <v>0</v>
      </c>
      <c r="S189" s="169">
        <v>0</v>
      </c>
      <c r="T189" s="170">
        <f>S189*H189</f>
        <v>0</v>
      </c>
      <c r="U189" s="29"/>
      <c r="V189" s="29"/>
      <c r="W189" s="29"/>
      <c r="X189" s="29"/>
      <c r="Y189" s="29"/>
      <c r="Z189" s="29"/>
      <c r="AA189" s="29"/>
      <c r="AB189" s="29"/>
      <c r="AC189" s="29"/>
      <c r="AD189" s="29"/>
      <c r="AE189" s="29"/>
      <c r="AR189" s="171" t="s">
        <v>188</v>
      </c>
      <c r="AT189" s="171" t="s">
        <v>130</v>
      </c>
      <c r="AU189" s="171" t="s">
        <v>87</v>
      </c>
      <c r="AY189" s="14" t="s">
        <v>127</v>
      </c>
      <c r="BE189" s="172">
        <f>IF(N189="základní",J189,0)</f>
        <v>0</v>
      </c>
      <c r="BF189" s="172">
        <f>IF(N189="snížená",J189,0)</f>
        <v>0</v>
      </c>
      <c r="BG189" s="172">
        <f>IF(N189="zákl. přenesená",J189,0)</f>
        <v>0</v>
      </c>
      <c r="BH189" s="172">
        <f>IF(N189="sníž. přenesená",J189,0)</f>
        <v>0</v>
      </c>
      <c r="BI189" s="172">
        <f>IF(N189="nulová",J189,0)</f>
        <v>0</v>
      </c>
      <c r="BJ189" s="14" t="s">
        <v>85</v>
      </c>
      <c r="BK189" s="172">
        <f>ROUND(I189*H189,2)</f>
        <v>0</v>
      </c>
      <c r="BL189" s="14" t="s">
        <v>188</v>
      </c>
      <c r="BM189" s="171" t="s">
        <v>647</v>
      </c>
    </row>
    <row r="190" spans="1:65" s="2" customFormat="1" ht="13.95" customHeight="1">
      <c r="A190" s="29"/>
      <c r="B190" s="158"/>
      <c r="C190" s="159" t="s">
        <v>648</v>
      </c>
      <c r="D190" s="159" t="s">
        <v>130</v>
      </c>
      <c r="E190" s="160" t="s">
        <v>649</v>
      </c>
      <c r="F190" s="161" t="s">
        <v>650</v>
      </c>
      <c r="G190" s="162" t="s">
        <v>262</v>
      </c>
      <c r="H190" s="163">
        <v>1</v>
      </c>
      <c r="I190" s="164"/>
      <c r="J190" s="165">
        <f>ROUND(I190*H190,2)</f>
        <v>0</v>
      </c>
      <c r="K190" s="166"/>
      <c r="L190" s="30"/>
      <c r="M190" s="167" t="s">
        <v>1</v>
      </c>
      <c r="N190" s="168" t="s">
        <v>42</v>
      </c>
      <c r="O190" s="55"/>
      <c r="P190" s="169">
        <f>O190*H190</f>
        <v>0</v>
      </c>
      <c r="Q190" s="169">
        <v>0</v>
      </c>
      <c r="R190" s="169">
        <f>Q190*H190</f>
        <v>0</v>
      </c>
      <c r="S190" s="169">
        <v>0</v>
      </c>
      <c r="T190" s="170">
        <f>S190*H190</f>
        <v>0</v>
      </c>
      <c r="U190" s="29"/>
      <c r="V190" s="29"/>
      <c r="W190" s="29"/>
      <c r="X190" s="29"/>
      <c r="Y190" s="29"/>
      <c r="Z190" s="29"/>
      <c r="AA190" s="29"/>
      <c r="AB190" s="29"/>
      <c r="AC190" s="29"/>
      <c r="AD190" s="29"/>
      <c r="AE190" s="29"/>
      <c r="AR190" s="171" t="s">
        <v>188</v>
      </c>
      <c r="AT190" s="171" t="s">
        <v>130</v>
      </c>
      <c r="AU190" s="171" t="s">
        <v>87</v>
      </c>
      <c r="AY190" s="14" t="s">
        <v>127</v>
      </c>
      <c r="BE190" s="172">
        <f>IF(N190="základní",J190,0)</f>
        <v>0</v>
      </c>
      <c r="BF190" s="172">
        <f>IF(N190="snížená",J190,0)</f>
        <v>0</v>
      </c>
      <c r="BG190" s="172">
        <f>IF(N190="zákl. přenesená",J190,0)</f>
        <v>0</v>
      </c>
      <c r="BH190" s="172">
        <f>IF(N190="sníž. přenesená",J190,0)</f>
        <v>0</v>
      </c>
      <c r="BI190" s="172">
        <f>IF(N190="nulová",J190,0)</f>
        <v>0</v>
      </c>
      <c r="BJ190" s="14" t="s">
        <v>85</v>
      </c>
      <c r="BK190" s="172">
        <f>ROUND(I190*H190,2)</f>
        <v>0</v>
      </c>
      <c r="BL190" s="14" t="s">
        <v>188</v>
      </c>
      <c r="BM190" s="171" t="s">
        <v>651</v>
      </c>
    </row>
    <row r="191" spans="1:65" s="2" customFormat="1" ht="33" customHeight="1">
      <c r="A191" s="29"/>
      <c r="B191" s="158"/>
      <c r="C191" s="173" t="s">
        <v>652</v>
      </c>
      <c r="D191" s="173" t="s">
        <v>136</v>
      </c>
      <c r="E191" s="174" t="s">
        <v>653</v>
      </c>
      <c r="F191" s="175" t="s">
        <v>654</v>
      </c>
      <c r="G191" s="176" t="s">
        <v>262</v>
      </c>
      <c r="H191" s="177">
        <v>1</v>
      </c>
      <c r="I191" s="178"/>
      <c r="J191" s="179">
        <f>ROUND(I191*H191,2)</f>
        <v>0</v>
      </c>
      <c r="K191" s="180"/>
      <c r="L191" s="181"/>
      <c r="M191" s="182" t="s">
        <v>1</v>
      </c>
      <c r="N191" s="183" t="s">
        <v>42</v>
      </c>
      <c r="O191" s="55"/>
      <c r="P191" s="169">
        <f>O191*H191</f>
        <v>0</v>
      </c>
      <c r="Q191" s="169">
        <v>0</v>
      </c>
      <c r="R191" s="169">
        <f>Q191*H191</f>
        <v>0</v>
      </c>
      <c r="S191" s="169">
        <v>0</v>
      </c>
      <c r="T191" s="170">
        <f>S191*H191</f>
        <v>0</v>
      </c>
      <c r="U191" s="29"/>
      <c r="V191" s="29"/>
      <c r="W191" s="29"/>
      <c r="X191" s="29"/>
      <c r="Y191" s="29"/>
      <c r="Z191" s="29"/>
      <c r="AA191" s="29"/>
      <c r="AB191" s="29"/>
      <c r="AC191" s="29"/>
      <c r="AD191" s="29"/>
      <c r="AE191" s="29"/>
      <c r="AR191" s="171" t="s">
        <v>193</v>
      </c>
      <c r="AT191" s="171" t="s">
        <v>136</v>
      </c>
      <c r="AU191" s="171" t="s">
        <v>87</v>
      </c>
      <c r="AY191" s="14" t="s">
        <v>127</v>
      </c>
      <c r="BE191" s="172">
        <f>IF(N191="základní",J191,0)</f>
        <v>0</v>
      </c>
      <c r="BF191" s="172">
        <f>IF(N191="snížená",J191,0)</f>
        <v>0</v>
      </c>
      <c r="BG191" s="172">
        <f>IF(N191="zákl. přenesená",J191,0)</f>
        <v>0</v>
      </c>
      <c r="BH191" s="172">
        <f>IF(N191="sníž. přenesená",J191,0)</f>
        <v>0</v>
      </c>
      <c r="BI191" s="172">
        <f>IF(N191="nulová",J191,0)</f>
        <v>0</v>
      </c>
      <c r="BJ191" s="14" t="s">
        <v>85</v>
      </c>
      <c r="BK191" s="172">
        <f>ROUND(I191*H191,2)</f>
        <v>0</v>
      </c>
      <c r="BL191" s="14" t="s">
        <v>188</v>
      </c>
      <c r="BM191" s="171" t="s">
        <v>655</v>
      </c>
    </row>
    <row r="192" spans="1:65" s="2" customFormat="1" ht="23.4" customHeight="1">
      <c r="A192" s="29"/>
      <c r="B192" s="158"/>
      <c r="C192" s="159" t="s">
        <v>656</v>
      </c>
      <c r="D192" s="159" t="s">
        <v>130</v>
      </c>
      <c r="E192" s="160" t="s">
        <v>657</v>
      </c>
      <c r="F192" s="161" t="s">
        <v>658</v>
      </c>
      <c r="G192" s="162" t="s">
        <v>161</v>
      </c>
      <c r="H192" s="163">
        <v>0.05</v>
      </c>
      <c r="I192" s="164"/>
      <c r="J192" s="165">
        <f>ROUND(I192*H192,2)</f>
        <v>0</v>
      </c>
      <c r="K192" s="166"/>
      <c r="L192" s="30"/>
      <c r="M192" s="167" t="s">
        <v>1</v>
      </c>
      <c r="N192" s="168" t="s">
        <v>42</v>
      </c>
      <c r="O192" s="55"/>
      <c r="P192" s="169">
        <f>O192*H192</f>
        <v>0</v>
      </c>
      <c r="Q192" s="169">
        <v>0</v>
      </c>
      <c r="R192" s="169">
        <f>Q192*H192</f>
        <v>0</v>
      </c>
      <c r="S192" s="169">
        <v>0</v>
      </c>
      <c r="T192" s="170">
        <f>S192*H192</f>
        <v>0</v>
      </c>
      <c r="U192" s="29"/>
      <c r="V192" s="29"/>
      <c r="W192" s="29"/>
      <c r="X192" s="29"/>
      <c r="Y192" s="29"/>
      <c r="Z192" s="29"/>
      <c r="AA192" s="29"/>
      <c r="AB192" s="29"/>
      <c r="AC192" s="29"/>
      <c r="AD192" s="29"/>
      <c r="AE192" s="29"/>
      <c r="AR192" s="171" t="s">
        <v>188</v>
      </c>
      <c r="AT192" s="171" t="s">
        <v>130</v>
      </c>
      <c r="AU192" s="171" t="s">
        <v>87</v>
      </c>
      <c r="AY192" s="14" t="s">
        <v>127</v>
      </c>
      <c r="BE192" s="172">
        <f>IF(N192="základní",J192,0)</f>
        <v>0</v>
      </c>
      <c r="BF192" s="172">
        <f>IF(N192="snížená",J192,0)</f>
        <v>0</v>
      </c>
      <c r="BG192" s="172">
        <f>IF(N192="zákl. přenesená",J192,0)</f>
        <v>0</v>
      </c>
      <c r="BH192" s="172">
        <f>IF(N192="sníž. přenesená",J192,0)</f>
        <v>0</v>
      </c>
      <c r="BI192" s="172">
        <f>IF(N192="nulová",J192,0)</f>
        <v>0</v>
      </c>
      <c r="BJ192" s="14" t="s">
        <v>85</v>
      </c>
      <c r="BK192" s="172">
        <f>ROUND(I192*H192,2)</f>
        <v>0</v>
      </c>
      <c r="BL192" s="14" t="s">
        <v>188</v>
      </c>
      <c r="BM192" s="171" t="s">
        <v>659</v>
      </c>
    </row>
    <row r="193" spans="1:65" s="2" customFormat="1" ht="13.95" customHeight="1">
      <c r="A193" s="29"/>
      <c r="B193" s="158"/>
      <c r="C193" s="159" t="s">
        <v>660</v>
      </c>
      <c r="D193" s="159" t="s">
        <v>130</v>
      </c>
      <c r="E193" s="160" t="s">
        <v>661</v>
      </c>
      <c r="F193" s="161" t="s">
        <v>662</v>
      </c>
      <c r="G193" s="162" t="s">
        <v>139</v>
      </c>
      <c r="H193" s="163">
        <v>1.5</v>
      </c>
      <c r="I193" s="164"/>
      <c r="J193" s="165">
        <f>ROUND(I193*H193,2)</f>
        <v>0</v>
      </c>
      <c r="K193" s="166"/>
      <c r="L193" s="30"/>
      <c r="M193" s="167" t="s">
        <v>1</v>
      </c>
      <c r="N193" s="168" t="s">
        <v>42</v>
      </c>
      <c r="O193" s="55"/>
      <c r="P193" s="169">
        <f>O193*H193</f>
        <v>0</v>
      </c>
      <c r="Q193" s="169">
        <v>0</v>
      </c>
      <c r="R193" s="169">
        <f>Q193*H193</f>
        <v>0</v>
      </c>
      <c r="S193" s="169">
        <v>0</v>
      </c>
      <c r="T193" s="170">
        <f>S193*H193</f>
        <v>0</v>
      </c>
      <c r="U193" s="29"/>
      <c r="V193" s="29"/>
      <c r="W193" s="29"/>
      <c r="X193" s="29"/>
      <c r="Y193" s="29"/>
      <c r="Z193" s="29"/>
      <c r="AA193" s="29"/>
      <c r="AB193" s="29"/>
      <c r="AC193" s="29"/>
      <c r="AD193" s="29"/>
      <c r="AE193" s="29"/>
      <c r="AR193" s="171" t="s">
        <v>188</v>
      </c>
      <c r="AT193" s="171" t="s">
        <v>130</v>
      </c>
      <c r="AU193" s="171" t="s">
        <v>87</v>
      </c>
      <c r="AY193" s="14" t="s">
        <v>127</v>
      </c>
      <c r="BE193" s="172">
        <f>IF(N193="základní",J193,0)</f>
        <v>0</v>
      </c>
      <c r="BF193" s="172">
        <f>IF(N193="snížená",J193,0)</f>
        <v>0</v>
      </c>
      <c r="BG193" s="172">
        <f>IF(N193="zákl. přenesená",J193,0)</f>
        <v>0</v>
      </c>
      <c r="BH193" s="172">
        <f>IF(N193="sníž. přenesená",J193,0)</f>
        <v>0</v>
      </c>
      <c r="BI193" s="172">
        <f>IF(N193="nulová",J193,0)</f>
        <v>0</v>
      </c>
      <c r="BJ193" s="14" t="s">
        <v>85</v>
      </c>
      <c r="BK193" s="172">
        <f>ROUND(I193*H193,2)</f>
        <v>0</v>
      </c>
      <c r="BL193" s="14" t="s">
        <v>188</v>
      </c>
      <c r="BM193" s="171" t="s">
        <v>663</v>
      </c>
    </row>
    <row r="194" spans="1:65" s="12" customFormat="1" ht="25.95" customHeight="1">
      <c r="B194" s="145"/>
      <c r="D194" s="146" t="s">
        <v>76</v>
      </c>
      <c r="E194" s="147" t="s">
        <v>492</v>
      </c>
      <c r="F194" s="147" t="s">
        <v>493</v>
      </c>
      <c r="I194" s="148"/>
      <c r="J194" s="149">
        <f>BK194</f>
        <v>0</v>
      </c>
      <c r="L194" s="145"/>
      <c r="M194" s="150"/>
      <c r="N194" s="151"/>
      <c r="O194" s="151"/>
      <c r="P194" s="152">
        <f>P195+P199</f>
        <v>0</v>
      </c>
      <c r="Q194" s="151"/>
      <c r="R194" s="152">
        <f>R195+R199</f>
        <v>0</v>
      </c>
      <c r="S194" s="151"/>
      <c r="T194" s="153">
        <f>T195+T199</f>
        <v>0</v>
      </c>
      <c r="AR194" s="146" t="s">
        <v>494</v>
      </c>
      <c r="AT194" s="154" t="s">
        <v>76</v>
      </c>
      <c r="AU194" s="154" t="s">
        <v>77</v>
      </c>
      <c r="AY194" s="146" t="s">
        <v>127</v>
      </c>
      <c r="BK194" s="155">
        <f>BK195+BK199</f>
        <v>0</v>
      </c>
    </row>
    <row r="195" spans="1:65" s="12" customFormat="1" ht="22.95" customHeight="1">
      <c r="B195" s="145"/>
      <c r="D195" s="146" t="s">
        <v>76</v>
      </c>
      <c r="E195" s="156" t="s">
        <v>495</v>
      </c>
      <c r="F195" s="156" t="s">
        <v>496</v>
      </c>
      <c r="I195" s="148"/>
      <c r="J195" s="157">
        <f>BK195</f>
        <v>0</v>
      </c>
      <c r="L195" s="145"/>
      <c r="M195" s="150"/>
      <c r="N195" s="151"/>
      <c r="O195" s="151"/>
      <c r="P195" s="152">
        <f>SUM(P196:P198)</f>
        <v>0</v>
      </c>
      <c r="Q195" s="151"/>
      <c r="R195" s="152">
        <f>SUM(R196:R198)</f>
        <v>0</v>
      </c>
      <c r="S195" s="151"/>
      <c r="T195" s="153">
        <f>SUM(T196:T198)</f>
        <v>0</v>
      </c>
      <c r="AR195" s="146" t="s">
        <v>494</v>
      </c>
      <c r="AT195" s="154" t="s">
        <v>76</v>
      </c>
      <c r="AU195" s="154" t="s">
        <v>85</v>
      </c>
      <c r="AY195" s="146" t="s">
        <v>127</v>
      </c>
      <c r="BK195" s="155">
        <f>SUM(BK196:BK198)</f>
        <v>0</v>
      </c>
    </row>
    <row r="196" spans="1:65" s="2" customFormat="1" ht="13.95" customHeight="1">
      <c r="A196" s="29"/>
      <c r="B196" s="158"/>
      <c r="C196" s="159" t="s">
        <v>497</v>
      </c>
      <c r="D196" s="159" t="s">
        <v>130</v>
      </c>
      <c r="E196" s="160" t="s">
        <v>498</v>
      </c>
      <c r="F196" s="161" t="s">
        <v>499</v>
      </c>
      <c r="G196" s="162" t="s">
        <v>262</v>
      </c>
      <c r="H196" s="163">
        <v>1</v>
      </c>
      <c r="I196" s="164"/>
      <c r="J196" s="165">
        <f>ROUND(I196*H196,2)</f>
        <v>0</v>
      </c>
      <c r="K196" s="166"/>
      <c r="L196" s="30"/>
      <c r="M196" s="167" t="s">
        <v>1</v>
      </c>
      <c r="N196" s="168" t="s">
        <v>42</v>
      </c>
      <c r="O196" s="55"/>
      <c r="P196" s="169">
        <f>O196*H196</f>
        <v>0</v>
      </c>
      <c r="Q196" s="169">
        <v>0</v>
      </c>
      <c r="R196" s="169">
        <f>Q196*H196</f>
        <v>0</v>
      </c>
      <c r="S196" s="169">
        <v>0</v>
      </c>
      <c r="T196" s="170">
        <f>S196*H196</f>
        <v>0</v>
      </c>
      <c r="U196" s="29"/>
      <c r="V196" s="29"/>
      <c r="W196" s="29"/>
      <c r="X196" s="29"/>
      <c r="Y196" s="29"/>
      <c r="Z196" s="29"/>
      <c r="AA196" s="29"/>
      <c r="AB196" s="29"/>
      <c r="AC196" s="29"/>
      <c r="AD196" s="29"/>
      <c r="AE196" s="29"/>
      <c r="AR196" s="171" t="s">
        <v>500</v>
      </c>
      <c r="AT196" s="171" t="s">
        <v>130</v>
      </c>
      <c r="AU196" s="171" t="s">
        <v>87</v>
      </c>
      <c r="AY196" s="14" t="s">
        <v>127</v>
      </c>
      <c r="BE196" s="172">
        <f>IF(N196="základní",J196,0)</f>
        <v>0</v>
      </c>
      <c r="BF196" s="172">
        <f>IF(N196="snížená",J196,0)</f>
        <v>0</v>
      </c>
      <c r="BG196" s="172">
        <f>IF(N196="zákl. přenesená",J196,0)</f>
        <v>0</v>
      </c>
      <c r="BH196" s="172">
        <f>IF(N196="sníž. přenesená",J196,0)</f>
        <v>0</v>
      </c>
      <c r="BI196" s="172">
        <f>IF(N196="nulová",J196,0)</f>
        <v>0</v>
      </c>
      <c r="BJ196" s="14" t="s">
        <v>85</v>
      </c>
      <c r="BK196" s="172">
        <f>ROUND(I196*H196,2)</f>
        <v>0</v>
      </c>
      <c r="BL196" s="14" t="s">
        <v>500</v>
      </c>
      <c r="BM196" s="171" t="s">
        <v>664</v>
      </c>
    </row>
    <row r="197" spans="1:65" s="2" customFormat="1" ht="13.95" customHeight="1">
      <c r="A197" s="29"/>
      <c r="B197" s="158"/>
      <c r="C197" s="159" t="s">
        <v>502</v>
      </c>
      <c r="D197" s="159" t="s">
        <v>130</v>
      </c>
      <c r="E197" s="160" t="s">
        <v>503</v>
      </c>
      <c r="F197" s="161" t="s">
        <v>504</v>
      </c>
      <c r="G197" s="162" t="s">
        <v>262</v>
      </c>
      <c r="H197" s="163">
        <v>1</v>
      </c>
      <c r="I197" s="164"/>
      <c r="J197" s="165">
        <f>ROUND(I197*H197,2)</f>
        <v>0</v>
      </c>
      <c r="K197" s="166"/>
      <c r="L197" s="30"/>
      <c r="M197" s="167" t="s">
        <v>1</v>
      </c>
      <c r="N197" s="168" t="s">
        <v>42</v>
      </c>
      <c r="O197" s="55"/>
      <c r="P197" s="169">
        <f>O197*H197</f>
        <v>0</v>
      </c>
      <c r="Q197" s="169">
        <v>0</v>
      </c>
      <c r="R197" s="169">
        <f>Q197*H197</f>
        <v>0</v>
      </c>
      <c r="S197" s="169">
        <v>0</v>
      </c>
      <c r="T197" s="170">
        <f>S197*H197</f>
        <v>0</v>
      </c>
      <c r="U197" s="29"/>
      <c r="V197" s="29"/>
      <c r="W197" s="29"/>
      <c r="X197" s="29"/>
      <c r="Y197" s="29"/>
      <c r="Z197" s="29"/>
      <c r="AA197" s="29"/>
      <c r="AB197" s="29"/>
      <c r="AC197" s="29"/>
      <c r="AD197" s="29"/>
      <c r="AE197" s="29"/>
      <c r="AR197" s="171" t="s">
        <v>500</v>
      </c>
      <c r="AT197" s="171" t="s">
        <v>130</v>
      </c>
      <c r="AU197" s="171" t="s">
        <v>87</v>
      </c>
      <c r="AY197" s="14" t="s">
        <v>127</v>
      </c>
      <c r="BE197" s="172">
        <f>IF(N197="základní",J197,0)</f>
        <v>0</v>
      </c>
      <c r="BF197" s="172">
        <f>IF(N197="snížená",J197,0)</f>
        <v>0</v>
      </c>
      <c r="BG197" s="172">
        <f>IF(N197="zákl. přenesená",J197,0)</f>
        <v>0</v>
      </c>
      <c r="BH197" s="172">
        <f>IF(N197="sníž. přenesená",J197,0)</f>
        <v>0</v>
      </c>
      <c r="BI197" s="172">
        <f>IF(N197="nulová",J197,0)</f>
        <v>0</v>
      </c>
      <c r="BJ197" s="14" t="s">
        <v>85</v>
      </c>
      <c r="BK197" s="172">
        <f>ROUND(I197*H197,2)</f>
        <v>0</v>
      </c>
      <c r="BL197" s="14" t="s">
        <v>500</v>
      </c>
      <c r="BM197" s="171" t="s">
        <v>665</v>
      </c>
    </row>
    <row r="198" spans="1:65" s="2" customFormat="1" ht="13.95" customHeight="1">
      <c r="A198" s="29"/>
      <c r="B198" s="158"/>
      <c r="C198" s="159" t="s">
        <v>506</v>
      </c>
      <c r="D198" s="159" t="s">
        <v>130</v>
      </c>
      <c r="E198" s="160" t="s">
        <v>507</v>
      </c>
      <c r="F198" s="161" t="s">
        <v>508</v>
      </c>
      <c r="G198" s="162" t="s">
        <v>262</v>
      </c>
      <c r="H198" s="163">
        <v>1</v>
      </c>
      <c r="I198" s="164"/>
      <c r="J198" s="165">
        <f>ROUND(I198*H198,2)</f>
        <v>0</v>
      </c>
      <c r="K198" s="166"/>
      <c r="L198" s="30"/>
      <c r="M198" s="167" t="s">
        <v>1</v>
      </c>
      <c r="N198" s="168" t="s">
        <v>42</v>
      </c>
      <c r="O198" s="55"/>
      <c r="P198" s="169">
        <f>O198*H198</f>
        <v>0</v>
      </c>
      <c r="Q198" s="169">
        <v>0</v>
      </c>
      <c r="R198" s="169">
        <f>Q198*H198</f>
        <v>0</v>
      </c>
      <c r="S198" s="169">
        <v>0</v>
      </c>
      <c r="T198" s="170">
        <f>S198*H198</f>
        <v>0</v>
      </c>
      <c r="U198" s="29"/>
      <c r="V198" s="29"/>
      <c r="W198" s="29"/>
      <c r="X198" s="29"/>
      <c r="Y198" s="29"/>
      <c r="Z198" s="29"/>
      <c r="AA198" s="29"/>
      <c r="AB198" s="29"/>
      <c r="AC198" s="29"/>
      <c r="AD198" s="29"/>
      <c r="AE198" s="29"/>
      <c r="AR198" s="171" t="s">
        <v>500</v>
      </c>
      <c r="AT198" s="171" t="s">
        <v>130</v>
      </c>
      <c r="AU198" s="171" t="s">
        <v>87</v>
      </c>
      <c r="AY198" s="14" t="s">
        <v>127</v>
      </c>
      <c r="BE198" s="172">
        <f>IF(N198="základní",J198,0)</f>
        <v>0</v>
      </c>
      <c r="BF198" s="172">
        <f>IF(N198="snížená",J198,0)</f>
        <v>0</v>
      </c>
      <c r="BG198" s="172">
        <f>IF(N198="zákl. přenesená",J198,0)</f>
        <v>0</v>
      </c>
      <c r="BH198" s="172">
        <f>IF(N198="sníž. přenesená",J198,0)</f>
        <v>0</v>
      </c>
      <c r="BI198" s="172">
        <f>IF(N198="nulová",J198,0)</f>
        <v>0</v>
      </c>
      <c r="BJ198" s="14" t="s">
        <v>85</v>
      </c>
      <c r="BK198" s="172">
        <f>ROUND(I198*H198,2)</f>
        <v>0</v>
      </c>
      <c r="BL198" s="14" t="s">
        <v>500</v>
      </c>
      <c r="BM198" s="171" t="s">
        <v>666</v>
      </c>
    </row>
    <row r="199" spans="1:65" s="12" customFormat="1" ht="22.95" customHeight="1">
      <c r="B199" s="145"/>
      <c r="D199" s="146" t="s">
        <v>76</v>
      </c>
      <c r="E199" s="156" t="s">
        <v>510</v>
      </c>
      <c r="F199" s="156" t="s">
        <v>511</v>
      </c>
      <c r="I199" s="148"/>
      <c r="J199" s="157">
        <f>BK199</f>
        <v>0</v>
      </c>
      <c r="L199" s="145"/>
      <c r="M199" s="150"/>
      <c r="N199" s="151"/>
      <c r="O199" s="151"/>
      <c r="P199" s="152">
        <f>SUM(P200:P202)</f>
        <v>0</v>
      </c>
      <c r="Q199" s="151"/>
      <c r="R199" s="152">
        <f>SUM(R200:R202)</f>
        <v>0</v>
      </c>
      <c r="S199" s="151"/>
      <c r="T199" s="153">
        <f>SUM(T200:T202)</f>
        <v>0</v>
      </c>
      <c r="AR199" s="146" t="s">
        <v>494</v>
      </c>
      <c r="AT199" s="154" t="s">
        <v>76</v>
      </c>
      <c r="AU199" s="154" t="s">
        <v>85</v>
      </c>
      <c r="AY199" s="146" t="s">
        <v>127</v>
      </c>
      <c r="BK199" s="155">
        <f>SUM(BK200:BK202)</f>
        <v>0</v>
      </c>
    </row>
    <row r="200" spans="1:65" s="2" customFormat="1" ht="13.95" customHeight="1">
      <c r="A200" s="29"/>
      <c r="B200" s="158"/>
      <c r="C200" s="159" t="s">
        <v>512</v>
      </c>
      <c r="D200" s="159" t="s">
        <v>130</v>
      </c>
      <c r="E200" s="160" t="s">
        <v>513</v>
      </c>
      <c r="F200" s="161" t="s">
        <v>514</v>
      </c>
      <c r="G200" s="162" t="s">
        <v>262</v>
      </c>
      <c r="H200" s="163">
        <v>1</v>
      </c>
      <c r="I200" s="164"/>
      <c r="J200" s="165">
        <f>ROUND(I200*H200,2)</f>
        <v>0</v>
      </c>
      <c r="K200" s="166"/>
      <c r="L200" s="30"/>
      <c r="M200" s="167" t="s">
        <v>1</v>
      </c>
      <c r="N200" s="168" t="s">
        <v>42</v>
      </c>
      <c r="O200" s="55"/>
      <c r="P200" s="169">
        <f>O200*H200</f>
        <v>0</v>
      </c>
      <c r="Q200" s="169">
        <v>0</v>
      </c>
      <c r="R200" s="169">
        <f>Q200*H200</f>
        <v>0</v>
      </c>
      <c r="S200" s="169">
        <v>0</v>
      </c>
      <c r="T200" s="170">
        <f>S200*H200</f>
        <v>0</v>
      </c>
      <c r="U200" s="29"/>
      <c r="V200" s="29"/>
      <c r="W200" s="29"/>
      <c r="X200" s="29"/>
      <c r="Y200" s="29"/>
      <c r="Z200" s="29"/>
      <c r="AA200" s="29"/>
      <c r="AB200" s="29"/>
      <c r="AC200" s="29"/>
      <c r="AD200" s="29"/>
      <c r="AE200" s="29"/>
      <c r="AR200" s="171" t="s">
        <v>500</v>
      </c>
      <c r="AT200" s="171" t="s">
        <v>130</v>
      </c>
      <c r="AU200" s="171" t="s">
        <v>87</v>
      </c>
      <c r="AY200" s="14" t="s">
        <v>127</v>
      </c>
      <c r="BE200" s="172">
        <f>IF(N200="základní",J200,0)</f>
        <v>0</v>
      </c>
      <c r="BF200" s="172">
        <f>IF(N200="snížená",J200,0)</f>
        <v>0</v>
      </c>
      <c r="BG200" s="172">
        <f>IF(N200="zákl. přenesená",J200,0)</f>
        <v>0</v>
      </c>
      <c r="BH200" s="172">
        <f>IF(N200="sníž. přenesená",J200,0)</f>
        <v>0</v>
      </c>
      <c r="BI200" s="172">
        <f>IF(N200="nulová",J200,0)</f>
        <v>0</v>
      </c>
      <c r="BJ200" s="14" t="s">
        <v>85</v>
      </c>
      <c r="BK200" s="172">
        <f>ROUND(I200*H200,2)</f>
        <v>0</v>
      </c>
      <c r="BL200" s="14" t="s">
        <v>500</v>
      </c>
      <c r="BM200" s="171" t="s">
        <v>667</v>
      </c>
    </row>
    <row r="201" spans="1:65" s="2" customFormat="1" ht="74.099999999999994" customHeight="1">
      <c r="A201" s="29"/>
      <c r="B201" s="158"/>
      <c r="C201" s="159" t="s">
        <v>516</v>
      </c>
      <c r="D201" s="159" t="s">
        <v>130</v>
      </c>
      <c r="E201" s="160" t="s">
        <v>517</v>
      </c>
      <c r="F201" s="161" t="s">
        <v>518</v>
      </c>
      <c r="G201" s="162" t="s">
        <v>362</v>
      </c>
      <c r="H201" s="163">
        <v>1</v>
      </c>
      <c r="I201" s="164"/>
      <c r="J201" s="165">
        <f>ROUND(I201*H201,2)</f>
        <v>0</v>
      </c>
      <c r="K201" s="166"/>
      <c r="L201" s="30"/>
      <c r="M201" s="167" t="s">
        <v>1</v>
      </c>
      <c r="N201" s="168" t="s">
        <v>42</v>
      </c>
      <c r="O201" s="55"/>
      <c r="P201" s="169">
        <f>O201*H201</f>
        <v>0</v>
      </c>
      <c r="Q201" s="169">
        <v>0</v>
      </c>
      <c r="R201" s="169">
        <f>Q201*H201</f>
        <v>0</v>
      </c>
      <c r="S201" s="169">
        <v>0</v>
      </c>
      <c r="T201" s="170">
        <f>S201*H201</f>
        <v>0</v>
      </c>
      <c r="U201" s="29"/>
      <c r="V201" s="29"/>
      <c r="W201" s="29"/>
      <c r="X201" s="29"/>
      <c r="Y201" s="29"/>
      <c r="Z201" s="29"/>
      <c r="AA201" s="29"/>
      <c r="AB201" s="29"/>
      <c r="AC201" s="29"/>
      <c r="AD201" s="29"/>
      <c r="AE201" s="29"/>
      <c r="AR201" s="171" t="s">
        <v>500</v>
      </c>
      <c r="AT201" s="171" t="s">
        <v>130</v>
      </c>
      <c r="AU201" s="171" t="s">
        <v>87</v>
      </c>
      <c r="AY201" s="14" t="s">
        <v>127</v>
      </c>
      <c r="BE201" s="172">
        <f>IF(N201="základní",J201,0)</f>
        <v>0</v>
      </c>
      <c r="BF201" s="172">
        <f>IF(N201="snížená",J201,0)</f>
        <v>0</v>
      </c>
      <c r="BG201" s="172">
        <f>IF(N201="zákl. přenesená",J201,0)</f>
        <v>0</v>
      </c>
      <c r="BH201" s="172">
        <f>IF(N201="sníž. přenesená",J201,0)</f>
        <v>0</v>
      </c>
      <c r="BI201" s="172">
        <f>IF(N201="nulová",J201,0)</f>
        <v>0</v>
      </c>
      <c r="BJ201" s="14" t="s">
        <v>85</v>
      </c>
      <c r="BK201" s="172">
        <f>ROUND(I201*H201,2)</f>
        <v>0</v>
      </c>
      <c r="BL201" s="14" t="s">
        <v>500</v>
      </c>
      <c r="BM201" s="171" t="s">
        <v>668</v>
      </c>
    </row>
    <row r="202" spans="1:65" s="2" customFormat="1" ht="13.95" customHeight="1">
      <c r="A202" s="29"/>
      <c r="B202" s="158"/>
      <c r="C202" s="159" t="s">
        <v>520</v>
      </c>
      <c r="D202" s="159" t="s">
        <v>130</v>
      </c>
      <c r="E202" s="160" t="s">
        <v>521</v>
      </c>
      <c r="F202" s="161" t="s">
        <v>522</v>
      </c>
      <c r="G202" s="162" t="s">
        <v>262</v>
      </c>
      <c r="H202" s="163">
        <v>1</v>
      </c>
      <c r="I202" s="164"/>
      <c r="J202" s="165">
        <f>ROUND(I202*H202,2)</f>
        <v>0</v>
      </c>
      <c r="K202" s="166"/>
      <c r="L202" s="30"/>
      <c r="M202" s="185" t="s">
        <v>1</v>
      </c>
      <c r="N202" s="186" t="s">
        <v>42</v>
      </c>
      <c r="O202" s="187"/>
      <c r="P202" s="188">
        <f>O202*H202</f>
        <v>0</v>
      </c>
      <c r="Q202" s="188">
        <v>0</v>
      </c>
      <c r="R202" s="188">
        <f>Q202*H202</f>
        <v>0</v>
      </c>
      <c r="S202" s="188">
        <v>0</v>
      </c>
      <c r="T202" s="189">
        <f>S202*H202</f>
        <v>0</v>
      </c>
      <c r="U202" s="29"/>
      <c r="V202" s="29"/>
      <c r="W202" s="29"/>
      <c r="X202" s="29"/>
      <c r="Y202" s="29"/>
      <c r="Z202" s="29"/>
      <c r="AA202" s="29"/>
      <c r="AB202" s="29"/>
      <c r="AC202" s="29"/>
      <c r="AD202" s="29"/>
      <c r="AE202" s="29"/>
      <c r="AR202" s="171" t="s">
        <v>500</v>
      </c>
      <c r="AT202" s="171" t="s">
        <v>130</v>
      </c>
      <c r="AU202" s="171" t="s">
        <v>87</v>
      </c>
      <c r="AY202" s="14" t="s">
        <v>127</v>
      </c>
      <c r="BE202" s="172">
        <f>IF(N202="základní",J202,0)</f>
        <v>0</v>
      </c>
      <c r="BF202" s="172">
        <f>IF(N202="snížená",J202,0)</f>
        <v>0</v>
      </c>
      <c r="BG202" s="172">
        <f>IF(N202="zákl. přenesená",J202,0)</f>
        <v>0</v>
      </c>
      <c r="BH202" s="172">
        <f>IF(N202="sníž. přenesená",J202,0)</f>
        <v>0</v>
      </c>
      <c r="BI202" s="172">
        <f>IF(N202="nulová",J202,0)</f>
        <v>0</v>
      </c>
      <c r="BJ202" s="14" t="s">
        <v>85</v>
      </c>
      <c r="BK202" s="172">
        <f>ROUND(I202*H202,2)</f>
        <v>0</v>
      </c>
      <c r="BL202" s="14" t="s">
        <v>500</v>
      </c>
      <c r="BM202" s="171" t="s">
        <v>669</v>
      </c>
    </row>
    <row r="203" spans="1:65" s="2" customFormat="1" ht="6.9" customHeight="1">
      <c r="A203" s="29"/>
      <c r="B203" s="44"/>
      <c r="C203" s="45"/>
      <c r="D203" s="45"/>
      <c r="E203" s="45"/>
      <c r="F203" s="45"/>
      <c r="G203" s="45"/>
      <c r="H203" s="45"/>
      <c r="I203" s="117"/>
      <c r="J203" s="45"/>
      <c r="K203" s="45"/>
      <c r="L203" s="30"/>
      <c r="M203" s="29"/>
      <c r="O203" s="29"/>
      <c r="P203" s="29"/>
      <c r="Q203" s="29"/>
      <c r="R203" s="29"/>
      <c r="S203" s="29"/>
      <c r="T203" s="29"/>
      <c r="U203" s="29"/>
      <c r="V203" s="29"/>
      <c r="W203" s="29"/>
      <c r="X203" s="29"/>
      <c r="Y203" s="29"/>
      <c r="Z203" s="29"/>
      <c r="AA203" s="29"/>
      <c r="AB203" s="29"/>
      <c r="AC203" s="29"/>
      <c r="AD203" s="29"/>
      <c r="AE203" s="29"/>
    </row>
  </sheetData>
  <autoFilter ref="C128:K202" xr:uid="{00000000-0009-0000-0000-000002000000}"/>
  <mergeCells count="9">
    <mergeCell ref="E87:H87"/>
    <mergeCell ref="E119:H119"/>
    <mergeCell ref="E121:H121"/>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6</vt:i4>
      </vt:variant>
    </vt:vector>
  </HeadingPairs>
  <TitlesOfParts>
    <vt:vector size="9" baseType="lpstr">
      <vt:lpstr>Rekapitulace stavby</vt:lpstr>
      <vt:lpstr>01 - FVE</vt:lpstr>
      <vt:lpstr>02 - AKU</vt:lpstr>
      <vt:lpstr>'01 - FVE'!Názvy_tisku</vt:lpstr>
      <vt:lpstr>'02 - AKU'!Názvy_tisku</vt:lpstr>
      <vt:lpstr>'Rekapitulace stavby'!Názvy_tisku</vt:lpstr>
      <vt:lpstr>'01 - FVE'!Oblast_tisku</vt:lpstr>
      <vt:lpstr>'02 - AKU'!Oblast_tisku</vt:lpstr>
      <vt:lpstr>'Rekapitulace stavby'!Oblast_tisku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VAVRIKOVA-NTB\Vendulka</dc:creator>
  <cp:lastModifiedBy>User</cp:lastModifiedBy>
  <dcterms:created xsi:type="dcterms:W3CDTF">2022-04-29T13:04:58Z</dcterms:created>
  <dcterms:modified xsi:type="dcterms:W3CDTF">2022-05-16T06:25:20Z</dcterms:modified>
</cp:coreProperties>
</file>