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W:\Lukas R\Rozpočet + VV 6. 9. 2024 Valtice - ulice Lipová, chodník a VO\"/>
    </mc:Choice>
  </mc:AlternateContent>
  <bookViews>
    <workbookView xWindow="0" yWindow="0" windowWidth="0" windowHeight="0"/>
  </bookViews>
  <sheets>
    <sheet name="Rekapitulace stavby" sheetId="1" r:id="rId1"/>
    <sheet name="SO 101 - Komunikace pro pěší" sheetId="2" r:id="rId2"/>
    <sheet name="SO 401 - Veřejné osvětlení" sheetId="3" r:id="rId3"/>
    <sheet name="VRN - Vedlejší rozpočttoo..." sheetId="4" r:id="rId4"/>
    <sheet name="Pokyny pro vyplnění" sheetId="5" r:id="rId5"/>
  </sheets>
  <definedNames>
    <definedName name="_xlnm.Print_Area" localSheetId="0">'Rekapitulace stavby'!$D$4:$AO$36,'Rekapitulace stavby'!$C$42:$AQ$61</definedName>
    <definedName name="_xlnm.Print_Titles" localSheetId="0">'Rekapitulace stavby'!$52:$52</definedName>
    <definedName name="_xlnm._FilterDatabase" localSheetId="1" hidden="1">'SO 101 - Komunikace pro pěší'!$C$92:$K$377</definedName>
    <definedName name="_xlnm.Print_Area" localSheetId="1">'SO 101 - Komunikace pro pěší'!$C$4:$J$41,'SO 101 - Komunikace pro pěší'!$C$47:$J$72,'SO 101 - Komunikace pro pěší'!$C$78:$K$377</definedName>
    <definedName name="_xlnm.Print_Titles" localSheetId="1">'SO 101 - Komunikace pro pěší'!$92:$92</definedName>
    <definedName name="_xlnm._FilterDatabase" localSheetId="2" hidden="1">'SO 401 - Veřejné osvětlení'!$C$86:$K$93</definedName>
    <definedName name="_xlnm.Print_Area" localSheetId="2">'SO 401 - Veřejné osvětlení'!$C$4:$J$41,'SO 401 - Veřejné osvětlení'!$C$47:$J$66,'SO 401 - Veřejné osvětlení'!$C$72:$K$93</definedName>
    <definedName name="_xlnm.Print_Titles" localSheetId="2">'SO 401 - Veřejné osvětlení'!$86:$86</definedName>
    <definedName name="_xlnm._FilterDatabase" localSheetId="3" hidden="1">'VRN - Vedlejší rozpočttoo...'!$C$88:$K$109</definedName>
    <definedName name="_xlnm.Print_Area" localSheetId="3">'VRN - Vedlejší rozpočttoo...'!$C$4:$J$41,'VRN - Vedlejší rozpočttoo...'!$C$47:$J$68,'VRN - Vedlejší rozpočttoo...'!$C$74:$K$109</definedName>
    <definedName name="_xlnm.Print_Titles" localSheetId="3">'VRN - Vedlejší rozpočttoo...'!$88:$88</definedName>
    <definedName name="_xlnm.Print_Area" localSheetId="4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4" l="1" r="J39"/>
  <c r="J38"/>
  <c i="1" r="AY60"/>
  <c i="4" r="J37"/>
  <c i="1" r="AX60"/>
  <c i="4" r="BI108"/>
  <c r="BH108"/>
  <c r="BG108"/>
  <c r="BF108"/>
  <c r="T108"/>
  <c r="T107"/>
  <c r="R108"/>
  <c r="R107"/>
  <c r="P108"/>
  <c r="P107"/>
  <c r="BI105"/>
  <c r="BH105"/>
  <c r="BG105"/>
  <c r="BF105"/>
  <c r="T105"/>
  <c r="R105"/>
  <c r="P105"/>
  <c r="BI103"/>
  <c r="BH103"/>
  <c r="BG103"/>
  <c r="BF103"/>
  <c r="T103"/>
  <c r="R103"/>
  <c r="P103"/>
  <c r="BI101"/>
  <c r="BH101"/>
  <c r="BG101"/>
  <c r="BF101"/>
  <c r="T101"/>
  <c r="T100"/>
  <c r="R101"/>
  <c r="R100"/>
  <c r="P101"/>
  <c r="P100"/>
  <c r="BI98"/>
  <c r="BH98"/>
  <c r="BG98"/>
  <c r="BF98"/>
  <c r="T98"/>
  <c r="R98"/>
  <c r="P98"/>
  <c r="BI96"/>
  <c r="BH96"/>
  <c r="BG96"/>
  <c r="BF96"/>
  <c r="T96"/>
  <c r="R96"/>
  <c r="P96"/>
  <c r="BI94"/>
  <c r="BH94"/>
  <c r="BG94"/>
  <c r="BF94"/>
  <c r="T94"/>
  <c r="R94"/>
  <c r="P94"/>
  <c r="BI92"/>
  <c r="BH92"/>
  <c r="BG92"/>
  <c r="BF92"/>
  <c r="T92"/>
  <c r="R92"/>
  <c r="P92"/>
  <c r="J86"/>
  <c r="F85"/>
  <c r="F83"/>
  <c r="E81"/>
  <c r="J59"/>
  <c r="F58"/>
  <c r="F56"/>
  <c r="E54"/>
  <c r="J23"/>
  <c r="E23"/>
  <c r="J85"/>
  <c r="J22"/>
  <c r="J20"/>
  <c r="E20"/>
  <c r="F86"/>
  <c r="J19"/>
  <c r="J14"/>
  <c r="J56"/>
  <c r="E7"/>
  <c r="E77"/>
  <c i="3" r="J39"/>
  <c r="J38"/>
  <c i="1" r="AY58"/>
  <c i="3" r="J37"/>
  <c i="1" r="AX58"/>
  <c i="3" r="BI90"/>
  <c r="BH90"/>
  <c r="BG90"/>
  <c r="BF90"/>
  <c r="T90"/>
  <c r="T89"/>
  <c r="T88"/>
  <c r="T87"/>
  <c r="R90"/>
  <c r="R89"/>
  <c r="R88"/>
  <c r="R87"/>
  <c r="P90"/>
  <c r="P89"/>
  <c r="P88"/>
  <c r="P87"/>
  <c i="1" r="AU58"/>
  <c i="3" r="J84"/>
  <c r="F83"/>
  <c r="F81"/>
  <c r="E79"/>
  <c r="J59"/>
  <c r="F58"/>
  <c r="F56"/>
  <c r="E54"/>
  <c r="J23"/>
  <c r="E23"/>
  <c r="J83"/>
  <c r="J22"/>
  <c r="J20"/>
  <c r="E20"/>
  <c r="F59"/>
  <c r="J19"/>
  <c r="J14"/>
  <c r="J56"/>
  <c r="E7"/>
  <c r="E75"/>
  <c i="2" r="J39"/>
  <c r="J38"/>
  <c i="1" r="AY56"/>
  <c i="2" r="J37"/>
  <c i="1" r="AX56"/>
  <c i="2" r="BI375"/>
  <c r="BH375"/>
  <c r="BG375"/>
  <c r="BF375"/>
  <c r="T375"/>
  <c r="R375"/>
  <c r="P375"/>
  <c r="BI371"/>
  <c r="BH371"/>
  <c r="BG371"/>
  <c r="BF371"/>
  <c r="T371"/>
  <c r="R371"/>
  <c r="P371"/>
  <c r="BI366"/>
  <c r="BH366"/>
  <c r="BG366"/>
  <c r="BF366"/>
  <c r="T366"/>
  <c r="T365"/>
  <c r="R366"/>
  <c r="R365"/>
  <c r="P366"/>
  <c r="P365"/>
  <c r="BI360"/>
  <c r="BH360"/>
  <c r="BG360"/>
  <c r="BF360"/>
  <c r="T360"/>
  <c r="R360"/>
  <c r="P360"/>
  <c r="BI336"/>
  <c r="BH336"/>
  <c r="BG336"/>
  <c r="BF336"/>
  <c r="T336"/>
  <c r="R336"/>
  <c r="P336"/>
  <c r="BI332"/>
  <c r="BH332"/>
  <c r="BG332"/>
  <c r="BF332"/>
  <c r="T332"/>
  <c r="R332"/>
  <c r="P332"/>
  <c r="BI328"/>
  <c r="BH328"/>
  <c r="BG328"/>
  <c r="BF328"/>
  <c r="T328"/>
  <c r="R328"/>
  <c r="P328"/>
  <c r="BI323"/>
  <c r="BH323"/>
  <c r="BG323"/>
  <c r="BF323"/>
  <c r="T323"/>
  <c r="R323"/>
  <c r="P323"/>
  <c r="BI318"/>
  <c r="BH318"/>
  <c r="BG318"/>
  <c r="BF318"/>
  <c r="T318"/>
  <c r="R318"/>
  <c r="P318"/>
  <c r="BI313"/>
  <c r="BH313"/>
  <c r="BG313"/>
  <c r="BF313"/>
  <c r="T313"/>
  <c r="R313"/>
  <c r="P313"/>
  <c r="BI309"/>
  <c r="BH309"/>
  <c r="BG309"/>
  <c r="BF309"/>
  <c r="T309"/>
  <c r="R309"/>
  <c r="P309"/>
  <c r="BI305"/>
  <c r="BH305"/>
  <c r="BG305"/>
  <c r="BF305"/>
  <c r="T305"/>
  <c r="R305"/>
  <c r="P305"/>
  <c r="BI301"/>
  <c r="BH301"/>
  <c r="BG301"/>
  <c r="BF301"/>
  <c r="T301"/>
  <c r="R301"/>
  <c r="P301"/>
  <c r="BI297"/>
  <c r="BH297"/>
  <c r="BG297"/>
  <c r="BF297"/>
  <c r="T297"/>
  <c r="R297"/>
  <c r="P297"/>
  <c r="BI294"/>
  <c r="BH294"/>
  <c r="BG294"/>
  <c r="BF294"/>
  <c r="T294"/>
  <c r="R294"/>
  <c r="P294"/>
  <c r="BI290"/>
  <c r="BH290"/>
  <c r="BG290"/>
  <c r="BF290"/>
  <c r="T290"/>
  <c r="R290"/>
  <c r="P290"/>
  <c r="BI286"/>
  <c r="BH286"/>
  <c r="BG286"/>
  <c r="BF286"/>
  <c r="T286"/>
  <c r="R286"/>
  <c r="P286"/>
  <c r="BI282"/>
  <c r="BH282"/>
  <c r="BG282"/>
  <c r="BF282"/>
  <c r="T282"/>
  <c r="R282"/>
  <c r="P282"/>
  <c r="BI278"/>
  <c r="BH278"/>
  <c r="BG278"/>
  <c r="BF278"/>
  <c r="T278"/>
  <c r="R278"/>
  <c r="P278"/>
  <c r="BI275"/>
  <c r="BH275"/>
  <c r="BG275"/>
  <c r="BF275"/>
  <c r="T275"/>
  <c r="R275"/>
  <c r="P275"/>
  <c r="BI271"/>
  <c r="BH271"/>
  <c r="BG271"/>
  <c r="BF271"/>
  <c r="T271"/>
  <c r="R271"/>
  <c r="P271"/>
  <c r="BI268"/>
  <c r="BH268"/>
  <c r="BG268"/>
  <c r="BF268"/>
  <c r="T268"/>
  <c r="R268"/>
  <c r="P268"/>
  <c r="BI265"/>
  <c r="BH265"/>
  <c r="BG265"/>
  <c r="BF265"/>
  <c r="T265"/>
  <c r="R265"/>
  <c r="P265"/>
  <c r="BI262"/>
  <c r="BH262"/>
  <c r="BG262"/>
  <c r="BF262"/>
  <c r="T262"/>
  <c r="R262"/>
  <c r="P262"/>
  <c r="BI255"/>
  <c r="BH255"/>
  <c r="BG255"/>
  <c r="BF255"/>
  <c r="T255"/>
  <c r="R255"/>
  <c r="P255"/>
  <c r="BI252"/>
  <c r="BH252"/>
  <c r="BG252"/>
  <c r="BF252"/>
  <c r="T252"/>
  <c r="R252"/>
  <c r="P252"/>
  <c r="BI249"/>
  <c r="BH249"/>
  <c r="BG249"/>
  <c r="BF249"/>
  <c r="T249"/>
  <c r="R249"/>
  <c r="P249"/>
  <c r="BI246"/>
  <c r="BH246"/>
  <c r="BG246"/>
  <c r="BF246"/>
  <c r="T246"/>
  <c r="R246"/>
  <c r="P246"/>
  <c r="BI243"/>
  <c r="BH243"/>
  <c r="BG243"/>
  <c r="BF243"/>
  <c r="T243"/>
  <c r="R243"/>
  <c r="P243"/>
  <c r="BI239"/>
  <c r="BH239"/>
  <c r="BG239"/>
  <c r="BF239"/>
  <c r="T239"/>
  <c r="R239"/>
  <c r="P239"/>
  <c r="BI236"/>
  <c r="BH236"/>
  <c r="BG236"/>
  <c r="BF236"/>
  <c r="T236"/>
  <c r="R236"/>
  <c r="P236"/>
  <c r="BI233"/>
  <c r="BH233"/>
  <c r="BG233"/>
  <c r="BF233"/>
  <c r="T233"/>
  <c r="R233"/>
  <c r="P233"/>
  <c r="BI229"/>
  <c r="BH229"/>
  <c r="BG229"/>
  <c r="BF229"/>
  <c r="T229"/>
  <c r="R229"/>
  <c r="P229"/>
  <c r="BI224"/>
  <c r="BH224"/>
  <c r="BG224"/>
  <c r="BF224"/>
  <c r="T224"/>
  <c r="R224"/>
  <c r="P224"/>
  <c r="BI220"/>
  <c r="BH220"/>
  <c r="BG220"/>
  <c r="BF220"/>
  <c r="T220"/>
  <c r="R220"/>
  <c r="P220"/>
  <c r="BI216"/>
  <c r="BH216"/>
  <c r="BG216"/>
  <c r="BF216"/>
  <c r="T216"/>
  <c r="R216"/>
  <c r="P216"/>
  <c r="BI212"/>
  <c r="BH212"/>
  <c r="BG212"/>
  <c r="BF212"/>
  <c r="T212"/>
  <c r="R212"/>
  <c r="P212"/>
  <c r="BI208"/>
  <c r="BH208"/>
  <c r="BG208"/>
  <c r="BF208"/>
  <c r="T208"/>
  <c r="R208"/>
  <c r="P208"/>
  <c r="BI205"/>
  <c r="BH205"/>
  <c r="BG205"/>
  <c r="BF205"/>
  <c r="T205"/>
  <c r="R205"/>
  <c r="P205"/>
  <c r="BI202"/>
  <c r="BH202"/>
  <c r="BG202"/>
  <c r="BF202"/>
  <c r="T202"/>
  <c r="R202"/>
  <c r="P202"/>
  <c r="BI199"/>
  <c r="BH199"/>
  <c r="BG199"/>
  <c r="BF199"/>
  <c r="T199"/>
  <c r="R199"/>
  <c r="P199"/>
  <c r="BI191"/>
  <c r="BH191"/>
  <c r="BG191"/>
  <c r="BF191"/>
  <c r="T191"/>
  <c r="R191"/>
  <c r="P191"/>
  <c r="BI187"/>
  <c r="BH187"/>
  <c r="BG187"/>
  <c r="BF187"/>
  <c r="T187"/>
  <c r="R187"/>
  <c r="P187"/>
  <c r="BI183"/>
  <c r="BH183"/>
  <c r="BG183"/>
  <c r="BF183"/>
  <c r="T183"/>
  <c r="R183"/>
  <c r="P183"/>
  <c r="BI177"/>
  <c r="BH177"/>
  <c r="BG177"/>
  <c r="BF177"/>
  <c r="T177"/>
  <c r="R177"/>
  <c r="P177"/>
  <c r="BI174"/>
  <c r="BH174"/>
  <c r="BG174"/>
  <c r="BF174"/>
  <c r="T174"/>
  <c r="R174"/>
  <c r="P174"/>
  <c r="BI169"/>
  <c r="BH169"/>
  <c r="BG169"/>
  <c r="BF169"/>
  <c r="T169"/>
  <c r="R169"/>
  <c r="P169"/>
  <c r="BI166"/>
  <c r="BH166"/>
  <c r="BG166"/>
  <c r="BF166"/>
  <c r="T166"/>
  <c r="R166"/>
  <c r="P166"/>
  <c r="BI163"/>
  <c r="BH163"/>
  <c r="BG163"/>
  <c r="BF163"/>
  <c r="T163"/>
  <c r="R163"/>
  <c r="P163"/>
  <c r="BI159"/>
  <c r="BH159"/>
  <c r="BG159"/>
  <c r="BF159"/>
  <c r="T159"/>
  <c r="R159"/>
  <c r="P159"/>
  <c r="BI154"/>
  <c r="BH154"/>
  <c r="BG154"/>
  <c r="BF154"/>
  <c r="T154"/>
  <c r="R154"/>
  <c r="P154"/>
  <c r="BI151"/>
  <c r="BH151"/>
  <c r="BG151"/>
  <c r="BF151"/>
  <c r="T151"/>
  <c r="R151"/>
  <c r="P151"/>
  <c r="BI146"/>
  <c r="BH146"/>
  <c r="BG146"/>
  <c r="BF146"/>
  <c r="T146"/>
  <c r="R146"/>
  <c r="P146"/>
  <c r="BI139"/>
  <c r="BH139"/>
  <c r="BG139"/>
  <c r="BF139"/>
  <c r="T139"/>
  <c r="R139"/>
  <c r="P139"/>
  <c r="BI133"/>
  <c r="BH133"/>
  <c r="BG133"/>
  <c r="BF133"/>
  <c r="T133"/>
  <c r="R133"/>
  <c r="P133"/>
  <c r="BI129"/>
  <c r="BH129"/>
  <c r="BG129"/>
  <c r="BF129"/>
  <c r="T129"/>
  <c r="R129"/>
  <c r="P129"/>
  <c r="BI123"/>
  <c r="BH123"/>
  <c r="BG123"/>
  <c r="BF123"/>
  <c r="T123"/>
  <c r="R123"/>
  <c r="P123"/>
  <c r="BI119"/>
  <c r="BH119"/>
  <c r="BG119"/>
  <c r="BF119"/>
  <c r="T119"/>
  <c r="R119"/>
  <c r="P119"/>
  <c r="BI112"/>
  <c r="BH112"/>
  <c r="BG112"/>
  <c r="BF112"/>
  <c r="T112"/>
  <c r="R112"/>
  <c r="P112"/>
  <c r="BI108"/>
  <c r="BH108"/>
  <c r="BG108"/>
  <c r="BF108"/>
  <c r="T108"/>
  <c r="R108"/>
  <c r="P108"/>
  <c r="BI104"/>
  <c r="BH104"/>
  <c r="BG104"/>
  <c r="BF104"/>
  <c r="T104"/>
  <c r="R104"/>
  <c r="P104"/>
  <c r="BI100"/>
  <c r="BH100"/>
  <c r="BG100"/>
  <c r="BF100"/>
  <c r="T100"/>
  <c r="R100"/>
  <c r="P100"/>
  <c r="BI96"/>
  <c r="BH96"/>
  <c r="BG96"/>
  <c r="BF96"/>
  <c r="T96"/>
  <c r="R96"/>
  <c r="P96"/>
  <c r="J90"/>
  <c r="F89"/>
  <c r="F87"/>
  <c r="E85"/>
  <c r="J59"/>
  <c r="F58"/>
  <c r="F56"/>
  <c r="E54"/>
  <c r="J23"/>
  <c r="E23"/>
  <c r="J89"/>
  <c r="J22"/>
  <c r="J20"/>
  <c r="E20"/>
  <c r="F59"/>
  <c r="J19"/>
  <c r="J14"/>
  <c r="J56"/>
  <c r="E7"/>
  <c r="E50"/>
  <c i="1" r="L50"/>
  <c r="AM50"/>
  <c r="AM49"/>
  <c r="L49"/>
  <c r="AM47"/>
  <c r="L47"/>
  <c r="L45"/>
  <c r="L44"/>
  <c i="2" r="BK305"/>
  <c r="BK243"/>
  <c r="BK332"/>
  <c r="BK202"/>
  <c r="BK208"/>
  <c r="J96"/>
  <c i="4" r="BK96"/>
  <c i="2" r="BK262"/>
  <c i="1" r="AS59"/>
  <c i="2" r="BK220"/>
  <c r="J139"/>
  <c i="3" r="BK90"/>
  <c i="2" r="BK286"/>
  <c r="BK255"/>
  <c r="BK123"/>
  <c r="J220"/>
  <c r="J177"/>
  <c i="4" r="J94"/>
  <c i="2" r="BK246"/>
  <c r="BK336"/>
  <c r="BK104"/>
  <c i="1" r="AS57"/>
  <c i="2" r="BK290"/>
  <c r="J268"/>
  <c r="BK96"/>
  <c r="J208"/>
  <c r="J332"/>
  <c i="1" r="AS55"/>
  <c i="4" r="BK101"/>
  <c i="2" r="BK108"/>
  <c r="BK271"/>
  <c r="BK371"/>
  <c r="BK265"/>
  <c i="4" r="J101"/>
  <c i="2" r="BK278"/>
  <c r="J239"/>
  <c r="BK229"/>
  <c r="BK159"/>
  <c r="BK169"/>
  <c i="4" r="J105"/>
  <c i="2" r="J375"/>
  <c r="J229"/>
  <c r="BK313"/>
  <c r="BK151"/>
  <c r="BK112"/>
  <c i="1" r="AU57"/>
  <c i="2" r="J290"/>
  <c r="J265"/>
  <c r="J108"/>
  <c r="J191"/>
  <c r="BK328"/>
  <c i="3" r="J36"/>
  <c i="1" r="AW58"/>
  <c i="2" r="J233"/>
  <c r="BK323"/>
  <c r="BK187"/>
  <c r="J262"/>
  <c i="4" r="BK103"/>
  <c i="2" r="J252"/>
  <c r="J323"/>
  <c r="BK177"/>
  <c r="J163"/>
  <c r="J301"/>
  <c r="J309"/>
  <c r="BK233"/>
  <c r="BK318"/>
  <c r="BK199"/>
  <c r="BK119"/>
  <c i="4" r="J98"/>
  <c i="2" r="J286"/>
  <c r="J336"/>
  <c r="BK212"/>
  <c i="4" r="BK108"/>
  <c r="BK98"/>
  <c i="2" r="J278"/>
  <c r="BK252"/>
  <c r="BK366"/>
  <c r="BK146"/>
  <c r="J129"/>
  <c r="J294"/>
  <c r="J271"/>
  <c r="BK133"/>
  <c r="J318"/>
  <c r="J169"/>
  <c r="BK205"/>
  <c i="3" r="F38"/>
  <c i="1" r="BC58"/>
  <c r="BC57"/>
  <c i="2" r="BK224"/>
  <c r="BK191"/>
  <c r="BK139"/>
  <c r="BK282"/>
  <c r="J255"/>
  <c r="J371"/>
  <c r="J133"/>
  <c r="J154"/>
  <c i="4" r="BK94"/>
  <c i="2" r="J104"/>
  <c r="J151"/>
  <c r="BK183"/>
  <c r="J174"/>
  <c i="4" r="J96"/>
  <c i="2" r="J275"/>
  <c r="J166"/>
  <c r="BK216"/>
  <c r="J119"/>
  <c i="3" r="J90"/>
  <c i="2" r="BK301"/>
  <c r="J282"/>
  <c r="J243"/>
  <c r="J205"/>
  <c r="J159"/>
  <c r="J328"/>
  <c r="J305"/>
  <c r="BK236"/>
  <c r="J360"/>
  <c r="BK129"/>
  <c r="BK100"/>
  <c r="BK294"/>
  <c r="BK268"/>
  <c r="J100"/>
  <c r="J212"/>
  <c r="J216"/>
  <c i="3" r="F39"/>
  <c i="1" r="BD58"/>
  <c r="BD57"/>
  <c i="2" r="BK239"/>
  <c r="J224"/>
  <c r="J123"/>
  <c i="4" r="J108"/>
  <c i="2" r="J297"/>
  <c r="J236"/>
  <c r="J313"/>
  <c r="BK174"/>
  <c r="BK166"/>
  <c i="4" r="J103"/>
  <c i="2" r="BK275"/>
  <c r="BK249"/>
  <c r="BK360"/>
  <c r="J199"/>
  <c r="J112"/>
  <c i="4" r="BK105"/>
  <c i="2" r="BK375"/>
  <c r="J246"/>
  <c r="BK309"/>
  <c r="BK163"/>
  <c i="3" r="F37"/>
  <c i="1" r="BB58"/>
  <c r="BB57"/>
  <c i="2" r="BK154"/>
  <c r="J187"/>
  <c r="J183"/>
  <c i="4" r="BK92"/>
  <c i="2" r="BK297"/>
  <c r="J249"/>
  <c r="J366"/>
  <c r="J202"/>
  <c r="J146"/>
  <c i="4" r="J92"/>
  <c i="2" l="1" r="P95"/>
  <c r="R95"/>
  <c r="BK182"/>
  <c r="J182"/>
  <c r="J66"/>
  <c r="R182"/>
  <c r="BK228"/>
  <c r="J228"/>
  <c r="J67"/>
  <c r="T228"/>
  <c r="P317"/>
  <c r="R317"/>
  <c r="P370"/>
  <c r="P369"/>
  <c r="BK95"/>
  <c r="J95"/>
  <c r="J65"/>
  <c r="T95"/>
  <c r="P182"/>
  <c r="T182"/>
  <c r="P228"/>
  <c r="R228"/>
  <c r="R94"/>
  <c r="R93"/>
  <c r="BK317"/>
  <c r="J317"/>
  <c r="J68"/>
  <c r="T317"/>
  <c r="BK370"/>
  <c r="J370"/>
  <c r="J71"/>
  <c r="R370"/>
  <c r="R369"/>
  <c r="T370"/>
  <c r="T369"/>
  <c i="4" r="R91"/>
  <c r="R90"/>
  <c r="R89"/>
  <c r="P91"/>
  <c r="P90"/>
  <c r="P89"/>
  <c i="1" r="AU60"/>
  <c i="4" r="BK91"/>
  <c r="J91"/>
  <c r="J65"/>
  <c r="T91"/>
  <c r="T90"/>
  <c r="T89"/>
  <c i="2" r="BK365"/>
  <c r="J365"/>
  <c r="J69"/>
  <c i="3" r="BK89"/>
  <c r="J89"/>
  <c r="J65"/>
  <c i="4" r="BK107"/>
  <c r="J107"/>
  <c r="J67"/>
  <c r="BK100"/>
  <c r="J100"/>
  <c r="J66"/>
  <c r="F59"/>
  <c r="J83"/>
  <c r="BE96"/>
  <c r="BE108"/>
  <c r="E50"/>
  <c r="BE92"/>
  <c r="BE101"/>
  <c r="J58"/>
  <c r="BE94"/>
  <c r="BE98"/>
  <c r="BE103"/>
  <c r="BE105"/>
  <c i="3" r="J58"/>
  <c r="J81"/>
  <c r="F84"/>
  <c i="2" r="BK94"/>
  <c i="3" r="E50"/>
  <c r="BE90"/>
  <c i="2" r="BE104"/>
  <c r="BE112"/>
  <c r="BE133"/>
  <c r="BE154"/>
  <c r="BE163"/>
  <c r="BE166"/>
  <c r="BE183"/>
  <c r="BE208"/>
  <c r="BE216"/>
  <c r="J58"/>
  <c r="E81"/>
  <c r="F90"/>
  <c r="BE100"/>
  <c r="BE108"/>
  <c r="BE123"/>
  <c r="BE139"/>
  <c r="BE146"/>
  <c r="BE159"/>
  <c r="BE169"/>
  <c r="BE174"/>
  <c r="BE177"/>
  <c r="BE187"/>
  <c r="BE191"/>
  <c r="BE199"/>
  <c r="BE202"/>
  <c r="BE205"/>
  <c r="BE212"/>
  <c r="BE220"/>
  <c r="BE224"/>
  <c r="BE305"/>
  <c r="BE309"/>
  <c r="BE313"/>
  <c r="BE318"/>
  <c r="BE332"/>
  <c r="BE336"/>
  <c r="BE360"/>
  <c r="BE366"/>
  <c r="BE371"/>
  <c r="J87"/>
  <c r="BE119"/>
  <c r="BE129"/>
  <c r="BE151"/>
  <c r="BE229"/>
  <c r="BE233"/>
  <c r="BE236"/>
  <c r="BE239"/>
  <c r="BE243"/>
  <c r="BE246"/>
  <c r="BE249"/>
  <c r="BE252"/>
  <c r="BE255"/>
  <c r="BE262"/>
  <c r="BE265"/>
  <c r="BE268"/>
  <c r="BE375"/>
  <c r="BE96"/>
  <c r="BE328"/>
  <c r="BE271"/>
  <c r="BE275"/>
  <c r="BE278"/>
  <c r="BE282"/>
  <c r="BE286"/>
  <c r="BE290"/>
  <c r="BE294"/>
  <c r="BE297"/>
  <c r="BE301"/>
  <c r="BE323"/>
  <c i="3" r="F36"/>
  <c i="1" r="BA58"/>
  <c r="BA57"/>
  <c r="AW57"/>
  <c r="AU59"/>
  <c r="AS54"/>
  <c i="4" r="F37"/>
  <c i="1" r="BB60"/>
  <c r="BB59"/>
  <c i="2" r="J36"/>
  <c i="1" r="AW56"/>
  <c i="4" r="F36"/>
  <c i="1" r="BA60"/>
  <c r="BA59"/>
  <c r="AW59"/>
  <c i="2" r="F39"/>
  <c i="1" r="BD56"/>
  <c r="BD55"/>
  <c i="2" r="F36"/>
  <c i="1" r="BA56"/>
  <c r="BA55"/>
  <c r="AW55"/>
  <c r="AY57"/>
  <c i="2" r="F37"/>
  <c i="1" r="BB56"/>
  <c r="BB55"/>
  <c i="4" r="J36"/>
  <c i="1" r="AW60"/>
  <c i="3" r="J35"/>
  <c i="1" r="AV58"/>
  <c r="AT58"/>
  <c i="4" r="F39"/>
  <c i="1" r="BD60"/>
  <c r="BD59"/>
  <c r="BD54"/>
  <c r="W33"/>
  <c r="AX57"/>
  <c i="4" r="F38"/>
  <c i="1" r="BC60"/>
  <c r="BC59"/>
  <c r="AY59"/>
  <c i="2" r="F38"/>
  <c i="1" r="BC56"/>
  <c r="BC55"/>
  <c r="AY55"/>
  <c i="2" l="1" r="T94"/>
  <c r="T93"/>
  <c r="P94"/>
  <c r="P93"/>
  <c i="1" r="AU56"/>
  <c i="4" r="BK90"/>
  <c r="J90"/>
  <c r="J64"/>
  <c i="2" r="BK369"/>
  <c r="J369"/>
  <c r="J70"/>
  <c i="3" r="BK88"/>
  <c r="J88"/>
  <c r="J64"/>
  <c i="2" r="J94"/>
  <c r="J64"/>
  <c i="1" r="BB54"/>
  <c r="AX54"/>
  <c r="AX55"/>
  <c i="2" r="F35"/>
  <c i="1" r="AZ56"/>
  <c r="AZ55"/>
  <c r="AV55"/>
  <c r="AT55"/>
  <c r="AU55"/>
  <c r="AU54"/>
  <c i="4" r="J35"/>
  <c i="1" r="AV60"/>
  <c r="AT60"/>
  <c r="BA54"/>
  <c r="AW54"/>
  <c r="AK30"/>
  <c r="AX59"/>
  <c i="3" r="F35"/>
  <c i="1" r="AZ58"/>
  <c r="AZ57"/>
  <c r="AV57"/>
  <c r="AT57"/>
  <c r="BC54"/>
  <c r="AY54"/>
  <c i="4" r="F35"/>
  <c i="1" r="AZ60"/>
  <c r="AZ59"/>
  <c r="AV59"/>
  <c r="AT59"/>
  <c i="2" r="J35"/>
  <c i="1" r="AV56"/>
  <c r="AT56"/>
  <c i="2" l="1" r="BK93"/>
  <c r="J93"/>
  <c r="J63"/>
  <c i="3" r="BK87"/>
  <c r="J87"/>
  <c r="J63"/>
  <c i="4" r="BK89"/>
  <c r="J89"/>
  <c r="J63"/>
  <c i="1" r="W31"/>
  <c r="AZ54"/>
  <c r="AV54"/>
  <c r="AK29"/>
  <c r="W30"/>
  <c r="W32"/>
  <c i="3" l="1" r="J32"/>
  <c r="J41"/>
  <c i="4" r="J32"/>
  <c i="1" r="AG60"/>
  <c r="AG59"/>
  <c i="2" r="J32"/>
  <c i="1" r="AG56"/>
  <c r="AG55"/>
  <c r="W29"/>
  <c r="AT54"/>
  <c l="1" r="AG58"/>
  <c i="4" r="J41"/>
  <c i="1" r="AN55"/>
  <c r="AN56"/>
  <c i="2" r="J41"/>
  <c i="1" r="AN60"/>
  <c r="AN59"/>
  <c r="AG57"/>
  <c r="AN57"/>
  <c l="1" r="AN58"/>
  <c r="AG54"/>
  <c r="AK26"/>
  <c l="1" r="AN54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<sst xmlns="http://schemas.openxmlformats.org/spreadsheetml/2006/main">
  <si>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</si>
  <si>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</si>
  <si>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</si>
  <si>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</si>
  <si>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</si>
  <si>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{f6c6f33b-5b9e-4586-8690-5850094dfc53}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</si>
  <si>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</si>
  <si>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</si>
  <si>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</si>
  <si>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</si>
  <si>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</si>
  <si>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</si>
  <si>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</si>
  <si>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</si>
  <si>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VD08223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</si>
  <si>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</si>
  <si>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</si>
  <si>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Valtice - ulice Lipová, chodník a veřejné osvětlení</t>
  </si>
  <si>
    <t>KSO:</t>
  </si>
  <si>
    <t/>
  </si>
  <si>
    <t>CC-CZ:</t>
  </si>
  <si>
    <t>Místo:</t>
  </si>
  <si>
    <t>Valtice</t>
  </si>
  <si>
    <t>Datum:</t>
  </si>
  <si>
    <t>23. 8. 2024</t>
  </si>
  <si>
    <t>Zadavatel:</t>
  </si>
  <si>
    <t>IČ:</t>
  </si>
  <si>
    <t>město Valtice</t>
  </si>
  <si>
    <t>DIČ:</t>
  </si>
  <si>
    <t>Uchazeč:</t>
  </si>
  <si>
    <t>Vyplň údaj</t>
  </si>
  <si>
    <t>Projektant:</t>
  </si>
  <si>
    <t xml:space="preserve"> </t>
  </si>
  <si>
    <t>True</t>
  </si>
  <si>
    <t>Zpracovatel:</t>
  </si>
  <si>
    <t>ViaDesigne s.r.o.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</si>
  <si>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</si>
  <si>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</si>
  <si>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</si>
  <si>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</si>
  <si>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</si>
  <si>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</si>
  <si>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</si>
  <si>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</si>
  <si>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</si>
  <si>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</si>
  <si>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</si>
  <si>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</si>
  <si>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</si>
  <si>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</si>
  <si>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</si>
  <si>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</si>
  <si>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</si>
  <si>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</si>
  <si>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</si>
  <si>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</si>
  <si>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</si>
  <si>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</si>
  <si>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</si>
  <si>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</si>
  <si>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</si>
  <si>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</si>
  <si>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</si>
  <si>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</si>
  <si>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</si>
  <si>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</si>
  <si>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</si>
  <si>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</si>
  <si>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</si>
  <si>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</si>
  <si>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</si>
  <si>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</si>
  <si>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</si>
  <si>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</si>
  <si>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</si>
  <si>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</si>
  <si>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SO 101</t>
  </si>
  <si>
    <t>Komunikace pro pěší</t>
  </si>
  <si>
    <t>STA</t>
  </si>
  <si>
    <t>1</t>
  </si>
  <si>
    <t>{30dc2d4d-f8c0-42c5-9bc8-6b58464d90d1}</t>
  </si>
  <si>
    <t>2</t>
  </si>
  <si>
    <t>/</t>
  </si>
  <si>
    <t>Soupis</t>
  </si>
  <si>
    <t>{02c4a272-ddef-47b1-80a7-a5c02db42f26}</t>
  </si>
  <si>
    <t>SO 401</t>
  </si>
  <si>
    <t>Veřejné osvětlení</t>
  </si>
  <si>
    <t>{5a5cde69-26c2-40b5-8a1d-15e6ff541d40}</t>
  </si>
  <si>
    <t>{935082a6-58b0-4beb-9676-b4495e6b81dc}</t>
  </si>
  <si>
    <t>VRN</t>
  </si>
  <si>
    <t>Vedlejší rozpočtové náklady</t>
  </si>
  <si>
    <t>{b91cc89d-db0d-4f86-8a6d-30f46cef1a56}</t>
  </si>
  <si>
    <t>Vedlejší rozpočttoové náklady</t>
  </si>
  <si>
    <t>{f1339f04-39aa-4616-8335-3b4bfa1fe642}</t>
  </si>
  <si>
    <t>KRYCÍ LIST SOUPISU PRACÍ</t>
  </si>
  <si>
    <t>Objekt:</t>
  </si>
  <si>
    <t>SO 101 - Komunikace pro pěší</t>
  </si>
  <si>
    <t>Soupis: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</si>
  <si>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</si>
  <si>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</si>
  <si>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</si>
  <si>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</si>
  <si>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</si>
  <si>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</si>
  <si>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</si>
  <si>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</si>
  <si>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</si>
  <si>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</si>
  <si>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</si>
  <si>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</si>
  <si>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</si>
  <si>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</si>
  <si>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</si>
  <si>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</si>
  <si>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</si>
  <si>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</si>
  <si>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</si>
  <si>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</si>
  <si>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</si>
  <si>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</si>
  <si>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</si>
  <si>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</si>
  <si>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</si>
  <si>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</si>
  <si>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</si>
  <si>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</si>
  <si>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</si>
  <si>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</si>
  <si>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111211101</t>
  </si>
  <si>
    <t>Odstranění křovin a stromů průměru kmene do 100 mm i s kořeny sklonu terénu do 1:5 ručně</t>
  </si>
  <si>
    <t>m2</t>
  </si>
  <si>
    <t>CS ÚRS 2024 02</t>
  </si>
  <si>
    <t>4</t>
  </si>
  <si>
    <t>-1995178981</t>
  </si>
  <si>
    <t>PP</t>
  </si>
  <si>
    <t>Odstranění křovin a stromů s odstraněním kořenů ručně průměru kmene do 100 mm jakékoliv plochy v rovině nebo ve svahu o sklonu do 1:5</t>
  </si>
  <si>
    <t>Online PSC</t>
  </si>
  <si>
    <t>https://podminky.urs.cz/item/CS_URS_2024_02/111211101</t>
  </si>
  <si>
    <t>VV</t>
  </si>
  <si>
    <t>"odstranění keřů" 40</t>
  </si>
  <si>
    <t>113106142</t>
  </si>
  <si>
    <t>Rozebrání dlažeb z betonových nebo kamenných dlaždic komunikací pro pěší strojně pl přes 50 m2</t>
  </si>
  <si>
    <t>2064346319</t>
  </si>
  <si>
    <t>Rozebrání dlažeb komunikací pro pěší s přemístěním hmot na skládku na vzdálenost do 3 m nebo s naložením na dopravní prostředek s ložem z kameniva nebo živice a s jakoukoliv výplní spár strojně plochy jednotlivě přes 50 m2 z betonových nebo kameninových dlaždic, desek nebo tvarovek</t>
  </si>
  <si>
    <t>https://podminky.urs.cz/item/CS_URS_2024_02/113106142</t>
  </si>
  <si>
    <t>"stávající kce" 164,2</t>
  </si>
  <si>
    <t>3</t>
  </si>
  <si>
    <t>113106144</t>
  </si>
  <si>
    <t>Rozebrání dlažeb ze zámkových dlaždic komunikací pro pěší strojně pl přes 50 m2</t>
  </si>
  <si>
    <t>-617848805</t>
  </si>
  <si>
    <t>Rozebrání dlažeb komunikací pro pěší s přemístěním hmot na skládku na vzdálenost do 3 m nebo s naložením na dopravní prostředek s ložem z kameniva nebo živice a s jakoukoliv výplní spár strojně plochy jednotlivě přes 50 m2 ze zámkové dlažby</t>
  </si>
  <si>
    <t>https://podminky.urs.cz/item/CS_URS_2024_02/113106144</t>
  </si>
  <si>
    <t>"stávající kce" 180+8,4</t>
  </si>
  <si>
    <t>113106183</t>
  </si>
  <si>
    <t>Rozebrání dlažeb vozovek z velkých kostek s ložem z kameniva strojně pl do 50 m2</t>
  </si>
  <si>
    <t>611961644</t>
  </si>
  <si>
    <t>Rozebrání dlažeb vozovek a ploch s přemístěním hmot na skládku na vzdálenost do 3 m nebo s naložením na dopravní prostředek, s jakoukoliv výplní spár strojně plochy jednotlivě do 50 m2 z velkých kostek s ložem z kameniva</t>
  </si>
  <si>
    <t>https://podminky.urs.cz/item/CS_URS_2024_02/113106183</t>
  </si>
  <si>
    <t>"stávající kce" 7</t>
  </si>
  <si>
    <t>5</t>
  </si>
  <si>
    <t>113107223</t>
  </si>
  <si>
    <t>Odstranění podkladu z kameniva drceného tl přes 200 do 300 mm strojně pl přes 200 m2</t>
  </si>
  <si>
    <t>1701788855</t>
  </si>
  <si>
    <t>Odstranění podkladů nebo krytů strojně plochy jednotlivě přes 200 m2 s přemístěním hmot na skládku na vzdálenost do 20 m nebo s naložením na dopravní prostředek z kameniva hrubého drceného, o tl. vrstvy přes 200 do 300 mm</t>
  </si>
  <si>
    <t>https://podminky.urs.cz/item/CS_URS_2024_02/113107223</t>
  </si>
  <si>
    <t>"podklad pod zámkovou dl. tl. 240 mm" 188,4</t>
  </si>
  <si>
    <t>"podklad pod bet. dl. tl. 280 mm" 164,2</t>
  </si>
  <si>
    <t>"podklad pod kostkami tl. 260 mm" 7</t>
  </si>
  <si>
    <t>Součet</t>
  </si>
  <si>
    <t>6</t>
  </si>
  <si>
    <t>113107332</t>
  </si>
  <si>
    <t>Odstranění podkladu z betonu prostého tl přes 150 do 300 mm strojně pl do 50 m2</t>
  </si>
  <si>
    <t>-1053106082</t>
  </si>
  <si>
    <t>Odstranění podkladů nebo krytů strojně plochy jednotlivě do 50 m2 s přemístěním hmot na skládku na vzdálenost do 3 m nebo s naložením na dopravní prostředek z betonu prostého, o tl. vrstvy přes 150 do 300 mm</t>
  </si>
  <si>
    <t>https://podminky.urs.cz/item/CS_URS_2024_02/113107332</t>
  </si>
  <si>
    <t>"beton tl. 200 mm" 10</t>
  </si>
  <si>
    <t>7</t>
  </si>
  <si>
    <t>113202111</t>
  </si>
  <si>
    <t>Vytrhání obrub krajníků obrubníků stojatých</t>
  </si>
  <si>
    <t>m</t>
  </si>
  <si>
    <t>2122597785</t>
  </si>
  <si>
    <t>Vytrhání obrub s vybouráním lože, s přemístěním hmot na skládku na vzdálenost do 3 m nebo s naložením na dopravní prostředek z krajníků nebo obrubníků stojatých</t>
  </si>
  <si>
    <t>https://podminky.urs.cz/item/CS_URS_2024_02/113202111</t>
  </si>
  <si>
    <t>"chodníkové" 10,1+58+6+8,4+5,6+9,6+11,6+2,7+4,3+2,5</t>
  </si>
  <si>
    <t>"silniční" 4,3+5+1,3</t>
  </si>
  <si>
    <t>8</t>
  </si>
  <si>
    <t>121151113</t>
  </si>
  <si>
    <t>Sejmutí ornice plochy do 500 m2 tl vrstvy do 200 mm strojně</t>
  </si>
  <si>
    <t>1599838888</t>
  </si>
  <si>
    <t>Sejmutí ornice strojně při souvislé ploše přes 100 do 500 m2, tl. vrstvy do 200 mm</t>
  </si>
  <si>
    <t>https://podminky.urs.cz/item/CS_URS_2024_02/121151113</t>
  </si>
  <si>
    <t>"sejmutí ornice tl. 100 mm" 231,9</t>
  </si>
  <si>
    <t>9</t>
  </si>
  <si>
    <t>122251103</t>
  </si>
  <si>
    <t>Odkopávky a prokopávky nezapažené v hornině třídy těžitelnosti I skupiny 3 objem do 100 m3 strojně</t>
  </si>
  <si>
    <t>m3</t>
  </si>
  <si>
    <t>1145675151</t>
  </si>
  <si>
    <t>Odkopávky a prokopávky nezapažené strojně v hornině třídy těžitelnosti I skupiny 3 přes 50 do 100 m3</t>
  </si>
  <si>
    <t>https://podminky.urs.cz/item/CS_URS_2024_02/122251103</t>
  </si>
  <si>
    <t>"odkop tl. 220 mm" 231,9*0,22</t>
  </si>
  <si>
    <t>"6x kapsa pro VO" 6*2</t>
  </si>
  <si>
    <t>10</t>
  </si>
  <si>
    <t>162751117</t>
  </si>
  <si>
    <t>Vodorovné přemístění přes 9 000 do 10000 m výkopku/sypaniny z horniny třídy těžitelnosti I skupiny 1 až 3</t>
  </si>
  <si>
    <t>1978713312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</si>
  <si>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</si>
  <si>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https://podminky.urs.cz/item/CS_URS_2024_02/162751117</t>
  </si>
  <si>
    <t>PSC</t>
  </si>
  <si>
    <t xml:space="preserve">Poznámka k souboru cen:_x000d_
1. Přemísťuje-li se výkopek z dočasných skládek vzdálených do 50 m, neoceňuje se nakládání výkopku, i když se provádí. Toto ustanovení neplatí, vylučuje-li projekt použití dozeru._x000d_
2. Ceny nelze použít, předepisuje-li projekt přemístit výkopek na místo nepřístupné obvyklým dopravním prostředkům; toto přemístění se oceňuje individuálně._x000d_
</t>
  </si>
  <si>
    <t>"ornice" 231,9*0,1</t>
  </si>
  <si>
    <t>"odkopávky" 63,018</t>
  </si>
  <si>
    <t>11</t>
  </si>
  <si>
    <t>162751119</t>
  </si>
  <si>
    <t>Příplatek k vodorovnému přemístění výkopku/sypaniny z horniny třídy těžitelnosti I skupiny 1 až 3 ZKD 1000 m přes 10000 m</t>
  </si>
  <si>
    <t>-1924483408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</si>
  <si>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</si>
  <si>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https://podminky.urs.cz/item/CS_URS_2024_02/162751119</t>
  </si>
  <si>
    <t>86,208*16</t>
  </si>
  <si>
    <t>M</t>
  </si>
  <si>
    <t>94621007</t>
  </si>
  <si>
    <t>poplatek za uložení stavebního odpadu zeminy a kamení zatříděného kódem 17 05 04 na recyklační skládku</t>
  </si>
  <si>
    <t>t</t>
  </si>
  <si>
    <t>946892252</t>
  </si>
  <si>
    <t>86,208*1,8</t>
  </si>
  <si>
    <t>13</t>
  </si>
  <si>
    <t>171251201</t>
  </si>
  <si>
    <t>Uložení sypaniny na skládky nebo meziskládky</t>
  </si>
  <si>
    <t>-1836316091</t>
  </si>
  <si>
    <t>Uložení sypaniny na skládky nebo meziskládky bez hutnění s upravením uložené sypaniny do předepsaného tvaru</t>
  </si>
  <si>
    <t>https://podminky.urs.cz/item/CS_URS_2024_02/171251201</t>
  </si>
  <si>
    <t xml:space="preserve">Poznámka k souboru cen:_x000d_
1. Cena je určena i pro:_x000d_
a) zasypání koryt vodotečí a prohlubní v terénu bez předepsaného zhutnění sypaniny,_x000d_
b) uložení výkopku pod vodou do prohlubní ve dně vodotečí nebo nádrží._x000d_
2. Cenu nelze použít pro uložení výkopku nebo ornice na trvalé skládky s předepsaným zhutněním; toto uložení výkopku se oceňuje cenami souboru cen 171 . . Uložení sypaniny do násypů._x000d_
3. V ceně jsou započteny i náklady na rozprostření sypaniny ve vrstvách s hrubým urovnáním na skládce._x000d_
4. V ceně nejsou započteny náklady na získání skládek ani na poplatky za skládku._x000d_
5. Množství jednotek uložení výkopku (sypaniny) se určí v m3 uloženého výkopku (sypaniny), v rostlém stavu zpravidla ve výkopišti._x000d_
</t>
  </si>
  <si>
    <t>86,208</t>
  </si>
  <si>
    <t>14</t>
  </si>
  <si>
    <t>181311106</t>
  </si>
  <si>
    <t>Rozprostření ornice tl vrstvy přes 300 do 400 mm v rovině nebo ve svahu do 1:5 ručně</t>
  </si>
  <si>
    <t>1108075983</t>
  </si>
  <si>
    <t>Rozprostření a urovnání ornice v rovině nebo ve svahu sklonu do 1:5 ručně při souvislé ploše, tl. vrstvy přes 300 do 400 mm</t>
  </si>
  <si>
    <t>https://podminky.urs.cz/item/CS_URS_2024_02/181311106</t>
  </si>
  <si>
    <t>"dosyp obrubníků + ohumusování" 86,8</t>
  </si>
  <si>
    <t>15</t>
  </si>
  <si>
    <t>10364101</t>
  </si>
  <si>
    <t>zemina pro terénní úpravy - ornice</t>
  </si>
  <si>
    <t>1428400628</t>
  </si>
  <si>
    <t>"zásyp obrubníků k osetí" 86,8*0,1*1,8</t>
  </si>
  <si>
    <t>16</t>
  </si>
  <si>
    <t>10364100</t>
  </si>
  <si>
    <t>zemina pro terénní úpravy - tříděná</t>
  </si>
  <si>
    <t>1873779640</t>
  </si>
  <si>
    <t>"dosyp obrubníků pod ornicí" 12,04*1,8</t>
  </si>
  <si>
    <t>17</t>
  </si>
  <si>
    <t>181411131</t>
  </si>
  <si>
    <t>Založení parkového trávníku výsevem pl do 1000 m2 v rovině a ve svahu do 1:5</t>
  </si>
  <si>
    <t>-1673590337</t>
  </si>
  <si>
    <t>Založení trávníku na půdě předem připravené plochy do 1000 m2 výsevem včetně utažení parkového v rovině nebo na svahu do 1:5</t>
  </si>
  <si>
    <t>https://podminky.urs.cz/item/CS_URS_2024_02/181411131</t>
  </si>
  <si>
    <t xml:space="preserve">Poznámka k souboru cen:_x000d_
1. V cenách jsou započteny i náklady na pokosení, naložení a odvoz odpadu do 20 km se složením._x000d_
2. V cenách -1161 až -1164 nejsou započteny i náklady na zatravňovací textilii._x000d_
3. V cenách nejsou započteny náklady na:_x000d_
a) přípravu půdy,_x000d_
b) travní semeno, tyto náklady se oceňují ve specifikaci,_x000d_
c) vypletí a zalévání; tyto práce se oceňují cenami části C02 souborů cen 185 80-42 Vypletí a 185 80-43 Zalití rostlin vodou,_x000d_
d) srovnání terénu, tyto práce se oceňují souborem cen 181 1.-..Plošná úprava terénu._x000d_
4. V cenách o sklonu svahu přes 1:1 jsou uvažovány podmínky pro svahy běžně schůdné; bez použití lezeckých technik. V případě použití lezeckých technik se tyto náklady oceňují individuálně._x000d_
</t>
  </si>
  <si>
    <t>"zatravnění" 86,8</t>
  </si>
  <si>
    <t>18</t>
  </si>
  <si>
    <t>00572410</t>
  </si>
  <si>
    <t>osivo směs travní parková</t>
  </si>
  <si>
    <t>kg</t>
  </si>
  <si>
    <t>1830696622</t>
  </si>
  <si>
    <t>0,04*86,8</t>
  </si>
  <si>
    <t>19</t>
  </si>
  <si>
    <t>181951112</t>
  </si>
  <si>
    <t>Úprava pláně v hornině třídy těžitelnosti I skupiny 1 až 3 se zhutněním strojně</t>
  </si>
  <si>
    <t>1493095305</t>
  </si>
  <si>
    <t>Úprava pláně vyrovnáním výškových rozdílů strojně v hornině třídy těžitelnosti I, skupiny 1 až 3 se zhutněním</t>
  </si>
  <si>
    <t>https://podminky.urs.cz/item/CS_URS_2024_02/181951112</t>
  </si>
  <si>
    <t xml:space="preserve">Poznámka k souboru cen:_x000d_
1. Ceny jsou určeny pro urovnání všech nově zřizovaných ploch (v zářezech i na násypech) vodorovných nebo ve sklonu do 1:5 pod zpevnění ploch jakéhokoliv druhu, pod humusování, (ne však pro plochy zásypu rýh pro podzemní vedení), drnování apod. a dále, předepíše-li projekt urovnání pláně z jiného důvodu._x000d_
2. Ceny nelze použít pro urovnání lavic šířky do 3 m přerušujících svahy, pro urovnání dna silničních a železničních příkopů pro jakoukoliv šířku dna; toto urovnání se oceňuje cenami souboru cen 182 Svahování._x000d_
3. Urovnání ploch ve sklonu přes 1 : 5 se oceňuje cenami souboru cen 182 Svahování trvalých svahů do projektovaných profilů strojně._x000d_
4. Ceny se zhutněním jsou určeny pro jakoukoliv míru zhutnění._x000d_
</t>
  </si>
  <si>
    <t>513,1</t>
  </si>
  <si>
    <t>Komunikace pozemní</t>
  </si>
  <si>
    <t>20</t>
  </si>
  <si>
    <t>564861111</t>
  </si>
  <si>
    <t>Podklad ze štěrkodrtě ŠD plochy přes 100 m2 tl 200 mm</t>
  </si>
  <si>
    <t>156575675</t>
  </si>
  <si>
    <t>Podklad ze štěrkodrti ŠD s rozprostřením a zhutněním plochy přes 100 m2, po zhutnění tl. 200 mm</t>
  </si>
  <si>
    <t>https://podminky.urs.cz/item/CS_URS_2024_02/564861111</t>
  </si>
  <si>
    <t>"nová kce ŠDA 0/32 tl. 200 mm" 410</t>
  </si>
  <si>
    <t>591141111</t>
  </si>
  <si>
    <t>Kladení dlažby z kostek velkých z kamene na MC tl 50 mm</t>
  </si>
  <si>
    <t>-995405118</t>
  </si>
  <si>
    <t>Kladení dlažby z kostek s provedením lože do tl. 50 mm, s vyplněním spár, s dvojím beraněním a se smetením přebytečného materiálu na krajnici velkých z kamene, do lože z cementové malty</t>
  </si>
  <si>
    <t>https://podminky.urs.cz/item/CS_URS_2024_02/591141111</t>
  </si>
  <si>
    <t>"předláždění vjezdů" 4</t>
  </si>
  <si>
    <t>22</t>
  </si>
  <si>
    <t>596212213</t>
  </si>
  <si>
    <t>Kladení zámkové dlažby pozemních komunikací ručně tl 80 mm skupiny A pl přes 300 m2</t>
  </si>
  <si>
    <t>1628090002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</si>
  <si>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přes 300 m2</t>
  </si>
  <si>
    <t>https://podminky.urs.cz/item/CS_URS_2024_02/596212213</t>
  </si>
  <si>
    <t>"nová kce" 343</t>
  </si>
  <si>
    <t>"vodicí linie" 27,2</t>
  </si>
  <si>
    <t>"pro nevidomé" 40</t>
  </si>
  <si>
    <t>"předláždění" 57,3</t>
  </si>
  <si>
    <t>23</t>
  </si>
  <si>
    <t>59245226</t>
  </si>
  <si>
    <t>dlažba pro nevidomé betonová 200x100mm tl 80mm barevná</t>
  </si>
  <si>
    <t>-602260814</t>
  </si>
  <si>
    <t>40*1,02</t>
  </si>
  <si>
    <t>24</t>
  </si>
  <si>
    <t>59245020</t>
  </si>
  <si>
    <t>dlažba skladebná betonová 200x100mm tl 80mm přírodní</t>
  </si>
  <si>
    <t>2088388479</t>
  </si>
  <si>
    <t>"nová kce" 343*1,02</t>
  </si>
  <si>
    <t>25</t>
  </si>
  <si>
    <t>BET.VL6C02</t>
  </si>
  <si>
    <t>BEST-VODÍCÍ LINIE/6CM ČERVENÁ</t>
  </si>
  <si>
    <t>1639318386</t>
  </si>
  <si>
    <t>27,2*1,02</t>
  </si>
  <si>
    <t>26</t>
  </si>
  <si>
    <t>577134141.R</t>
  </si>
  <si>
    <t>Asfaltový beton vrstva obrusná ACO 11 (ABS) s rozprostřením a se zhutněním asfaltu tl. 40 mm - RUČNÍ POKLÁDKA</t>
  </si>
  <si>
    <t>-1567437930</t>
  </si>
  <si>
    <t xml:space="preserve">Poznámka k souboru cen:_x000d_
1. ČSN EN 13108-1 připouští pro ACO 11 pouze tl. 35 až 50 mm._x000d_
</t>
  </si>
  <si>
    <t>"nová kce napojení komunikace za obrubou" 4,8</t>
  </si>
  <si>
    <t>27</t>
  </si>
  <si>
    <t>573231106</t>
  </si>
  <si>
    <t>Postřik živičný spojovací ze silniční emulze v množství 0,30 kg/m2</t>
  </si>
  <si>
    <t>-841433317</t>
  </si>
  <si>
    <t>Postřik spojovací PS bez posypu kamenivem ze silniční emulze, v množství 0,30 kg/m2</t>
  </si>
  <si>
    <t>https://podminky.urs.cz/item/CS_URS_2024_02/573231106</t>
  </si>
  <si>
    <t>28</t>
  </si>
  <si>
    <t>577155142.R</t>
  </si>
  <si>
    <t xml:space="preserve">Asfaltový beton vrstva ložní ACP 16  s rozprostřením a se zhutněním po zhutnění tl. 60 mm - RUČNÍ POKLÁDKA</t>
  </si>
  <si>
    <t>-1003228825</t>
  </si>
  <si>
    <t>Asfaltový beton vrstva ložní ACP 16 s rozprostřením a se zhutněním po zhutnění tl. 60 mm - RUČNÍ POKLÁDKA</t>
  </si>
  <si>
    <t xml:space="preserve">Poznámka k souboru cen:_x000d_
1. ČSN EN 13108-1 připouští pro ACL 16 pouze tl. 50 až 70 mm._x000d_
</t>
  </si>
  <si>
    <t>29</t>
  </si>
  <si>
    <t>573191111</t>
  </si>
  <si>
    <t>Postřik infiltrační kationaktivní emulzí v množství 1 kg/m2</t>
  </si>
  <si>
    <t>-502575938</t>
  </si>
  <si>
    <t>Postřik infiltrační kationaktivní emulzí v množství 1,00 kg/m2</t>
  </si>
  <si>
    <t>https://podminky.urs.cz/item/CS_URS_2024_02/573191111</t>
  </si>
  <si>
    <t>"nová kce napojení komunikace za obrubou 0,6 kg/m2" 4,8</t>
  </si>
  <si>
    <t>30</t>
  </si>
  <si>
    <t>567122114</t>
  </si>
  <si>
    <t>Podklad ze směsi stmelené cementem SC C 8/10 (KSC I) tl 150 mm</t>
  </si>
  <si>
    <t>-1450931961</t>
  </si>
  <si>
    <t>Podklad ze směsi stmelené cementem SC bez dilatačních spár, s rozprostřením a zhutněním SC C 8/10 (KSC I), po zhutnění tl. 150 mm</t>
  </si>
  <si>
    <t>https://podminky.urs.cz/item/CS_URS_2024_02/567122114</t>
  </si>
  <si>
    <t>Ostatní konstrukce a práce, bourání</t>
  </si>
  <si>
    <t>31</t>
  </si>
  <si>
    <t>914111111</t>
  </si>
  <si>
    <t>Montáž svislé dopravní značky do velikosti 1 m2 objímkami na sloupek nebo konzolu</t>
  </si>
  <si>
    <t>kus</t>
  </si>
  <si>
    <t>-1784496942</t>
  </si>
  <si>
    <t>Montáž svislé dopravní značky základní velikosti do 1 m2 objímkami na sloupky nebo konzoly</t>
  </si>
  <si>
    <t>https://podminky.urs.cz/item/CS_URS_2024_02/914111111</t>
  </si>
  <si>
    <t>32</t>
  </si>
  <si>
    <t>40445654</t>
  </si>
  <si>
    <t>informativní značky zónové IZ5 1000x750mm</t>
  </si>
  <si>
    <t>-1461849133</t>
  </si>
  <si>
    <t>"IZ5a" 2</t>
  </si>
  <si>
    <t>33</t>
  </si>
  <si>
    <t>40445611</t>
  </si>
  <si>
    <t>značky upravující přednost P2, P3, P8 500mm</t>
  </si>
  <si>
    <t>796460603</t>
  </si>
  <si>
    <t>"P2" 1</t>
  </si>
  <si>
    <t>34</t>
  </si>
  <si>
    <t>914511112</t>
  </si>
  <si>
    <t>Montáž sloupku dopravních značek délky do 3,5 m s betonovým základem a patkou D 60 mm</t>
  </si>
  <si>
    <t>1345730371</t>
  </si>
  <si>
    <t>Montáž sloupku dopravních značek délky do 3,5 m do hliníkové patky pro sloupek D 60 mm</t>
  </si>
  <si>
    <t>https://podminky.urs.cz/item/CS_URS_2024_02/914511112</t>
  </si>
  <si>
    <t>35</t>
  </si>
  <si>
    <t>40445225</t>
  </si>
  <si>
    <t>sloupek pro dopravní značku Zn D 60mm v 3,5m</t>
  </si>
  <si>
    <t>1313545135</t>
  </si>
  <si>
    <t>36</t>
  </si>
  <si>
    <t>40445240</t>
  </si>
  <si>
    <t>patka pro sloupek Al D 60mm</t>
  </si>
  <si>
    <t>1752461871</t>
  </si>
  <si>
    <t>37</t>
  </si>
  <si>
    <t>40445256</t>
  </si>
  <si>
    <t>svorka upínací na sloupek dopravní značky D 60mm</t>
  </si>
  <si>
    <t>1122891549</t>
  </si>
  <si>
    <t>3*2</t>
  </si>
  <si>
    <t>38</t>
  </si>
  <si>
    <t>40445253</t>
  </si>
  <si>
    <t>víčko plastové na sloupek D 60mm</t>
  </si>
  <si>
    <t>-2115509986</t>
  </si>
  <si>
    <t>39</t>
  </si>
  <si>
    <t>916131213</t>
  </si>
  <si>
    <t>Osazení silničního obrubníku betonového stojatého s boční opěrou do lože z betonu prostého</t>
  </si>
  <si>
    <t>-1326009810</t>
  </si>
  <si>
    <t>Osazení silničního obrubníku betonového se zřízením lože, s vyplněním a zatřením spár cementovou maltou stojatého s boční opěrou z betonu prostého, do lože z betonu prostého</t>
  </si>
  <si>
    <t>https://podminky.urs.cz/item/CS_URS_2024_02/916131213</t>
  </si>
  <si>
    <t>"silniční" 1,5</t>
  </si>
  <si>
    <t>"přechodový" 2</t>
  </si>
  <si>
    <t>"nájezdový" 6</t>
  </si>
  <si>
    <t>40</t>
  </si>
  <si>
    <t>59217031</t>
  </si>
  <si>
    <t>obrubník silniční betonový 1000x150x250mm</t>
  </si>
  <si>
    <t>182818462</t>
  </si>
  <si>
    <t>1,5*1,02</t>
  </si>
  <si>
    <t>41</t>
  </si>
  <si>
    <t>59217029</t>
  </si>
  <si>
    <t>obrubník silniční betonový nájezdový 1000x150x150mm</t>
  </si>
  <si>
    <t>306955848</t>
  </si>
  <si>
    <t>6*1,02</t>
  </si>
  <si>
    <t>42</t>
  </si>
  <si>
    <t>59217030</t>
  </si>
  <si>
    <t>obrubník silniční betonový přechodový 1000x150x150-250mm</t>
  </si>
  <si>
    <t>2048432808</t>
  </si>
  <si>
    <t>2*1,02</t>
  </si>
  <si>
    <t>43</t>
  </si>
  <si>
    <t>916231213</t>
  </si>
  <si>
    <t>Osazení chodníkového obrubníku betonového stojatého s boční opěrou do lože z betonu prostého</t>
  </si>
  <si>
    <t>-1996701593</t>
  </si>
  <si>
    <t>Osazení chodníkového obrubníku betonového se zřízením lože, s vyplněním a zatřením spár cementovou maltou stojatého s boční opěrou z betonu prostého, do lože z betonu prostého</t>
  </si>
  <si>
    <t>https://podminky.urs.cz/item/CS_URS_2024_02/916231213</t>
  </si>
  <si>
    <t>205</t>
  </si>
  <si>
    <t>44</t>
  </si>
  <si>
    <t>59217017</t>
  </si>
  <si>
    <t>obrubník betonový chodníkový 1000x100x250mm</t>
  </si>
  <si>
    <t>474738817</t>
  </si>
  <si>
    <t>205*1,02</t>
  </si>
  <si>
    <t>45</t>
  </si>
  <si>
    <t>916991121</t>
  </si>
  <si>
    <t>Lože pod obrubníky, krajníky nebo obruby z dlažebních kostek z betonu prostého</t>
  </si>
  <si>
    <t>-714404416</t>
  </si>
  <si>
    <t>https://podminky.urs.cz/item/CS_URS_2024_02/916991121</t>
  </si>
  <si>
    <t>(0,4*0,1*9,5)+(0,3*0,1*205)</t>
  </si>
  <si>
    <t>63</t>
  </si>
  <si>
    <t>919732211</t>
  </si>
  <si>
    <t>Styčná spára napojení nového živičného povrchu na stávající za tepla š 15 mm hl 25 mm s prořezáním</t>
  </si>
  <si>
    <t>1778529538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</si>
  <si>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</si>
  <si>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https://podminky.urs.cz/item/CS_URS_2024_02/919732211</t>
  </si>
  <si>
    <t>46</t>
  </si>
  <si>
    <t>919735112</t>
  </si>
  <si>
    <t>Řezání stávajícího živičného krytu hl přes 50 do 100 mm</t>
  </si>
  <si>
    <t>-931704793</t>
  </si>
  <si>
    <t>Řezání stávajícího živičného krytu nebo podkladu hloubky přes 50 do 100 mm</t>
  </si>
  <si>
    <t>https://podminky.urs.cz/item/CS_URS_2024_02/919735112</t>
  </si>
  <si>
    <t>"napojení na místní komunikaci"12</t>
  </si>
  <si>
    <t>47</t>
  </si>
  <si>
    <t>935113111</t>
  </si>
  <si>
    <t>Osazení odvodňovacího polymerbetonového žlabu s krycím roštem šířky do 200 mm</t>
  </si>
  <si>
    <t>2098257458</t>
  </si>
  <si>
    <t>Osazení odvodňovacího žlabu s krycím roštem polymerbetonového šířky do 200 mm</t>
  </si>
  <si>
    <t>https://podminky.urs.cz/item/CS_URS_2024_02/935113111</t>
  </si>
  <si>
    <t>"polymerbetonový žlab DN 100 mm" 9</t>
  </si>
  <si>
    <t>48</t>
  </si>
  <si>
    <t>59227220</t>
  </si>
  <si>
    <t>žlab odvodňovací z polymerbetonu bez spádu s můstkovým roštem litinovým š 100mm</t>
  </si>
  <si>
    <t>-1710002097</t>
  </si>
  <si>
    <t>49</t>
  </si>
  <si>
    <t>962022390</t>
  </si>
  <si>
    <t>Bourání zdiva nadzákladového kamenného na MV nebo MVC do 1 m3</t>
  </si>
  <si>
    <t>1497516123</t>
  </si>
  <si>
    <t>Bourání zdiva nadzákladového kamenného na maltu vápennou nebo vápenocementovou, objemu do 1 m3</t>
  </si>
  <si>
    <t>https://podminky.urs.cz/item/CS_URS_2024_02/962022390</t>
  </si>
  <si>
    <t>"bourání kamenných zídek" 1</t>
  </si>
  <si>
    <t>50</t>
  </si>
  <si>
    <t>966006132</t>
  </si>
  <si>
    <t>Odstranění značek dopravních nebo orientačních se sloupky s betonovými patkami</t>
  </si>
  <si>
    <t>-1582912199</t>
  </si>
  <si>
    <t>Odstranění dopravních nebo orientačních značek se sloupkem s uložením hmot na vzdálenost do 20 m nebo s naložením na dopravní prostředek, se zásypem jam a jeho zhutněním s betonovou patkou</t>
  </si>
  <si>
    <t>https://podminky.urs.cz/item/CS_URS_2024_02/966006132</t>
  </si>
  <si>
    <t>51</t>
  </si>
  <si>
    <t>979054441</t>
  </si>
  <si>
    <t>Očištění vybouraných z desek nebo dlaždic s původním spárováním z kameniva těženého</t>
  </si>
  <si>
    <t>944887772</t>
  </si>
  <si>
    <t>Očištění vybouraných prvků komunikací od spojovacího materiálu s odklizením a uložením očištěných hmot a spojovacího materiálu na skládku na vzdálenost do 10 m dlaždic, desek nebo tvarovek s původním vyplněním spár kamenivem těženým</t>
  </si>
  <si>
    <t>https://podminky.urs.cz/item/CS_URS_2024_02/979054441</t>
  </si>
  <si>
    <t>"stávající bet. dlažba k předláždění" 12,8</t>
  </si>
  <si>
    <t>52</t>
  </si>
  <si>
    <t>979054451</t>
  </si>
  <si>
    <t>Očištění vybouraných zámkových dlaždic s původním spárováním z kameniva těženého</t>
  </si>
  <si>
    <t>-815851045</t>
  </si>
  <si>
    <t>Očištění vybouraných prvků komunikací od spojovacího materiálu s odklizením a uložením očištěných hmot a spojovacího materiálu na skládku na vzdálenost do 10 m zámkových dlaždic s vyplněním spár kamenivem</t>
  </si>
  <si>
    <t>https://podminky.urs.cz/item/CS_URS_2024_02/979054451</t>
  </si>
  <si>
    <t>"stávající zámková dlažba k předláždění" 40,5</t>
  </si>
  <si>
    <t>53</t>
  </si>
  <si>
    <t>979071112</t>
  </si>
  <si>
    <t>Očištění dlažebních kostek velkých s původním spárováním živičnou směsí nebo MC</t>
  </si>
  <si>
    <t>-1870013574</t>
  </si>
  <si>
    <t>Očištění vybouraných dlažebních kostek od spojovacího materiálu, s uložením očištěných kostek na skládku, s odklizením odpadových hmot na hromady a s odklizením vybouraných kostek na vzdálenost do 3 m velkých, s původním vyplněním spár živicí nebo cementovou maltou</t>
  </si>
  <si>
    <t>https://podminky.urs.cz/item/CS_URS_2024_02/979071112</t>
  </si>
  <si>
    <t>"stávající žulové kostky k předláždění" 4</t>
  </si>
  <si>
    <t>997</t>
  </si>
  <si>
    <t>Přesun sutě</t>
  </si>
  <si>
    <t>54</t>
  </si>
  <si>
    <t>997013861</t>
  </si>
  <si>
    <t>Poplatek za uložení stavebního odpadu na recyklační skládce (skládkovné) z prostého betonu kód odpadu 17 01 01</t>
  </si>
  <si>
    <t>-2084256170</t>
  </si>
  <si>
    <t>Poplatek za uložení stavebního odpadu na recyklační skládce (skládkovné) z prostého betonu zatříděného do Katalogu odpadů pod kódem 17 01 01</t>
  </si>
  <si>
    <t>https://podminky.urs.cz/item/CS_URS_2024_02/997013861</t>
  </si>
  <si>
    <t xml:space="preserve">Poznámka k souboru cen:_x000d_
1. Ceny uvedené v souboru cen je doporučeno upravit podle aktuálních cen místně příslušné skládky odpadů._x000d_
2. Uložení odpadů neuvedených v souboru cen se oceňuje individuálně._x000d_
</t>
  </si>
  <si>
    <t>68,023</t>
  </si>
  <si>
    <t>55</t>
  </si>
  <si>
    <t>997013873</t>
  </si>
  <si>
    <t>Poplatek za uložení stavebního odpadu na recyklační skládce (skládkovné) zeminy a kamení zatříděného do Katalogu odpadů pod kódem 17 05 04</t>
  </si>
  <si>
    <t>1712722972</t>
  </si>
  <si>
    <t>https://podminky.urs.cz/item/CS_URS_2024_02/997013873</t>
  </si>
  <si>
    <t>186,684</t>
  </si>
  <si>
    <t>56</t>
  </si>
  <si>
    <t>997013875</t>
  </si>
  <si>
    <t>Poplatek za uložení stavebního odpadu na recyklační skládce (skládkovné) asfaltového bez obsahu dehtu zatříděného do Katalogu odpadů pod kódem 17 03 02</t>
  </si>
  <si>
    <t>-1570242954</t>
  </si>
  <si>
    <t>https://podminky.urs.cz/item/CS_URS_2024_02/997013875</t>
  </si>
  <si>
    <t>1,152</t>
  </si>
  <si>
    <t>57</t>
  </si>
  <si>
    <t>997013871</t>
  </si>
  <si>
    <t>Poplatek za uložení stavebního odpadu na recyklační skládce (skládkovné) směsného stavebního a demoličního kód odpadu 17 09 04</t>
  </si>
  <si>
    <t>-1933991448</t>
  </si>
  <si>
    <t>Poplatek za uložení stavebního odpadu na recyklační skládce (skládkovné) směsného stavebního a demoličního zatříděného do Katalogu odpadů pod kódem 17 09 04</t>
  </si>
  <si>
    <t>https://podminky.urs.cz/item/CS_URS_2024_02/997013871</t>
  </si>
  <si>
    <t>2,2</t>
  </si>
  <si>
    <t>58</t>
  </si>
  <si>
    <t>997211511</t>
  </si>
  <si>
    <t>Vodorovná doprava suti po suchu na vzdálenost do 1 km</t>
  </si>
  <si>
    <t>1853596337</t>
  </si>
  <si>
    <t>Vodorovná doprava suti nebo vybouraných hmot suti se složením a hrubým urovnáním, na vzdálenost do 1 km</t>
  </si>
  <si>
    <t>https://podminky.urs.cz/item/CS_URS_2024_02/997211511</t>
  </si>
  <si>
    <t xml:space="preserve">Poznámka k souboru cen:_x000d_
1. Ceny nelze použít pro vodorovnou dopravu po železnici, po vodě nebo neobvyklými dopravními prostředky._x000d_
2. Je-li na dopravní dráze pro vodorovnou dopravu překážka, pro kterou je nutné překládat suť nebo vybourané hmoty z jednoho obvyklého dopravního prostředku na jiný, oceňuje se tato lomená doprava v každém úseku samostatně._x000d_
</t>
  </si>
  <si>
    <t>"beton"</t>
  </si>
  <si>
    <t>"dlažba tl. 40mm" 151,4*0,04*2,2</t>
  </si>
  <si>
    <t>"dlažba tl. 80mm" 147,9*0,08*2,2</t>
  </si>
  <si>
    <t>"obruba silniční" 10,6*0,205</t>
  </si>
  <si>
    <t>"obruba chodníková" 118,8*0,186</t>
  </si>
  <si>
    <t>"bet. tl. 200 mm" 2*2,2</t>
  </si>
  <si>
    <t>Mezisoučet</t>
  </si>
  <si>
    <t>"kamenivo"</t>
  </si>
  <si>
    <t>"podklad tl.240 mm" 188,4*0,24*2</t>
  </si>
  <si>
    <t xml:space="preserve">"podklad tl.260 mm" 7*0,26*2 </t>
  </si>
  <si>
    <t>"podklad tl.280 mm" 164,2*0,28*2</t>
  </si>
  <si>
    <t>"žulové kostky" 3*0,1*2,2</t>
  </si>
  <si>
    <t>"asfalt"</t>
  </si>
  <si>
    <t>"asfaltový kryt" 4,8*0,1*2,4</t>
  </si>
  <si>
    <t>"demolice"</t>
  </si>
  <si>
    <t>"bourané zídky" 1*2,2</t>
  </si>
  <si>
    <t>59</t>
  </si>
  <si>
    <t>997211519</t>
  </si>
  <si>
    <t>Příplatek ZKD 1 km u vodorovné dopravy suti</t>
  </si>
  <si>
    <t>-1977523986</t>
  </si>
  <si>
    <t>Vodorovná doprava suti nebo vybouraných hmot suti se složením a hrubým urovnáním, na vzdálenost Příplatek k ceně za každý další započatý 1 km přes 1 km</t>
  </si>
  <si>
    <t>https://podminky.urs.cz/item/CS_URS_2024_02/997211519</t>
  </si>
  <si>
    <t>258,059*26</t>
  </si>
  <si>
    <t>998</t>
  </si>
  <si>
    <t>Přesun hmot</t>
  </si>
  <si>
    <t>60</t>
  </si>
  <si>
    <t>998223011</t>
  </si>
  <si>
    <t>Přesun hmot pro pozemní komunikace s krytem dlážděným</t>
  </si>
  <si>
    <t>1759237963</t>
  </si>
  <si>
    <t>Přesun hmot pro pozemní komunikace s krytem dlážděným dopravní vzdálenost do 200 m jakékoliv délky objektu</t>
  </si>
  <si>
    <t>https://podminky.urs.cz/item/CS_URS_2024_02/998223011</t>
  </si>
  <si>
    <t>PSV</t>
  </si>
  <si>
    <t>Práce a dodávky PSV</t>
  </si>
  <si>
    <t>711</t>
  </si>
  <si>
    <t>Izolace proti vodě, vlhkosti a plynům</t>
  </si>
  <si>
    <t>61</t>
  </si>
  <si>
    <t>711161273</t>
  </si>
  <si>
    <t>Provedení izolace proti zemní vlhkosti svislé z nopové fólie</t>
  </si>
  <si>
    <t>-606621009</t>
  </si>
  <si>
    <t>Provedení izolace proti zemní vlhkosti nopovou fólií na ploše svislé S z nopové fólie</t>
  </si>
  <si>
    <t>https://podminky.urs.cz/item/CS_URS_2024_02/711161273</t>
  </si>
  <si>
    <t>"izolace stěn budov" 63*0,5</t>
  </si>
  <si>
    <t>62</t>
  </si>
  <si>
    <t>28323005</t>
  </si>
  <si>
    <t>fólie profilovaná (nopová) drenážní HDPE s výškou nopů 8mm</t>
  </si>
  <si>
    <t>-714471589</t>
  </si>
  <si>
    <t>31,5*1,02</t>
  </si>
  <si>
    <t>SO 401 - Veřejné osvětlení</t>
  </si>
  <si>
    <t>M - Práce a dodávky M</t>
  </si>
  <si>
    <t xml:space="preserve">    21-M - Elektromontáže</t>
  </si>
  <si>
    <t>Práce a dodávky M</t>
  </si>
  <si>
    <t>21-M</t>
  </si>
  <si>
    <t>Elektromontáže</t>
  </si>
  <si>
    <t>21020.R</t>
  </si>
  <si>
    <t>Zřízení veřejného osvětlení dle samostatné PD</t>
  </si>
  <si>
    <t>kpl</t>
  </si>
  <si>
    <t>64</t>
  </si>
  <si>
    <t>1718101835</t>
  </si>
  <si>
    <t>P</t>
  </si>
  <si>
    <t>Poznámka k položce:_x000d_
Cena doložena samostatným výkazem výměr vytvořeným majitelem a správcem sítě</t>
  </si>
  <si>
    <t>VRN - Vedlejší rozpočtové náklady</t>
  </si>
  <si>
    <t>VRN - Vedlejší rozpočttoové náklady</t>
  </si>
  <si>
    <t xml:space="preserve">    VRN1 - Průzkumné, geodetické a projektové práce</t>
  </si>
  <si>
    <t xml:space="preserve">    VRN3 - Zařízení staveniště</t>
  </si>
  <si>
    <t xml:space="preserve">      VRN4 - Inženýrská činnost</t>
  </si>
  <si>
    <t>VRN1</t>
  </si>
  <si>
    <t>Průzkumné, geodetické a projektové práce</t>
  </si>
  <si>
    <t>011414000</t>
  </si>
  <si>
    <t>Průzkum výskytu odpadu</t>
  </si>
  <si>
    <t>1024</t>
  </si>
  <si>
    <t>757308287</t>
  </si>
  <si>
    <t>012103000</t>
  </si>
  <si>
    <t>Geodetické práce před výstavbou</t>
  </si>
  <si>
    <t>812443317</t>
  </si>
  <si>
    <t>012303000</t>
  </si>
  <si>
    <t>Geodetické práce po výstavbě</t>
  </si>
  <si>
    <t>205821879</t>
  </si>
  <si>
    <t>013254000</t>
  </si>
  <si>
    <t>Dokumentace skutečného provedení stavby</t>
  </si>
  <si>
    <t>479173281</t>
  </si>
  <si>
    <t>VRN3</t>
  </si>
  <si>
    <t>Zařízení staveniště</t>
  </si>
  <si>
    <t>032002000</t>
  </si>
  <si>
    <t>Vybavení staveniště</t>
  </si>
  <si>
    <t>2052520706</t>
  </si>
  <si>
    <t>034303000</t>
  </si>
  <si>
    <t>Dopravní značení na staveništi</t>
  </si>
  <si>
    <t>-1147361529</t>
  </si>
  <si>
    <t>039002000</t>
  </si>
  <si>
    <t>Zrušení zařízení staveniště</t>
  </si>
  <si>
    <t>1625144091</t>
  </si>
  <si>
    <t>VRN4</t>
  </si>
  <si>
    <t>Inženýrská činnost</t>
  </si>
  <si>
    <t>043194000</t>
  </si>
  <si>
    <t>Ostatní zkoušky</t>
  </si>
  <si>
    <t>1445723721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</si>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</sst>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4" fillId="0" borderId="0" applyNumberFormat="0" applyFill="0" applyBorder="0" applyAlignment="0" applyProtection="0"/>
  </cellStyleXfs>
  <cellXfs count="38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horizontal="right"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166" fontId="1" fillId="0" borderId="21" xfId="0" applyNumberFormat="1" applyFont="1" applyBorder="1" applyAlignment="1" applyProtection="1">
      <alignment vertical="center"/>
    </xf>
    <xf numFmtId="4" fontId="1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4" fillId="0" borderId="13" xfId="0" applyNumberFormat="1" applyFont="1" applyBorder="1" applyAlignment="1" applyProtection="1"/>
    <xf numFmtId="166" fontId="34" fillId="0" borderId="14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8" fillId="0" borderId="0" xfId="0" applyFont="1" applyAlignment="1" applyProtection="1">
      <alignment horizontal="left" vertical="center"/>
    </xf>
    <xf numFmtId="0" fontId="39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40" fillId="0" borderId="0" xfId="0" applyFont="1" applyAlignment="1" applyProtection="1">
      <alignment vertical="center" wrapText="1"/>
    </xf>
    <xf numFmtId="0" fontId="41" fillId="0" borderId="23" xfId="0" applyFont="1" applyBorder="1" applyAlignment="1" applyProtection="1">
      <alignment horizontal="center" vertical="center"/>
    </xf>
    <xf numFmtId="49" fontId="41" fillId="0" borderId="23" xfId="0" applyNumberFormat="1" applyFont="1" applyBorder="1" applyAlignment="1" applyProtection="1">
      <alignment horizontal="left" vertical="center" wrapText="1"/>
    </xf>
    <xf numFmtId="0" fontId="41" fillId="0" borderId="23" xfId="0" applyFont="1" applyBorder="1" applyAlignment="1" applyProtection="1">
      <alignment horizontal="left" vertical="center" wrapText="1"/>
    </xf>
    <xf numFmtId="0" fontId="41" fillId="0" borderId="23" xfId="0" applyFont="1" applyBorder="1" applyAlignment="1" applyProtection="1">
      <alignment horizontal="center" vertical="center" wrapText="1"/>
    </xf>
    <xf numFmtId="167" fontId="41" fillId="0" borderId="23" xfId="0" applyNumberFormat="1" applyFont="1" applyBorder="1" applyAlignment="1" applyProtection="1">
      <alignment vertical="center"/>
    </xf>
    <xf numFmtId="4" fontId="41" fillId="2" borderId="23" xfId="0" applyNumberFormat="1" applyFont="1" applyFill="1" applyBorder="1" applyAlignment="1" applyProtection="1">
      <alignment vertical="center"/>
      <protection locked="0"/>
    </xf>
    <xf numFmtId="4" fontId="41" fillId="0" borderId="23" xfId="0" applyNumberFormat="1" applyFont="1" applyBorder="1" applyAlignment="1" applyProtection="1">
      <alignment vertical="center"/>
    </xf>
    <xf numFmtId="0" fontId="42" fillId="0" borderId="4" xfId="0" applyFont="1" applyBorder="1" applyAlignment="1">
      <alignment vertical="center"/>
    </xf>
    <xf numFmtId="0" fontId="41" fillId="2" borderId="15" xfId="0" applyFont="1" applyFill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3" fillId="0" borderId="24" xfId="0" applyFont="1" applyBorder="1" applyAlignment="1">
      <alignment vertical="center" wrapText="1"/>
    </xf>
    <xf numFmtId="0" fontId="43" fillId="0" borderId="25" xfId="0" applyFont="1" applyBorder="1" applyAlignment="1">
      <alignment vertical="center" wrapText="1"/>
    </xf>
    <xf numFmtId="0" fontId="43" fillId="0" borderId="26" xfId="0" applyFont="1" applyBorder="1" applyAlignment="1">
      <alignment vertical="center" wrapText="1"/>
    </xf>
    <xf numFmtId="0" fontId="43" fillId="0" borderId="27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3" fillId="0" borderId="28" xfId="0" applyFont="1" applyBorder="1" applyAlignment="1">
      <alignment horizontal="center" vertical="center" wrapText="1"/>
    </xf>
    <xf numFmtId="0" fontId="43" fillId="0" borderId="27" xfId="0" applyFont="1" applyBorder="1" applyAlignment="1">
      <alignment vertical="center" wrapText="1"/>
    </xf>
    <xf numFmtId="0" fontId="45" fillId="0" borderId="29" xfId="0" applyFont="1" applyBorder="1" applyAlignment="1">
      <alignment horizontal="left" wrapText="1"/>
    </xf>
    <xf numFmtId="0" fontId="43" fillId="0" borderId="28" xfId="0" applyFont="1" applyBorder="1" applyAlignment="1">
      <alignment vertical="center" wrapText="1"/>
    </xf>
    <xf numFmtId="0" fontId="45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7" fillId="0" borderId="27" xfId="0" applyFont="1" applyBorder="1" applyAlignment="1">
      <alignment vertical="center" wrapText="1"/>
    </xf>
    <xf numFmtId="0" fontId="46" fillId="0" borderId="1" xfId="0" applyFont="1" applyBorder="1" applyAlignment="1">
      <alignment vertical="center" wrapText="1"/>
    </xf>
    <xf numFmtId="0" fontId="46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vertical="center"/>
    </xf>
    <xf numFmtId="49" fontId="46" fillId="0" borderId="1" xfId="0" applyNumberFormat="1" applyFont="1" applyBorder="1" applyAlignment="1">
      <alignment horizontal="left" vertical="center" wrapText="1"/>
    </xf>
    <xf numFmtId="49" fontId="46" fillId="0" borderId="1" xfId="0" applyNumberFormat="1" applyFont="1" applyBorder="1" applyAlignment="1">
      <alignment vertical="center" wrapText="1"/>
    </xf>
    <xf numFmtId="0" fontId="43" fillId="0" borderId="30" xfId="0" applyFont="1" applyBorder="1" applyAlignment="1">
      <alignment vertical="center" wrapText="1"/>
    </xf>
    <xf numFmtId="0" fontId="48" fillId="0" borderId="29" xfId="0" applyFont="1" applyBorder="1" applyAlignment="1">
      <alignment vertical="center" wrapText="1"/>
    </xf>
    <xf numFmtId="0" fontId="43" fillId="0" borderId="31" xfId="0" applyFont="1" applyBorder="1" applyAlignment="1">
      <alignment vertical="center" wrapText="1"/>
    </xf>
    <xf numFmtId="0" fontId="43" fillId="0" borderId="1" xfId="0" applyFont="1" applyBorder="1" applyAlignment="1">
      <alignment vertical="top"/>
    </xf>
    <xf numFmtId="0" fontId="43" fillId="0" borderId="0" xfId="0" applyFont="1" applyAlignment="1">
      <alignment vertical="top"/>
    </xf>
    <xf numFmtId="0" fontId="43" fillId="0" borderId="24" xfId="0" applyFont="1" applyBorder="1" applyAlignment="1">
      <alignment horizontal="left" vertical="center"/>
    </xf>
    <xf numFmtId="0" fontId="43" fillId="0" borderId="25" xfId="0" applyFont="1" applyBorder="1" applyAlignment="1">
      <alignment horizontal="left" vertical="center"/>
    </xf>
    <xf numFmtId="0" fontId="43" fillId="0" borderId="26" xfId="0" applyFont="1" applyBorder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3" fillId="0" borderId="28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9" fillId="0" borderId="0" xfId="0" applyFont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5" fillId="0" borderId="29" xfId="0" applyFont="1" applyBorder="1" applyAlignment="1">
      <alignment horizontal="center" vertical="center"/>
    </xf>
    <xf numFmtId="0" fontId="49" fillId="0" borderId="29" xfId="0" applyFont="1" applyBorder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5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6" fillId="0" borderId="0" xfId="0" applyFont="1" applyAlignment="1">
      <alignment horizontal="left" vertical="center"/>
    </xf>
    <xf numFmtId="0" fontId="47" fillId="0" borderId="27" xfId="0" applyFont="1" applyBorder="1" applyAlignment="1">
      <alignment horizontal="left" vertical="center"/>
    </xf>
    <xf numFmtId="0" fontId="46" fillId="0" borderId="1" xfId="0" applyFont="1" applyFill="1" applyBorder="1" applyAlignment="1">
      <alignment horizontal="left" vertical="center"/>
    </xf>
    <xf numFmtId="0" fontId="46" fillId="0" borderId="1" xfId="0" applyFont="1" applyFill="1" applyBorder="1" applyAlignment="1">
      <alignment horizontal="center" vertical="center"/>
    </xf>
    <xf numFmtId="0" fontId="43" fillId="0" borderId="30" xfId="0" applyFont="1" applyBorder="1" applyAlignment="1">
      <alignment horizontal="left" vertical="center"/>
    </xf>
    <xf numFmtId="0" fontId="48" fillId="0" borderId="29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center" vertical="center" wrapText="1"/>
    </xf>
    <xf numFmtId="0" fontId="43" fillId="0" borderId="24" xfId="0" applyFont="1" applyBorder="1" applyAlignment="1">
      <alignment horizontal="left" vertical="center" wrapText="1"/>
    </xf>
    <xf numFmtId="0" fontId="43" fillId="0" borderId="25" xfId="0" applyFont="1" applyBorder="1" applyAlignment="1">
      <alignment horizontal="left" vertical="center" wrapText="1"/>
    </xf>
    <xf numFmtId="0" fontId="43" fillId="0" borderId="26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49" fillId="0" borderId="27" xfId="0" applyFont="1" applyBorder="1" applyAlignment="1">
      <alignment horizontal="left" vertical="center" wrapText="1"/>
    </xf>
    <xf numFmtId="0" fontId="49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/>
    </xf>
    <xf numFmtId="0" fontId="47" fillId="0" borderId="28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/>
    </xf>
    <xf numFmtId="0" fontId="47" fillId="0" borderId="30" xfId="0" applyFont="1" applyBorder="1" applyAlignment="1">
      <alignment horizontal="left" vertical="center" wrapText="1"/>
    </xf>
    <xf numFmtId="0" fontId="47" fillId="0" borderId="29" xfId="0" applyFont="1" applyBorder="1" applyAlignment="1">
      <alignment horizontal="left" vertical="center" wrapText="1"/>
    </xf>
    <xf numFmtId="0" fontId="47" fillId="0" borderId="3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top"/>
    </xf>
    <xf numFmtId="0" fontId="46" fillId="0" borderId="1" xfId="0" applyFont="1" applyBorder="1" applyAlignment="1">
      <alignment horizontal="center" vertical="top"/>
    </xf>
    <xf numFmtId="0" fontId="47" fillId="0" borderId="30" xfId="0" applyFont="1" applyBorder="1" applyAlignment="1">
      <alignment horizontal="left" vertical="center"/>
    </xf>
    <xf numFmtId="0" fontId="47" fillId="0" borderId="31" xfId="0" applyFont="1" applyBorder="1" applyAlignment="1">
      <alignment horizontal="left" vertical="center"/>
    </xf>
    <xf numFmtId="0" fontId="47" fillId="0" borderId="1" xfId="0" applyFont="1" applyBorder="1" applyAlignment="1">
      <alignment horizontal="center" vertical="center"/>
    </xf>
    <xf numFmtId="0" fontId="49" fillId="0" borderId="0" xfId="0" applyFont="1" applyAlignment="1">
      <alignment vertical="center"/>
    </xf>
    <xf numFmtId="0" fontId="45" fillId="0" borderId="1" xfId="0" applyFont="1" applyBorder="1" applyAlignment="1">
      <alignment vertical="center"/>
    </xf>
    <xf numFmtId="0" fontId="49" fillId="0" borderId="29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6" fillId="0" borderId="1" xfId="0" applyFont="1" applyBorder="1" applyAlignment="1">
      <alignment vertical="top"/>
    </xf>
    <xf numFmtId="49" fontId="46" fillId="0" borderId="1" xfId="0" applyNumberFormat="1" applyFont="1" applyBorder="1" applyAlignment="1">
      <alignment horizontal="left" vertical="center"/>
    </xf>
    <xf numFmtId="0" fontId="52" fillId="0" borderId="27" xfId="0" applyFont="1" applyBorder="1" applyAlignment="1" applyProtection="1">
      <alignment horizontal="left" vertical="center"/>
    </xf>
    <xf numFmtId="0" fontId="53" fillId="0" borderId="1" xfId="0" applyFont="1" applyBorder="1" applyAlignment="1" applyProtection="1">
      <alignment vertical="top"/>
    </xf>
    <xf numFmtId="0" fontId="53" fillId="0" borderId="1" xfId="0" applyFont="1" applyBorder="1" applyAlignment="1" applyProtection="1">
      <alignment horizontal="left" vertical="center"/>
    </xf>
    <xf numFmtId="0" fontId="53" fillId="0" borderId="1" xfId="0" applyFont="1" applyBorder="1" applyAlignment="1" applyProtection="1">
      <alignment horizontal="center" vertical="center"/>
    </xf>
    <xf numFmtId="49" fontId="53" fillId="0" borderId="1" xfId="0" applyNumberFormat="1" applyFont="1" applyBorder="1" applyAlignment="1" applyProtection="1">
      <alignment horizontal="left" vertical="center"/>
    </xf>
    <xf numFmtId="0" fontId="52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5" fillId="0" borderId="29" xfId="0" applyFont="1" applyBorder="1" applyAlignment="1">
      <alignment horizontal="left"/>
    </xf>
    <xf numFmtId="0" fontId="49" fillId="0" borderId="29" xfId="0" applyFont="1" applyBorder="1" applyAlignment="1"/>
    <xf numFmtId="0" fontId="43" fillId="0" borderId="27" xfId="0" applyFont="1" applyBorder="1" applyAlignment="1">
      <alignment vertical="top"/>
    </xf>
    <xf numFmtId="0" fontId="43" fillId="0" borderId="28" xfId="0" applyFont="1" applyBorder="1" applyAlignment="1">
      <alignment vertical="top"/>
    </xf>
    <xf numFmtId="0" fontId="43" fillId="0" borderId="30" xfId="0" applyFont="1" applyBorder="1" applyAlignment="1">
      <alignment vertical="top"/>
    </xf>
    <xf numFmtId="0" fontId="43" fillId="0" borderId="29" xfId="0" applyFont="1" applyBorder="1" applyAlignment="1">
      <alignment vertical="top"/>
    </xf>
    <xf numFmtId="0" fontId="43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1211101" TargetMode="External" /><Relationship Id="rId2" Type="http://schemas.openxmlformats.org/officeDocument/2006/relationships/hyperlink" Target="https://podminky.urs.cz/item/CS_URS_2024_02/113106142" TargetMode="External" /><Relationship Id="rId3" Type="http://schemas.openxmlformats.org/officeDocument/2006/relationships/hyperlink" Target="https://podminky.urs.cz/item/CS_URS_2024_02/113106144" TargetMode="External" /><Relationship Id="rId4" Type="http://schemas.openxmlformats.org/officeDocument/2006/relationships/hyperlink" Target="https://podminky.urs.cz/item/CS_URS_2024_02/113106183" TargetMode="External" /><Relationship Id="rId5" Type="http://schemas.openxmlformats.org/officeDocument/2006/relationships/hyperlink" Target="https://podminky.urs.cz/item/CS_URS_2024_02/113107223" TargetMode="External" /><Relationship Id="rId6" Type="http://schemas.openxmlformats.org/officeDocument/2006/relationships/hyperlink" Target="https://podminky.urs.cz/item/CS_URS_2024_02/113107332" TargetMode="External" /><Relationship Id="rId7" Type="http://schemas.openxmlformats.org/officeDocument/2006/relationships/hyperlink" Target="https://podminky.urs.cz/item/CS_URS_2024_02/113202111" TargetMode="External" /><Relationship Id="rId8" Type="http://schemas.openxmlformats.org/officeDocument/2006/relationships/hyperlink" Target="https://podminky.urs.cz/item/CS_URS_2024_02/121151113" TargetMode="External" /><Relationship Id="rId9" Type="http://schemas.openxmlformats.org/officeDocument/2006/relationships/hyperlink" Target="https://podminky.urs.cz/item/CS_URS_2024_02/122251103" TargetMode="External" /><Relationship Id="rId10" Type="http://schemas.openxmlformats.org/officeDocument/2006/relationships/hyperlink" Target="https://podminky.urs.cz/item/CS_URS_2024_02/162751117" TargetMode="External" /><Relationship Id="rId11" Type="http://schemas.openxmlformats.org/officeDocument/2006/relationships/hyperlink" Target="https://podminky.urs.cz/item/CS_URS_2024_02/162751119" TargetMode="External" /><Relationship Id="rId12" Type="http://schemas.openxmlformats.org/officeDocument/2006/relationships/hyperlink" Target="https://podminky.urs.cz/item/CS_URS_2024_02/171251201" TargetMode="External" /><Relationship Id="rId13" Type="http://schemas.openxmlformats.org/officeDocument/2006/relationships/hyperlink" Target="https://podminky.urs.cz/item/CS_URS_2024_02/181311106" TargetMode="External" /><Relationship Id="rId14" Type="http://schemas.openxmlformats.org/officeDocument/2006/relationships/hyperlink" Target="https://podminky.urs.cz/item/CS_URS_2024_02/181411131" TargetMode="External" /><Relationship Id="rId15" Type="http://schemas.openxmlformats.org/officeDocument/2006/relationships/hyperlink" Target="https://podminky.urs.cz/item/CS_URS_2024_02/181951112" TargetMode="External" /><Relationship Id="rId16" Type="http://schemas.openxmlformats.org/officeDocument/2006/relationships/hyperlink" Target="https://podminky.urs.cz/item/CS_URS_2024_02/564861111" TargetMode="External" /><Relationship Id="rId17" Type="http://schemas.openxmlformats.org/officeDocument/2006/relationships/hyperlink" Target="https://podminky.urs.cz/item/CS_URS_2024_02/591141111" TargetMode="External" /><Relationship Id="rId18" Type="http://schemas.openxmlformats.org/officeDocument/2006/relationships/hyperlink" Target="https://podminky.urs.cz/item/CS_URS_2024_02/596212213" TargetMode="External" /><Relationship Id="rId19" Type="http://schemas.openxmlformats.org/officeDocument/2006/relationships/hyperlink" Target="https://podminky.urs.cz/item/CS_URS_2024_02/573231106" TargetMode="External" /><Relationship Id="rId20" Type="http://schemas.openxmlformats.org/officeDocument/2006/relationships/hyperlink" Target="https://podminky.urs.cz/item/CS_URS_2024_02/573191111" TargetMode="External" /><Relationship Id="rId21" Type="http://schemas.openxmlformats.org/officeDocument/2006/relationships/hyperlink" Target="https://podminky.urs.cz/item/CS_URS_2024_02/567122114" TargetMode="External" /><Relationship Id="rId22" Type="http://schemas.openxmlformats.org/officeDocument/2006/relationships/hyperlink" Target="https://podminky.urs.cz/item/CS_URS_2024_02/914111111" TargetMode="External" /><Relationship Id="rId23" Type="http://schemas.openxmlformats.org/officeDocument/2006/relationships/hyperlink" Target="https://podminky.urs.cz/item/CS_URS_2024_02/914511112" TargetMode="External" /><Relationship Id="rId24" Type="http://schemas.openxmlformats.org/officeDocument/2006/relationships/hyperlink" Target="https://podminky.urs.cz/item/CS_URS_2024_02/916131213" TargetMode="External" /><Relationship Id="rId25" Type="http://schemas.openxmlformats.org/officeDocument/2006/relationships/hyperlink" Target="https://podminky.urs.cz/item/CS_URS_2024_02/916231213" TargetMode="External" /><Relationship Id="rId26" Type="http://schemas.openxmlformats.org/officeDocument/2006/relationships/hyperlink" Target="https://podminky.urs.cz/item/CS_URS_2024_02/916991121" TargetMode="External" /><Relationship Id="rId27" Type="http://schemas.openxmlformats.org/officeDocument/2006/relationships/hyperlink" Target="https://podminky.urs.cz/item/CS_URS_2024_02/919732211" TargetMode="External" /><Relationship Id="rId28" Type="http://schemas.openxmlformats.org/officeDocument/2006/relationships/hyperlink" Target="https://podminky.urs.cz/item/CS_URS_2024_02/919735112" TargetMode="External" /><Relationship Id="rId29" Type="http://schemas.openxmlformats.org/officeDocument/2006/relationships/hyperlink" Target="https://podminky.urs.cz/item/CS_URS_2024_02/935113111" TargetMode="External" /><Relationship Id="rId30" Type="http://schemas.openxmlformats.org/officeDocument/2006/relationships/hyperlink" Target="https://podminky.urs.cz/item/CS_URS_2024_02/962022390" TargetMode="External" /><Relationship Id="rId31" Type="http://schemas.openxmlformats.org/officeDocument/2006/relationships/hyperlink" Target="https://podminky.urs.cz/item/CS_URS_2024_02/966006132" TargetMode="External" /><Relationship Id="rId32" Type="http://schemas.openxmlformats.org/officeDocument/2006/relationships/hyperlink" Target="https://podminky.urs.cz/item/CS_URS_2024_02/979054441" TargetMode="External" /><Relationship Id="rId33" Type="http://schemas.openxmlformats.org/officeDocument/2006/relationships/hyperlink" Target="https://podminky.urs.cz/item/CS_URS_2024_02/979054451" TargetMode="External" /><Relationship Id="rId34" Type="http://schemas.openxmlformats.org/officeDocument/2006/relationships/hyperlink" Target="https://podminky.urs.cz/item/CS_URS_2024_02/979071112" TargetMode="External" /><Relationship Id="rId35" Type="http://schemas.openxmlformats.org/officeDocument/2006/relationships/hyperlink" Target="https://podminky.urs.cz/item/CS_URS_2024_02/997013861" TargetMode="External" /><Relationship Id="rId36" Type="http://schemas.openxmlformats.org/officeDocument/2006/relationships/hyperlink" Target="https://podminky.urs.cz/item/CS_URS_2024_02/997013873" TargetMode="External" /><Relationship Id="rId37" Type="http://schemas.openxmlformats.org/officeDocument/2006/relationships/hyperlink" Target="https://podminky.urs.cz/item/CS_URS_2024_02/997013875" TargetMode="External" /><Relationship Id="rId38" Type="http://schemas.openxmlformats.org/officeDocument/2006/relationships/hyperlink" Target="https://podminky.urs.cz/item/CS_URS_2024_02/997013871" TargetMode="External" /><Relationship Id="rId39" Type="http://schemas.openxmlformats.org/officeDocument/2006/relationships/hyperlink" Target="https://podminky.urs.cz/item/CS_URS_2024_02/997211511" TargetMode="External" /><Relationship Id="rId40" Type="http://schemas.openxmlformats.org/officeDocument/2006/relationships/hyperlink" Target="https://podminky.urs.cz/item/CS_URS_2024_02/997211519" TargetMode="External" /><Relationship Id="rId41" Type="http://schemas.openxmlformats.org/officeDocument/2006/relationships/hyperlink" Target="https://podminky.urs.cz/item/CS_URS_2024_02/998223011" TargetMode="External" /><Relationship Id="rId42" Type="http://schemas.openxmlformats.org/officeDocument/2006/relationships/hyperlink" Target="https://podminky.urs.cz/item/CS_URS_2024_02/711161273" TargetMode="External" /><Relationship Id="rId43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6</v>
      </c>
      <c r="BT2" s="20" t="s">
        <v>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="1" customFormat="1" ht="24.96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0" t="s">
        <v>14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3"/>
      <c r="BE5" s="31" t="s">
        <v>15</v>
      </c>
      <c r="BS5" s="20" t="s">
        <v>6</v>
      </c>
    </row>
    <row r="6" s="1" customFormat="1" ht="36.96" customHeight="1">
      <c r="B6" s="24"/>
      <c r="C6" s="25"/>
      <c r="D6" s="32" t="s">
        <v>16</v>
      </c>
      <c r="E6" s="25"/>
      <c r="F6" s="25"/>
      <c r="G6" s="25"/>
      <c r="H6" s="25"/>
      <c r="I6" s="25"/>
      <c r="J6" s="25"/>
      <c r="K6" s="33" t="s">
        <v>17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3"/>
      <c r="BE6" s="34"/>
      <c r="BS6" s="20" t="s">
        <v>6</v>
      </c>
    </row>
    <row r="7" s="1" customFormat="1" ht="12" customHeight="1">
      <c r="B7" s="24"/>
      <c r="C7" s="25"/>
      <c r="D7" s="35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5" t="s">
        <v>20</v>
      </c>
      <c r="AL7" s="25"/>
      <c r="AM7" s="25"/>
      <c r="AN7" s="30" t="s">
        <v>19</v>
      </c>
      <c r="AO7" s="25"/>
      <c r="AP7" s="25"/>
      <c r="AQ7" s="25"/>
      <c r="AR7" s="23"/>
      <c r="BE7" s="34"/>
      <c r="BS7" s="20" t="s">
        <v>6</v>
      </c>
    </row>
    <row r="8" s="1" customFormat="1" ht="12" customHeight="1">
      <c r="B8" s="24"/>
      <c r="C8" s="25"/>
      <c r="D8" s="35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5" t="s">
        <v>23</v>
      </c>
      <c r="AL8" s="25"/>
      <c r="AM8" s="25"/>
      <c r="AN8" s="36" t="s">
        <v>24</v>
      </c>
      <c r="AO8" s="25"/>
      <c r="AP8" s="25"/>
      <c r="AQ8" s="25"/>
      <c r="AR8" s="23"/>
      <c r="BE8" s="34"/>
      <c r="BS8" s="20" t="s">
        <v>6</v>
      </c>
    </row>
    <row r="9" s="1" customFormat="1" ht="14.4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4"/>
      <c r="BS9" s="20" t="s">
        <v>6</v>
      </c>
    </row>
    <row r="10" s="1" customFormat="1" ht="12" customHeight="1">
      <c r="B10" s="24"/>
      <c r="C10" s="25"/>
      <c r="D10" s="35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5" t="s">
        <v>26</v>
      </c>
      <c r="AL10" s="25"/>
      <c r="AM10" s="25"/>
      <c r="AN10" s="30" t="s">
        <v>19</v>
      </c>
      <c r="AO10" s="25"/>
      <c r="AP10" s="25"/>
      <c r="AQ10" s="25"/>
      <c r="AR10" s="23"/>
      <c r="BE10" s="34"/>
      <c r="BS10" s="20" t="s">
        <v>6</v>
      </c>
    </row>
    <row r="11" s="1" customFormat="1" ht="18.48" customHeight="1">
      <c r="B11" s="24"/>
      <c r="C11" s="25"/>
      <c r="D11" s="25"/>
      <c r="E11" s="30" t="s">
        <v>27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5" t="s">
        <v>28</v>
      </c>
      <c r="AL11" s="25"/>
      <c r="AM11" s="25"/>
      <c r="AN11" s="30" t="s">
        <v>19</v>
      </c>
      <c r="AO11" s="25"/>
      <c r="AP11" s="25"/>
      <c r="AQ11" s="25"/>
      <c r="AR11" s="23"/>
      <c r="BE11" s="34"/>
      <c r="BS11" s="20" t="s">
        <v>6</v>
      </c>
    </row>
    <row r="12" s="1" customFormat="1" ht="6.96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"/>
      <c r="BS12" s="20" t="s">
        <v>6</v>
      </c>
    </row>
    <row r="13" s="1" customFormat="1" ht="12" customHeight="1">
      <c r="B13" s="24"/>
      <c r="C13" s="25"/>
      <c r="D13" s="35" t="s">
        <v>29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5" t="s">
        <v>26</v>
      </c>
      <c r="AL13" s="25"/>
      <c r="AM13" s="25"/>
      <c r="AN13" s="37" t="s">
        <v>30</v>
      </c>
      <c r="AO13" s="25"/>
      <c r="AP13" s="25"/>
      <c r="AQ13" s="25"/>
      <c r="AR13" s="23"/>
      <c r="BE13" s="34"/>
      <c r="BS13" s="20" t="s">
        <v>6</v>
      </c>
    </row>
    <row r="14">
      <c r="B14" s="24"/>
      <c r="C14" s="25"/>
      <c r="D14" s="25"/>
      <c r="E14" s="37" t="s">
        <v>30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 t="s">
        <v>28</v>
      </c>
      <c r="AL14" s="25"/>
      <c r="AM14" s="25"/>
      <c r="AN14" s="37" t="s">
        <v>30</v>
      </c>
      <c r="AO14" s="25"/>
      <c r="AP14" s="25"/>
      <c r="AQ14" s="25"/>
      <c r="AR14" s="23"/>
      <c r="BE14" s="34"/>
      <c r="BS14" s="20" t="s">
        <v>6</v>
      </c>
    </row>
    <row r="15" s="1" customFormat="1" ht="6.96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"/>
      <c r="BS15" s="20" t="s">
        <v>4</v>
      </c>
    </row>
    <row r="16" s="1" customFormat="1" ht="12" customHeight="1">
      <c r="B16" s="24"/>
      <c r="C16" s="25"/>
      <c r="D16" s="35" t="s">
        <v>31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5" t="s">
        <v>26</v>
      </c>
      <c r="AL16" s="25"/>
      <c r="AM16" s="25"/>
      <c r="AN16" s="30" t="s">
        <v>19</v>
      </c>
      <c r="AO16" s="25"/>
      <c r="AP16" s="25"/>
      <c r="AQ16" s="25"/>
      <c r="AR16" s="23"/>
      <c r="BE16" s="34"/>
      <c r="BS16" s="20" t="s">
        <v>4</v>
      </c>
    </row>
    <row r="17" s="1" customFormat="1" ht="18.48" customHeight="1">
      <c r="B17" s="24"/>
      <c r="C17" s="25"/>
      <c r="D17" s="25"/>
      <c r="E17" s="30" t="s">
        <v>32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5" t="s">
        <v>28</v>
      </c>
      <c r="AL17" s="25"/>
      <c r="AM17" s="25"/>
      <c r="AN17" s="30" t="s">
        <v>19</v>
      </c>
      <c r="AO17" s="25"/>
      <c r="AP17" s="25"/>
      <c r="AQ17" s="25"/>
      <c r="AR17" s="23"/>
      <c r="BE17" s="34"/>
      <c r="BS17" s="20" t="s">
        <v>33</v>
      </c>
    </row>
    <row r="18" s="1" customFormat="1" ht="6.96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"/>
      <c r="BS18" s="20" t="s">
        <v>6</v>
      </c>
    </row>
    <row r="19" s="1" customFormat="1" ht="12" customHeight="1">
      <c r="B19" s="24"/>
      <c r="C19" s="25"/>
      <c r="D19" s="35" t="s">
        <v>34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5" t="s">
        <v>26</v>
      </c>
      <c r="AL19" s="25"/>
      <c r="AM19" s="25"/>
      <c r="AN19" s="30" t="s">
        <v>19</v>
      </c>
      <c r="AO19" s="25"/>
      <c r="AP19" s="25"/>
      <c r="AQ19" s="25"/>
      <c r="AR19" s="23"/>
      <c r="BE19" s="34"/>
      <c r="BS19" s="20" t="s">
        <v>6</v>
      </c>
    </row>
    <row r="20" s="1" customFormat="1" ht="18.48" customHeight="1">
      <c r="B20" s="24"/>
      <c r="C20" s="25"/>
      <c r="D20" s="25"/>
      <c r="E20" s="30" t="s">
        <v>35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5" t="s">
        <v>28</v>
      </c>
      <c r="AL20" s="25"/>
      <c r="AM20" s="25"/>
      <c r="AN20" s="30" t="s">
        <v>19</v>
      </c>
      <c r="AO20" s="25"/>
      <c r="AP20" s="25"/>
      <c r="AQ20" s="25"/>
      <c r="AR20" s="23"/>
      <c r="BE20" s="34"/>
      <c r="BS20" s="20" t="s">
        <v>33</v>
      </c>
    </row>
    <row r="21" s="1" customFormat="1" ht="6.96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"/>
    </row>
    <row r="22" s="1" customFormat="1" ht="12" customHeight="1">
      <c r="B22" s="24"/>
      <c r="C22" s="25"/>
      <c r="D22" s="35" t="s">
        <v>36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"/>
    </row>
    <row r="23" s="1" customFormat="1" ht="47.25" customHeight="1">
      <c r="B23" s="24"/>
      <c r="C23" s="25"/>
      <c r="D23" s="25"/>
      <c r="E23" s="39" t="s">
        <v>37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25"/>
      <c r="AP23" s="25"/>
      <c r="AQ23" s="25"/>
      <c r="AR23" s="23"/>
      <c r="BE23" s="34"/>
    </row>
    <row r="24" s="1" customFormat="1" ht="6.96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"/>
    </row>
    <row r="25" s="1" customFormat="1" ht="6.96" customHeight="1">
      <c r="B25" s="24"/>
      <c r="C25" s="25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25"/>
      <c r="AQ25" s="25"/>
      <c r="AR25" s="23"/>
      <c r="BE25" s="34"/>
    </row>
    <row r="26" s="2" customFormat="1" ht="25.92" customHeight="1">
      <c r="A26" s="41"/>
      <c r="B26" s="42"/>
      <c r="C26" s="43"/>
      <c r="D26" s="44" t="s">
        <v>38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6">
        <f>ROUND(AG54,2)</f>
        <v>0</v>
      </c>
      <c r="AL26" s="45"/>
      <c r="AM26" s="45"/>
      <c r="AN26" s="45"/>
      <c r="AO26" s="45"/>
      <c r="AP26" s="43"/>
      <c r="AQ26" s="43"/>
      <c r="AR26" s="47"/>
      <c r="BE26" s="34"/>
    </row>
    <row r="27" s="2" customFormat="1" ht="6.96" customHeight="1">
      <c r="A27" s="41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7"/>
      <c r="BE27" s="34"/>
    </row>
    <row r="28" s="2" customFormat="1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8" t="s">
        <v>39</v>
      </c>
      <c r="M28" s="48"/>
      <c r="N28" s="48"/>
      <c r="O28" s="48"/>
      <c r="P28" s="48"/>
      <c r="Q28" s="43"/>
      <c r="R28" s="43"/>
      <c r="S28" s="43"/>
      <c r="T28" s="43"/>
      <c r="U28" s="43"/>
      <c r="V28" s="43"/>
      <c r="W28" s="48" t="s">
        <v>40</v>
      </c>
      <c r="X28" s="48"/>
      <c r="Y28" s="48"/>
      <c r="Z28" s="48"/>
      <c r="AA28" s="48"/>
      <c r="AB28" s="48"/>
      <c r="AC28" s="48"/>
      <c r="AD28" s="48"/>
      <c r="AE28" s="48"/>
      <c r="AF28" s="43"/>
      <c r="AG28" s="43"/>
      <c r="AH28" s="43"/>
      <c r="AI28" s="43"/>
      <c r="AJ28" s="43"/>
      <c r="AK28" s="48" t="s">
        <v>41</v>
      </c>
      <c r="AL28" s="48"/>
      <c r="AM28" s="48"/>
      <c r="AN28" s="48"/>
      <c r="AO28" s="48"/>
      <c r="AP28" s="43"/>
      <c r="AQ28" s="43"/>
      <c r="AR28" s="47"/>
      <c r="BE28" s="34"/>
    </row>
    <row r="29" s="3" customFormat="1" ht="14.4" customHeight="1">
      <c r="A29" s="3"/>
      <c r="B29" s="49"/>
      <c r="C29" s="50"/>
      <c r="D29" s="35" t="s">
        <v>42</v>
      </c>
      <c r="E29" s="50"/>
      <c r="F29" s="35" t="s">
        <v>43</v>
      </c>
      <c r="G29" s="50"/>
      <c r="H29" s="50"/>
      <c r="I29" s="50"/>
      <c r="J29" s="50"/>
      <c r="K29" s="50"/>
      <c r="L29" s="51">
        <v>0.20999999999999999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2">
        <f>ROUND(AZ54,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2">
        <f>ROUND(AV54, 2)</f>
        <v>0</v>
      </c>
      <c r="AL29" s="50"/>
      <c r="AM29" s="50"/>
      <c r="AN29" s="50"/>
      <c r="AO29" s="50"/>
      <c r="AP29" s="50"/>
      <c r="AQ29" s="50"/>
      <c r="AR29" s="53"/>
      <c r="BE29" s="54"/>
    </row>
    <row r="30" s="3" customFormat="1" ht="14.4" customHeight="1">
      <c r="A30" s="3"/>
      <c r="B30" s="49"/>
      <c r="C30" s="50"/>
      <c r="D30" s="50"/>
      <c r="E30" s="50"/>
      <c r="F30" s="35" t="s">
        <v>44</v>
      </c>
      <c r="G30" s="50"/>
      <c r="H30" s="50"/>
      <c r="I30" s="50"/>
      <c r="J30" s="50"/>
      <c r="K30" s="50"/>
      <c r="L30" s="51">
        <v>0.12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2">
        <f>ROUND(BA54,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2">
        <f>ROUND(AW54, 2)</f>
        <v>0</v>
      </c>
      <c r="AL30" s="50"/>
      <c r="AM30" s="50"/>
      <c r="AN30" s="50"/>
      <c r="AO30" s="50"/>
      <c r="AP30" s="50"/>
      <c r="AQ30" s="50"/>
      <c r="AR30" s="53"/>
      <c r="BE30" s="54"/>
    </row>
    <row r="31" hidden="1" s="3" customFormat="1" ht="14.4" customHeight="1">
      <c r="A31" s="3"/>
      <c r="B31" s="49"/>
      <c r="C31" s="50"/>
      <c r="D31" s="50"/>
      <c r="E31" s="50"/>
      <c r="F31" s="35" t="s">
        <v>45</v>
      </c>
      <c r="G31" s="50"/>
      <c r="H31" s="50"/>
      <c r="I31" s="50"/>
      <c r="J31" s="50"/>
      <c r="K31" s="50"/>
      <c r="L31" s="51">
        <v>0.20999999999999999</v>
      </c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2">
        <f>ROUND(BB54, 2)</f>
        <v>0</v>
      </c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2">
        <v>0</v>
      </c>
      <c r="AL31" s="50"/>
      <c r="AM31" s="50"/>
      <c r="AN31" s="50"/>
      <c r="AO31" s="50"/>
      <c r="AP31" s="50"/>
      <c r="AQ31" s="50"/>
      <c r="AR31" s="53"/>
      <c r="BE31" s="54"/>
    </row>
    <row r="32" hidden="1" s="3" customFormat="1" ht="14.4" customHeight="1">
      <c r="A32" s="3"/>
      <c r="B32" s="49"/>
      <c r="C32" s="50"/>
      <c r="D32" s="50"/>
      <c r="E32" s="50"/>
      <c r="F32" s="35" t="s">
        <v>46</v>
      </c>
      <c r="G32" s="50"/>
      <c r="H32" s="50"/>
      <c r="I32" s="50"/>
      <c r="J32" s="50"/>
      <c r="K32" s="50"/>
      <c r="L32" s="51">
        <v>0.12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2">
        <f>ROUND(BC54, 2)</f>
        <v>0</v>
      </c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2">
        <v>0</v>
      </c>
      <c r="AL32" s="50"/>
      <c r="AM32" s="50"/>
      <c r="AN32" s="50"/>
      <c r="AO32" s="50"/>
      <c r="AP32" s="50"/>
      <c r="AQ32" s="50"/>
      <c r="AR32" s="53"/>
      <c r="BE32" s="54"/>
    </row>
    <row r="33" hidden="1" s="3" customFormat="1" ht="14.4" customHeight="1">
      <c r="A33" s="3"/>
      <c r="B33" s="49"/>
      <c r="C33" s="50"/>
      <c r="D33" s="50"/>
      <c r="E33" s="50"/>
      <c r="F33" s="35" t="s">
        <v>47</v>
      </c>
      <c r="G33" s="50"/>
      <c r="H33" s="50"/>
      <c r="I33" s="50"/>
      <c r="J33" s="50"/>
      <c r="K33" s="50"/>
      <c r="L33" s="51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2">
        <f>ROUND(BD54,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2">
        <v>0</v>
      </c>
      <c r="AL33" s="50"/>
      <c r="AM33" s="50"/>
      <c r="AN33" s="50"/>
      <c r="AO33" s="50"/>
      <c r="AP33" s="50"/>
      <c r="AQ33" s="50"/>
      <c r="AR33" s="53"/>
      <c r="BE33" s="3"/>
    </row>
    <row r="34" s="2" customFormat="1" ht="6.96" customHeight="1">
      <c r="A34" s="41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  <c r="BE34" s="41"/>
    </row>
    <row r="35" s="2" customFormat="1" ht="25.92" customHeight="1">
      <c r="A35" s="41"/>
      <c r="B35" s="42"/>
      <c r="C35" s="55"/>
      <c r="D35" s="56" t="s">
        <v>48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49</v>
      </c>
      <c r="U35" s="57"/>
      <c r="V35" s="57"/>
      <c r="W35" s="57"/>
      <c r="X35" s="59" t="s">
        <v>50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7"/>
      <c r="BE35" s="41"/>
    </row>
    <row r="36" s="2" customFormat="1" ht="6.96" customHeight="1">
      <c r="A36" s="41"/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  <c r="BE36" s="41"/>
    </row>
    <row r="37" s="2" customFormat="1" ht="6.96" customHeight="1">
      <c r="A37" s="41"/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47"/>
      <c r="BE37" s="41"/>
    </row>
    <row r="41" s="2" customFormat="1" ht="6.96" customHeight="1">
      <c r="A41" s="41"/>
      <c r="B41" s="64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47"/>
      <c r="BE41" s="41"/>
    </row>
    <row r="42" s="2" customFormat="1" ht="24.96" customHeight="1">
      <c r="A42" s="41"/>
      <c r="B42" s="42"/>
      <c r="C42" s="26" t="s">
        <v>51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7"/>
      <c r="BE42" s="41"/>
    </row>
    <row r="43" s="2" customFormat="1" ht="6.96" customHeight="1">
      <c r="A43" s="41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7"/>
      <c r="BE43" s="41"/>
    </row>
    <row r="44" s="4" customFormat="1" ht="12" customHeight="1">
      <c r="A44" s="4"/>
      <c r="B44" s="66"/>
      <c r="C44" s="35" t="s">
        <v>13</v>
      </c>
      <c r="D44" s="67"/>
      <c r="E44" s="67"/>
      <c r="F44" s="67"/>
      <c r="G44" s="67"/>
      <c r="H44" s="67"/>
      <c r="I44" s="67"/>
      <c r="J44" s="67"/>
      <c r="K44" s="67"/>
      <c r="L44" s="67" t="str">
        <f>K5</f>
        <v>VD08223</v>
      </c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8"/>
      <c r="BE44" s="4"/>
    </row>
    <row r="45" s="5" customFormat="1" ht="36.96" customHeight="1">
      <c r="A45" s="5"/>
      <c r="B45" s="69"/>
      <c r="C45" s="70" t="s">
        <v>16</v>
      </c>
      <c r="D45" s="71"/>
      <c r="E45" s="71"/>
      <c r="F45" s="71"/>
      <c r="G45" s="71"/>
      <c r="H45" s="71"/>
      <c r="I45" s="71"/>
      <c r="J45" s="71"/>
      <c r="K45" s="71"/>
      <c r="L45" s="72" t="str">
        <f>K6</f>
        <v>Valtice - ulice Lipová, chodník a veřejné osvětlení</v>
      </c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3"/>
      <c r="BE45" s="5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7"/>
      <c r="BE46" s="41"/>
    </row>
    <row r="47" s="2" customFormat="1" ht="12" customHeight="1">
      <c r="A47" s="41"/>
      <c r="B47" s="42"/>
      <c r="C47" s="35" t="s">
        <v>21</v>
      </c>
      <c r="D47" s="43"/>
      <c r="E47" s="43"/>
      <c r="F47" s="43"/>
      <c r="G47" s="43"/>
      <c r="H47" s="43"/>
      <c r="I47" s="43"/>
      <c r="J47" s="43"/>
      <c r="K47" s="43"/>
      <c r="L47" s="74" t="str">
        <f>IF(K8="","",K8)</f>
        <v>Valtice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35" t="s">
        <v>23</v>
      </c>
      <c r="AJ47" s="43"/>
      <c r="AK47" s="43"/>
      <c r="AL47" s="43"/>
      <c r="AM47" s="75" t="str">
        <f>IF(AN8= "","",AN8)</f>
        <v>23. 8. 2024</v>
      </c>
      <c r="AN47" s="75"/>
      <c r="AO47" s="43"/>
      <c r="AP47" s="43"/>
      <c r="AQ47" s="43"/>
      <c r="AR47" s="47"/>
      <c r="B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7"/>
      <c r="BE48" s="41"/>
    </row>
    <row r="49" s="2" customFormat="1" ht="15.15" customHeight="1">
      <c r="A49" s="41"/>
      <c r="B49" s="42"/>
      <c r="C49" s="35" t="s">
        <v>25</v>
      </c>
      <c r="D49" s="43"/>
      <c r="E49" s="43"/>
      <c r="F49" s="43"/>
      <c r="G49" s="43"/>
      <c r="H49" s="43"/>
      <c r="I49" s="43"/>
      <c r="J49" s="43"/>
      <c r="K49" s="43"/>
      <c r="L49" s="67" t="str">
        <f>IF(E11= "","",E11)</f>
        <v>město Valtice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35" t="s">
        <v>31</v>
      </c>
      <c r="AJ49" s="43"/>
      <c r="AK49" s="43"/>
      <c r="AL49" s="43"/>
      <c r="AM49" s="76" t="str">
        <f>IF(E17="","",E17)</f>
        <v xml:space="preserve"> </v>
      </c>
      <c r="AN49" s="67"/>
      <c r="AO49" s="67"/>
      <c r="AP49" s="67"/>
      <c r="AQ49" s="43"/>
      <c r="AR49" s="47"/>
      <c r="AS49" s="77" t="s">
        <v>52</v>
      </c>
      <c r="AT49" s="78"/>
      <c r="AU49" s="79"/>
      <c r="AV49" s="79"/>
      <c r="AW49" s="79"/>
      <c r="AX49" s="79"/>
      <c r="AY49" s="79"/>
      <c r="AZ49" s="79"/>
      <c r="BA49" s="79"/>
      <c r="BB49" s="79"/>
      <c r="BC49" s="79"/>
      <c r="BD49" s="80"/>
      <c r="BE49" s="41"/>
    </row>
    <row r="50" s="2" customFormat="1" ht="15.15" customHeight="1">
      <c r="A50" s="41"/>
      <c r="B50" s="42"/>
      <c r="C50" s="35" t="s">
        <v>29</v>
      </c>
      <c r="D50" s="43"/>
      <c r="E50" s="43"/>
      <c r="F50" s="43"/>
      <c r="G50" s="43"/>
      <c r="H50" s="43"/>
      <c r="I50" s="43"/>
      <c r="J50" s="43"/>
      <c r="K50" s="43"/>
      <c r="L50" s="67" t="str">
        <f>IF(E14= "Vyplň údaj","",E14)</f>
        <v/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35" t="s">
        <v>34</v>
      </c>
      <c r="AJ50" s="43"/>
      <c r="AK50" s="43"/>
      <c r="AL50" s="43"/>
      <c r="AM50" s="76" t="str">
        <f>IF(E20="","",E20)</f>
        <v>ViaDesigne s.r.o.</v>
      </c>
      <c r="AN50" s="67"/>
      <c r="AO50" s="67"/>
      <c r="AP50" s="67"/>
      <c r="AQ50" s="43"/>
      <c r="AR50" s="47"/>
      <c r="AS50" s="81"/>
      <c r="AT50" s="82"/>
      <c r="AU50" s="83"/>
      <c r="AV50" s="83"/>
      <c r="AW50" s="83"/>
      <c r="AX50" s="83"/>
      <c r="AY50" s="83"/>
      <c r="AZ50" s="83"/>
      <c r="BA50" s="83"/>
      <c r="BB50" s="83"/>
      <c r="BC50" s="83"/>
      <c r="BD50" s="84"/>
      <c r="BE50" s="41"/>
    </row>
    <row r="51" s="2" customFormat="1" ht="10.8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7"/>
      <c r="AS51" s="85"/>
      <c r="AT51" s="86"/>
      <c r="AU51" s="87"/>
      <c r="AV51" s="87"/>
      <c r="AW51" s="87"/>
      <c r="AX51" s="87"/>
      <c r="AY51" s="87"/>
      <c r="AZ51" s="87"/>
      <c r="BA51" s="87"/>
      <c r="BB51" s="87"/>
      <c r="BC51" s="87"/>
      <c r="BD51" s="88"/>
      <c r="BE51" s="41"/>
    </row>
    <row r="52" s="2" customFormat="1" ht="29.28" customHeight="1">
      <c r="A52" s="41"/>
      <c r="B52" s="42"/>
      <c r="C52" s="89" t="s">
        <v>53</v>
      </c>
      <c r="D52" s="90"/>
      <c r="E52" s="90"/>
      <c r="F52" s="90"/>
      <c r="G52" s="90"/>
      <c r="H52" s="91"/>
      <c r="I52" s="92" t="s">
        <v>54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3" t="s">
        <v>55</v>
      </c>
      <c r="AH52" s="90"/>
      <c r="AI52" s="90"/>
      <c r="AJ52" s="90"/>
      <c r="AK52" s="90"/>
      <c r="AL52" s="90"/>
      <c r="AM52" s="90"/>
      <c r="AN52" s="92" t="s">
        <v>56</v>
      </c>
      <c r="AO52" s="90"/>
      <c r="AP52" s="90"/>
      <c r="AQ52" s="94" t="s">
        <v>57</v>
      </c>
      <c r="AR52" s="47"/>
      <c r="AS52" s="95" t="s">
        <v>58</v>
      </c>
      <c r="AT52" s="96" t="s">
        <v>59</v>
      </c>
      <c r="AU52" s="96" t="s">
        <v>60</v>
      </c>
      <c r="AV52" s="96" t="s">
        <v>61</v>
      </c>
      <c r="AW52" s="96" t="s">
        <v>62</v>
      </c>
      <c r="AX52" s="96" t="s">
        <v>63</v>
      </c>
      <c r="AY52" s="96" t="s">
        <v>64</v>
      </c>
      <c r="AZ52" s="96" t="s">
        <v>65</v>
      </c>
      <c r="BA52" s="96" t="s">
        <v>66</v>
      </c>
      <c r="BB52" s="96" t="s">
        <v>67</v>
      </c>
      <c r="BC52" s="96" t="s">
        <v>68</v>
      </c>
      <c r="BD52" s="97" t="s">
        <v>69</v>
      </c>
      <c r="BE52" s="41"/>
    </row>
    <row r="53" s="2" customFormat="1" ht="10.8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7"/>
      <c r="AS53" s="98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100"/>
      <c r="BE53" s="41"/>
    </row>
    <row r="54" s="6" customFormat="1" ht="32.4" customHeight="1">
      <c r="A54" s="6"/>
      <c r="B54" s="101"/>
      <c r="C54" s="102" t="s">
        <v>70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4">
        <f>ROUND(AG55+AG57+AG59,2)</f>
        <v>0</v>
      </c>
      <c r="AH54" s="104"/>
      <c r="AI54" s="104"/>
      <c r="AJ54" s="104"/>
      <c r="AK54" s="104"/>
      <c r="AL54" s="104"/>
      <c r="AM54" s="104"/>
      <c r="AN54" s="105">
        <f>SUM(AG54,AT54)</f>
        <v>0</v>
      </c>
      <c r="AO54" s="105"/>
      <c r="AP54" s="105"/>
      <c r="AQ54" s="106" t="s">
        <v>19</v>
      </c>
      <c r="AR54" s="107"/>
      <c r="AS54" s="108">
        <f>ROUND(AS55+AS57+AS59,2)</f>
        <v>0</v>
      </c>
      <c r="AT54" s="109">
        <f>ROUND(SUM(AV54:AW54),2)</f>
        <v>0</v>
      </c>
      <c r="AU54" s="110">
        <f>ROUND(AU55+AU57+AU59,5)</f>
        <v>0</v>
      </c>
      <c r="AV54" s="109">
        <f>ROUND(AZ54*L29,2)</f>
        <v>0</v>
      </c>
      <c r="AW54" s="109">
        <f>ROUND(BA54*L30,2)</f>
        <v>0</v>
      </c>
      <c r="AX54" s="109">
        <f>ROUND(BB54*L29,2)</f>
        <v>0</v>
      </c>
      <c r="AY54" s="109">
        <f>ROUND(BC54*L30,2)</f>
        <v>0</v>
      </c>
      <c r="AZ54" s="109">
        <f>ROUND(AZ55+AZ57+AZ59,2)</f>
        <v>0</v>
      </c>
      <c r="BA54" s="109">
        <f>ROUND(BA55+BA57+BA59,2)</f>
        <v>0</v>
      </c>
      <c r="BB54" s="109">
        <f>ROUND(BB55+BB57+BB59,2)</f>
        <v>0</v>
      </c>
      <c r="BC54" s="109">
        <f>ROUND(BC55+BC57+BC59,2)</f>
        <v>0</v>
      </c>
      <c r="BD54" s="111">
        <f>ROUND(BD55+BD57+BD59,2)</f>
        <v>0</v>
      </c>
      <c r="BE54" s="6"/>
      <c r="BS54" s="112" t="s">
        <v>71</v>
      </c>
      <c r="BT54" s="112" t="s">
        <v>72</v>
      </c>
      <c r="BU54" s="113" t="s">
        <v>73</v>
      </c>
      <c r="BV54" s="112" t="s">
        <v>74</v>
      </c>
      <c r="BW54" s="112" t="s">
        <v>5</v>
      </c>
      <c r="BX54" s="112" t="s">
        <v>75</v>
      </c>
      <c r="CL54" s="112" t="s">
        <v>19</v>
      </c>
    </row>
    <row r="55" s="7" customFormat="1" ht="16.5" customHeight="1">
      <c r="A55" s="7"/>
      <c r="B55" s="114"/>
      <c r="C55" s="115"/>
      <c r="D55" s="116" t="s">
        <v>76</v>
      </c>
      <c r="E55" s="116"/>
      <c r="F55" s="116"/>
      <c r="G55" s="116"/>
      <c r="H55" s="116"/>
      <c r="I55" s="117"/>
      <c r="J55" s="116" t="s">
        <v>77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ROUND(AG56,2)</f>
        <v>0</v>
      </c>
      <c r="AH55" s="117"/>
      <c r="AI55" s="117"/>
      <c r="AJ55" s="117"/>
      <c r="AK55" s="117"/>
      <c r="AL55" s="117"/>
      <c r="AM55" s="117"/>
      <c r="AN55" s="119">
        <f>SUM(AG55,AT55)</f>
        <v>0</v>
      </c>
      <c r="AO55" s="117"/>
      <c r="AP55" s="117"/>
      <c r="AQ55" s="120" t="s">
        <v>78</v>
      </c>
      <c r="AR55" s="121"/>
      <c r="AS55" s="122">
        <f>ROUND(AS56,2)</f>
        <v>0</v>
      </c>
      <c r="AT55" s="123">
        <f>ROUND(SUM(AV55:AW55),2)</f>
        <v>0</v>
      </c>
      <c r="AU55" s="124">
        <f>ROUND(AU56,5)</f>
        <v>0</v>
      </c>
      <c r="AV55" s="123">
        <f>ROUND(AZ55*L29,2)</f>
        <v>0</v>
      </c>
      <c r="AW55" s="123">
        <f>ROUND(BA55*L30,2)</f>
        <v>0</v>
      </c>
      <c r="AX55" s="123">
        <f>ROUND(BB55*L29,2)</f>
        <v>0</v>
      </c>
      <c r="AY55" s="123">
        <f>ROUND(BC55*L30,2)</f>
        <v>0</v>
      </c>
      <c r="AZ55" s="123">
        <f>ROUND(AZ56,2)</f>
        <v>0</v>
      </c>
      <c r="BA55" s="123">
        <f>ROUND(BA56,2)</f>
        <v>0</v>
      </c>
      <c r="BB55" s="123">
        <f>ROUND(BB56,2)</f>
        <v>0</v>
      </c>
      <c r="BC55" s="123">
        <f>ROUND(BC56,2)</f>
        <v>0</v>
      </c>
      <c r="BD55" s="125">
        <f>ROUND(BD56,2)</f>
        <v>0</v>
      </c>
      <c r="BE55" s="7"/>
      <c r="BS55" s="126" t="s">
        <v>71</v>
      </c>
      <c r="BT55" s="126" t="s">
        <v>79</v>
      </c>
      <c r="BU55" s="126" t="s">
        <v>73</v>
      </c>
      <c r="BV55" s="126" t="s">
        <v>74</v>
      </c>
      <c r="BW55" s="126" t="s">
        <v>80</v>
      </c>
      <c r="BX55" s="126" t="s">
        <v>5</v>
      </c>
      <c r="CL55" s="126" t="s">
        <v>19</v>
      </c>
      <c r="CM55" s="126" t="s">
        <v>81</v>
      </c>
    </row>
    <row r="56" s="4" customFormat="1" ht="16.5" customHeight="1">
      <c r="A56" s="127" t="s">
        <v>82</v>
      </c>
      <c r="B56" s="66"/>
      <c r="C56" s="128"/>
      <c r="D56" s="128"/>
      <c r="E56" s="129" t="s">
        <v>76</v>
      </c>
      <c r="F56" s="129"/>
      <c r="G56" s="129"/>
      <c r="H56" s="129"/>
      <c r="I56" s="129"/>
      <c r="J56" s="128"/>
      <c r="K56" s="129" t="s">
        <v>77</v>
      </c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  <c r="AA56" s="129"/>
      <c r="AB56" s="129"/>
      <c r="AC56" s="129"/>
      <c r="AD56" s="129"/>
      <c r="AE56" s="129"/>
      <c r="AF56" s="129"/>
      <c r="AG56" s="130">
        <f>'SO 101 - Komunikace pro pěší'!J32</f>
        <v>0</v>
      </c>
      <c r="AH56" s="128"/>
      <c r="AI56" s="128"/>
      <c r="AJ56" s="128"/>
      <c r="AK56" s="128"/>
      <c r="AL56" s="128"/>
      <c r="AM56" s="128"/>
      <c r="AN56" s="130">
        <f>SUM(AG56,AT56)</f>
        <v>0</v>
      </c>
      <c r="AO56" s="128"/>
      <c r="AP56" s="128"/>
      <c r="AQ56" s="131" t="s">
        <v>83</v>
      </c>
      <c r="AR56" s="68"/>
      <c r="AS56" s="132">
        <v>0</v>
      </c>
      <c r="AT56" s="133">
        <f>ROUND(SUM(AV56:AW56),2)</f>
        <v>0</v>
      </c>
      <c r="AU56" s="134">
        <f>'SO 101 - Komunikace pro pěší'!P93</f>
        <v>0</v>
      </c>
      <c r="AV56" s="133">
        <f>'SO 101 - Komunikace pro pěší'!J35</f>
        <v>0</v>
      </c>
      <c r="AW56" s="133">
        <f>'SO 101 - Komunikace pro pěší'!J36</f>
        <v>0</v>
      </c>
      <c r="AX56" s="133">
        <f>'SO 101 - Komunikace pro pěší'!J37</f>
        <v>0</v>
      </c>
      <c r="AY56" s="133">
        <f>'SO 101 - Komunikace pro pěší'!J38</f>
        <v>0</v>
      </c>
      <c r="AZ56" s="133">
        <f>'SO 101 - Komunikace pro pěší'!F35</f>
        <v>0</v>
      </c>
      <c r="BA56" s="133">
        <f>'SO 101 - Komunikace pro pěší'!F36</f>
        <v>0</v>
      </c>
      <c r="BB56" s="133">
        <f>'SO 101 - Komunikace pro pěší'!F37</f>
        <v>0</v>
      </c>
      <c r="BC56" s="133">
        <f>'SO 101 - Komunikace pro pěší'!F38</f>
        <v>0</v>
      </c>
      <c r="BD56" s="135">
        <f>'SO 101 - Komunikace pro pěší'!F39</f>
        <v>0</v>
      </c>
      <c r="BE56" s="4"/>
      <c r="BT56" s="136" t="s">
        <v>81</v>
      </c>
      <c r="BV56" s="136" t="s">
        <v>74</v>
      </c>
      <c r="BW56" s="136" t="s">
        <v>84</v>
      </c>
      <c r="BX56" s="136" t="s">
        <v>80</v>
      </c>
      <c r="CL56" s="136" t="s">
        <v>19</v>
      </c>
    </row>
    <row r="57" s="7" customFormat="1" ht="16.5" customHeight="1">
      <c r="A57" s="7"/>
      <c r="B57" s="114"/>
      <c r="C57" s="115"/>
      <c r="D57" s="116" t="s">
        <v>85</v>
      </c>
      <c r="E57" s="116"/>
      <c r="F57" s="116"/>
      <c r="G57" s="116"/>
      <c r="H57" s="116"/>
      <c r="I57" s="117"/>
      <c r="J57" s="116" t="s">
        <v>86</v>
      </c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8">
        <f>ROUND(AG58,2)</f>
        <v>0</v>
      </c>
      <c r="AH57" s="117"/>
      <c r="AI57" s="117"/>
      <c r="AJ57" s="117"/>
      <c r="AK57" s="117"/>
      <c r="AL57" s="117"/>
      <c r="AM57" s="117"/>
      <c r="AN57" s="119">
        <f>SUM(AG57,AT57)</f>
        <v>0</v>
      </c>
      <c r="AO57" s="117"/>
      <c r="AP57" s="117"/>
      <c r="AQ57" s="120" t="s">
        <v>78</v>
      </c>
      <c r="AR57" s="121"/>
      <c r="AS57" s="122">
        <f>ROUND(AS58,2)</f>
        <v>0</v>
      </c>
      <c r="AT57" s="123">
        <f>ROUND(SUM(AV57:AW57),2)</f>
        <v>0</v>
      </c>
      <c r="AU57" s="124">
        <f>ROUND(AU58,5)</f>
        <v>0</v>
      </c>
      <c r="AV57" s="123">
        <f>ROUND(AZ57*L29,2)</f>
        <v>0</v>
      </c>
      <c r="AW57" s="123">
        <f>ROUND(BA57*L30,2)</f>
        <v>0</v>
      </c>
      <c r="AX57" s="123">
        <f>ROUND(BB57*L29,2)</f>
        <v>0</v>
      </c>
      <c r="AY57" s="123">
        <f>ROUND(BC57*L30,2)</f>
        <v>0</v>
      </c>
      <c r="AZ57" s="123">
        <f>ROUND(AZ58,2)</f>
        <v>0</v>
      </c>
      <c r="BA57" s="123">
        <f>ROUND(BA58,2)</f>
        <v>0</v>
      </c>
      <c r="BB57" s="123">
        <f>ROUND(BB58,2)</f>
        <v>0</v>
      </c>
      <c r="BC57" s="123">
        <f>ROUND(BC58,2)</f>
        <v>0</v>
      </c>
      <c r="BD57" s="125">
        <f>ROUND(BD58,2)</f>
        <v>0</v>
      </c>
      <c r="BE57" s="7"/>
      <c r="BS57" s="126" t="s">
        <v>71</v>
      </c>
      <c r="BT57" s="126" t="s">
        <v>79</v>
      </c>
      <c r="BU57" s="126" t="s">
        <v>73</v>
      </c>
      <c r="BV57" s="126" t="s">
        <v>74</v>
      </c>
      <c r="BW57" s="126" t="s">
        <v>87</v>
      </c>
      <c r="BX57" s="126" t="s">
        <v>5</v>
      </c>
      <c r="CL57" s="126" t="s">
        <v>19</v>
      </c>
      <c r="CM57" s="126" t="s">
        <v>81</v>
      </c>
    </row>
    <row r="58" s="4" customFormat="1" ht="16.5" customHeight="1">
      <c r="A58" s="127" t="s">
        <v>82</v>
      </c>
      <c r="B58" s="66"/>
      <c r="C58" s="128"/>
      <c r="D58" s="128"/>
      <c r="E58" s="129" t="s">
        <v>85</v>
      </c>
      <c r="F58" s="129"/>
      <c r="G58" s="129"/>
      <c r="H58" s="129"/>
      <c r="I58" s="129"/>
      <c r="J58" s="128"/>
      <c r="K58" s="129" t="s">
        <v>86</v>
      </c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29"/>
      <c r="AB58" s="129"/>
      <c r="AC58" s="129"/>
      <c r="AD58" s="129"/>
      <c r="AE58" s="129"/>
      <c r="AF58" s="129"/>
      <c r="AG58" s="130">
        <f>'SO 401 - Veřejné osvětlení'!J32</f>
        <v>0</v>
      </c>
      <c r="AH58" s="128"/>
      <c r="AI58" s="128"/>
      <c r="AJ58" s="128"/>
      <c r="AK58" s="128"/>
      <c r="AL58" s="128"/>
      <c r="AM58" s="128"/>
      <c r="AN58" s="130">
        <f>SUM(AG58,AT58)</f>
        <v>0</v>
      </c>
      <c r="AO58" s="128"/>
      <c r="AP58" s="128"/>
      <c r="AQ58" s="131" t="s">
        <v>83</v>
      </c>
      <c r="AR58" s="68"/>
      <c r="AS58" s="132">
        <v>0</v>
      </c>
      <c r="AT58" s="133">
        <f>ROUND(SUM(AV58:AW58),2)</f>
        <v>0</v>
      </c>
      <c r="AU58" s="134">
        <f>'SO 401 - Veřejné osvětlení'!P87</f>
        <v>0</v>
      </c>
      <c r="AV58" s="133">
        <f>'SO 401 - Veřejné osvětlení'!J35</f>
        <v>0</v>
      </c>
      <c r="AW58" s="133">
        <f>'SO 401 - Veřejné osvětlení'!J36</f>
        <v>0</v>
      </c>
      <c r="AX58" s="133">
        <f>'SO 401 - Veřejné osvětlení'!J37</f>
        <v>0</v>
      </c>
      <c r="AY58" s="133">
        <f>'SO 401 - Veřejné osvětlení'!J38</f>
        <v>0</v>
      </c>
      <c r="AZ58" s="133">
        <f>'SO 401 - Veřejné osvětlení'!F35</f>
        <v>0</v>
      </c>
      <c r="BA58" s="133">
        <f>'SO 401 - Veřejné osvětlení'!F36</f>
        <v>0</v>
      </c>
      <c r="BB58" s="133">
        <f>'SO 401 - Veřejné osvětlení'!F37</f>
        <v>0</v>
      </c>
      <c r="BC58" s="133">
        <f>'SO 401 - Veřejné osvětlení'!F38</f>
        <v>0</v>
      </c>
      <c r="BD58" s="135">
        <f>'SO 401 - Veřejné osvětlení'!F39</f>
        <v>0</v>
      </c>
      <c r="BE58" s="4"/>
      <c r="BT58" s="136" t="s">
        <v>81</v>
      </c>
      <c r="BV58" s="136" t="s">
        <v>74</v>
      </c>
      <c r="BW58" s="136" t="s">
        <v>88</v>
      </c>
      <c r="BX58" s="136" t="s">
        <v>87</v>
      </c>
      <c r="CL58" s="136" t="s">
        <v>19</v>
      </c>
    </row>
    <row r="59" s="7" customFormat="1" ht="16.5" customHeight="1">
      <c r="A59" s="7"/>
      <c r="B59" s="114"/>
      <c r="C59" s="115"/>
      <c r="D59" s="116" t="s">
        <v>89</v>
      </c>
      <c r="E59" s="116"/>
      <c r="F59" s="116"/>
      <c r="G59" s="116"/>
      <c r="H59" s="116"/>
      <c r="I59" s="117"/>
      <c r="J59" s="116" t="s">
        <v>90</v>
      </c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8">
        <f>ROUND(AG60,2)</f>
        <v>0</v>
      </c>
      <c r="AH59" s="117"/>
      <c r="AI59" s="117"/>
      <c r="AJ59" s="117"/>
      <c r="AK59" s="117"/>
      <c r="AL59" s="117"/>
      <c r="AM59" s="117"/>
      <c r="AN59" s="119">
        <f>SUM(AG59,AT59)</f>
        <v>0</v>
      </c>
      <c r="AO59" s="117"/>
      <c r="AP59" s="117"/>
      <c r="AQ59" s="120" t="s">
        <v>78</v>
      </c>
      <c r="AR59" s="121"/>
      <c r="AS59" s="122">
        <f>ROUND(AS60,2)</f>
        <v>0</v>
      </c>
      <c r="AT59" s="123">
        <f>ROUND(SUM(AV59:AW59),2)</f>
        <v>0</v>
      </c>
      <c r="AU59" s="124">
        <f>ROUND(AU60,5)</f>
        <v>0</v>
      </c>
      <c r="AV59" s="123">
        <f>ROUND(AZ59*L29,2)</f>
        <v>0</v>
      </c>
      <c r="AW59" s="123">
        <f>ROUND(BA59*L30,2)</f>
        <v>0</v>
      </c>
      <c r="AX59" s="123">
        <f>ROUND(BB59*L29,2)</f>
        <v>0</v>
      </c>
      <c r="AY59" s="123">
        <f>ROUND(BC59*L30,2)</f>
        <v>0</v>
      </c>
      <c r="AZ59" s="123">
        <f>ROUND(AZ60,2)</f>
        <v>0</v>
      </c>
      <c r="BA59" s="123">
        <f>ROUND(BA60,2)</f>
        <v>0</v>
      </c>
      <c r="BB59" s="123">
        <f>ROUND(BB60,2)</f>
        <v>0</v>
      </c>
      <c r="BC59" s="123">
        <f>ROUND(BC60,2)</f>
        <v>0</v>
      </c>
      <c r="BD59" s="125">
        <f>ROUND(BD60,2)</f>
        <v>0</v>
      </c>
      <c r="BE59" s="7"/>
      <c r="BS59" s="126" t="s">
        <v>71</v>
      </c>
      <c r="BT59" s="126" t="s">
        <v>79</v>
      </c>
      <c r="BU59" s="126" t="s">
        <v>73</v>
      </c>
      <c r="BV59" s="126" t="s">
        <v>74</v>
      </c>
      <c r="BW59" s="126" t="s">
        <v>91</v>
      </c>
      <c r="BX59" s="126" t="s">
        <v>5</v>
      </c>
      <c r="CL59" s="126" t="s">
        <v>19</v>
      </c>
      <c r="CM59" s="126" t="s">
        <v>81</v>
      </c>
    </row>
    <row r="60" s="4" customFormat="1" ht="16.5" customHeight="1">
      <c r="A60" s="127" t="s">
        <v>82</v>
      </c>
      <c r="B60" s="66"/>
      <c r="C60" s="128"/>
      <c r="D60" s="128"/>
      <c r="E60" s="129" t="s">
        <v>89</v>
      </c>
      <c r="F60" s="129"/>
      <c r="G60" s="129"/>
      <c r="H60" s="129"/>
      <c r="I60" s="129"/>
      <c r="J60" s="128"/>
      <c r="K60" s="129" t="s">
        <v>92</v>
      </c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  <c r="AA60" s="129"/>
      <c r="AB60" s="129"/>
      <c r="AC60" s="129"/>
      <c r="AD60" s="129"/>
      <c r="AE60" s="129"/>
      <c r="AF60" s="129"/>
      <c r="AG60" s="130">
        <f>'VRN - Vedlejší rozpočttoo...'!J32</f>
        <v>0</v>
      </c>
      <c r="AH60" s="128"/>
      <c r="AI60" s="128"/>
      <c r="AJ60" s="128"/>
      <c r="AK60" s="128"/>
      <c r="AL60" s="128"/>
      <c r="AM60" s="128"/>
      <c r="AN60" s="130">
        <f>SUM(AG60,AT60)</f>
        <v>0</v>
      </c>
      <c r="AO60" s="128"/>
      <c r="AP60" s="128"/>
      <c r="AQ60" s="131" t="s">
        <v>83</v>
      </c>
      <c r="AR60" s="68"/>
      <c r="AS60" s="137">
        <v>0</v>
      </c>
      <c r="AT60" s="138">
        <f>ROUND(SUM(AV60:AW60),2)</f>
        <v>0</v>
      </c>
      <c r="AU60" s="139">
        <f>'VRN - Vedlejší rozpočttoo...'!P89</f>
        <v>0</v>
      </c>
      <c r="AV60" s="138">
        <f>'VRN - Vedlejší rozpočttoo...'!J35</f>
        <v>0</v>
      </c>
      <c r="AW60" s="138">
        <f>'VRN - Vedlejší rozpočttoo...'!J36</f>
        <v>0</v>
      </c>
      <c r="AX60" s="138">
        <f>'VRN - Vedlejší rozpočttoo...'!J37</f>
        <v>0</v>
      </c>
      <c r="AY60" s="138">
        <f>'VRN - Vedlejší rozpočttoo...'!J38</f>
        <v>0</v>
      </c>
      <c r="AZ60" s="138">
        <f>'VRN - Vedlejší rozpočttoo...'!F35</f>
        <v>0</v>
      </c>
      <c r="BA60" s="138">
        <f>'VRN - Vedlejší rozpočttoo...'!F36</f>
        <v>0</v>
      </c>
      <c r="BB60" s="138">
        <f>'VRN - Vedlejší rozpočttoo...'!F37</f>
        <v>0</v>
      </c>
      <c r="BC60" s="138">
        <f>'VRN - Vedlejší rozpočttoo...'!F38</f>
        <v>0</v>
      </c>
      <c r="BD60" s="140">
        <f>'VRN - Vedlejší rozpočttoo...'!F39</f>
        <v>0</v>
      </c>
      <c r="BE60" s="4"/>
      <c r="BT60" s="136" t="s">
        <v>81</v>
      </c>
      <c r="BV60" s="136" t="s">
        <v>74</v>
      </c>
      <c r="BW60" s="136" t="s">
        <v>93</v>
      </c>
      <c r="BX60" s="136" t="s">
        <v>91</v>
      </c>
      <c r="CL60" s="136" t="s">
        <v>19</v>
      </c>
    </row>
    <row r="61" s="2" customFormat="1" ht="30" customHeight="1">
      <c r="A61" s="41"/>
      <c r="B61" s="42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7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="2" customFormat="1" ht="6.96" customHeight="1">
      <c r="A62" s="41"/>
      <c r="B62" s="62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47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</sheetData>
  <sheetProtection sheet="1" formatColumns="0" formatRows="0" objects="1" scenarios="1" spinCount="100000" saltValue="tSsoPivmYS8juboPmXdJ7V2i3nxlXs34gJYsBYGFxa3vD5EJ0Wt/oQvrrDEu2IvHLTWPTTAHThgsf2qd791xEw==" hashValue="IS/euJapl6nWsE7jvHEOoIKtSNoXr4MOoBVm0M/uoTlvkisFIZyFG8Y8iPrnpdX57/BSqcXzUJVlCKtMFl4BVQ==" algorithmName="SHA-512" password="CC35"/>
  <mergeCells count="62">
    <mergeCell ref="L45:AO45"/>
    <mergeCell ref="AM47:AN47"/>
    <mergeCell ref="AM49:AP49"/>
    <mergeCell ref="AS49:AT51"/>
    <mergeCell ref="AM50:AP50"/>
    <mergeCell ref="C52:G52"/>
    <mergeCell ref="AG52:AM52"/>
    <mergeCell ref="AN52:AP52"/>
    <mergeCell ref="I52:AF52"/>
    <mergeCell ref="AN55:AP55"/>
    <mergeCell ref="D55:H55"/>
    <mergeCell ref="J55:AF55"/>
    <mergeCell ref="AG55:AM55"/>
    <mergeCell ref="K56:AF56"/>
    <mergeCell ref="AN56:AP56"/>
    <mergeCell ref="AG56:AM56"/>
    <mergeCell ref="E56:I56"/>
    <mergeCell ref="D57:H57"/>
    <mergeCell ref="J57:AF57"/>
    <mergeCell ref="AN57:AP57"/>
    <mergeCell ref="AG57:AM57"/>
    <mergeCell ref="AG58:AM58"/>
    <mergeCell ref="AN58:AP58"/>
    <mergeCell ref="E58:I58"/>
    <mergeCell ref="K58:AF58"/>
    <mergeCell ref="AN59:AP59"/>
    <mergeCell ref="AG59:AM59"/>
    <mergeCell ref="D59:H59"/>
    <mergeCell ref="J59:AF59"/>
    <mergeCell ref="AN60:AP60"/>
    <mergeCell ref="AG60:AM60"/>
    <mergeCell ref="E60:I60"/>
    <mergeCell ref="K60:AF60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W29:AE29"/>
    <mergeCell ref="L29:P29"/>
    <mergeCell ref="AK30:AO30"/>
    <mergeCell ref="W30:AE30"/>
    <mergeCell ref="L30:P30"/>
    <mergeCell ref="W31:AE31"/>
    <mergeCell ref="L31:P31"/>
    <mergeCell ref="AK31:AO31"/>
    <mergeCell ref="L32:P32"/>
    <mergeCell ref="W32:AE32"/>
    <mergeCell ref="AK32:AO32"/>
    <mergeCell ref="L33:P33"/>
    <mergeCell ref="W33:AE33"/>
    <mergeCell ref="AK33:AO33"/>
    <mergeCell ref="AK35:AO35"/>
    <mergeCell ref="X35:AB35"/>
    <mergeCell ref="AR2:BE2"/>
  </mergeCells>
  <hyperlinks>
    <hyperlink ref="A56" location="'SO 101 - Komunikace pro pěší'!C2" display="/"/>
    <hyperlink ref="A58" location="'SO 401 - Veřejné osvětlení'!C2" display="/"/>
    <hyperlink ref="A60" location="'VRN - Vedlejší rozpočttoo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84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81</v>
      </c>
    </row>
    <row r="4" s="1" customFormat="1" ht="24.96" customHeight="1">
      <c r="B4" s="23"/>
      <c r="D4" s="143" t="s">
        <v>94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Valtice - ulice Lipová, chodník a veřejné osvětlení</v>
      </c>
      <c r="F7" s="145"/>
      <c r="G7" s="145"/>
      <c r="H7" s="145"/>
      <c r="L7" s="23"/>
    </row>
    <row r="8" s="1" customFormat="1" ht="12" customHeight="1">
      <c r="B8" s="23"/>
      <c r="D8" s="145" t="s">
        <v>95</v>
      </c>
      <c r="L8" s="23"/>
    </row>
    <row r="9" s="2" customFormat="1" ht="16.5" customHeight="1">
      <c r="A9" s="41"/>
      <c r="B9" s="47"/>
      <c r="C9" s="41"/>
      <c r="D9" s="41"/>
      <c r="E9" s="146" t="s">
        <v>96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5" t="s">
        <v>97</v>
      </c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8" t="s">
        <v>96</v>
      </c>
      <c r="F11" s="41"/>
      <c r="G11" s="41"/>
      <c r="H11" s="41"/>
      <c r="I11" s="41"/>
      <c r="J11" s="41"/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5" t="s">
        <v>18</v>
      </c>
      <c r="E13" s="41"/>
      <c r="F13" s="136" t="s">
        <v>19</v>
      </c>
      <c r="G13" s="41"/>
      <c r="H13" s="41"/>
      <c r="I13" s="145" t="s">
        <v>20</v>
      </c>
      <c r="J13" s="136" t="s">
        <v>19</v>
      </c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21</v>
      </c>
      <c r="E14" s="41"/>
      <c r="F14" s="136" t="s">
        <v>22</v>
      </c>
      <c r="G14" s="41"/>
      <c r="H14" s="41"/>
      <c r="I14" s="145" t="s">
        <v>23</v>
      </c>
      <c r="J14" s="149" t="str">
        <f>'Rekapitulace stavby'!AN8</f>
        <v>23. 8. 2024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5" t="s">
        <v>25</v>
      </c>
      <c r="E16" s="41"/>
      <c r="F16" s="41"/>
      <c r="G16" s="41"/>
      <c r="H16" s="41"/>
      <c r="I16" s="145" t="s">
        <v>26</v>
      </c>
      <c r="J16" s="136" t="s">
        <v>19</v>
      </c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">
        <v>27</v>
      </c>
      <c r="F17" s="41"/>
      <c r="G17" s="41"/>
      <c r="H17" s="41"/>
      <c r="I17" s="145" t="s">
        <v>28</v>
      </c>
      <c r="J17" s="136" t="s">
        <v>19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5" t="s">
        <v>29</v>
      </c>
      <c r="E19" s="41"/>
      <c r="F19" s="41"/>
      <c r="G19" s="41"/>
      <c r="H19" s="41"/>
      <c r="I19" s="145" t="s">
        <v>26</v>
      </c>
      <c r="J19" s="36" t="str">
        <f>'Rekapitulace stavby'!AN13</f>
        <v>Vyplň údaj</v>
      </c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5" t="s">
        <v>28</v>
      </c>
      <c r="J20" s="36" t="str">
        <f>'Rekapitulace stavby'!AN14</f>
        <v>Vyplň údaj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5" t="s">
        <v>31</v>
      </c>
      <c r="E22" s="41"/>
      <c r="F22" s="41"/>
      <c r="G22" s="41"/>
      <c r="H22" s="41"/>
      <c r="I22" s="145" t="s">
        <v>26</v>
      </c>
      <c r="J22" s="136" t="str">
        <f>IF('Rekapitulace stavby'!AN16="","",'Rekapitulace stavby'!AN16)</f>
        <v/>
      </c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tr">
        <f>IF('Rekapitulace stavby'!E17="","",'Rekapitulace stavby'!E17)</f>
        <v xml:space="preserve"> </v>
      </c>
      <c r="F23" s="41"/>
      <c r="G23" s="41"/>
      <c r="H23" s="41"/>
      <c r="I23" s="145" t="s">
        <v>28</v>
      </c>
      <c r="J23" s="136" t="str">
        <f>IF('Rekapitulace stavby'!AN17="","",'Rekapitulace stavby'!AN17)</f>
        <v/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5" t="s">
        <v>34</v>
      </c>
      <c r="E25" s="41"/>
      <c r="F25" s="41"/>
      <c r="G25" s="41"/>
      <c r="H25" s="41"/>
      <c r="I25" s="145" t="s">
        <v>26</v>
      </c>
      <c r="J25" s="136" t="s">
        <v>19</v>
      </c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">
        <v>35</v>
      </c>
      <c r="F26" s="41"/>
      <c r="G26" s="41"/>
      <c r="H26" s="41"/>
      <c r="I26" s="145" t="s">
        <v>28</v>
      </c>
      <c r="J26" s="136" t="s">
        <v>19</v>
      </c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7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5" t="s">
        <v>36</v>
      </c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0"/>
      <c r="B29" s="151"/>
      <c r="C29" s="150"/>
      <c r="D29" s="150"/>
      <c r="E29" s="152" t="s">
        <v>19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5" t="s">
        <v>38</v>
      </c>
      <c r="E32" s="41"/>
      <c r="F32" s="41"/>
      <c r="G32" s="41"/>
      <c r="H32" s="41"/>
      <c r="I32" s="41"/>
      <c r="J32" s="156">
        <f>ROUND(J93, 2)</f>
        <v>0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4"/>
      <c r="E33" s="154"/>
      <c r="F33" s="154"/>
      <c r="G33" s="154"/>
      <c r="H33" s="154"/>
      <c r="I33" s="154"/>
      <c r="J33" s="154"/>
      <c r="K33" s="154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7" t="s">
        <v>40</v>
      </c>
      <c r="G34" s="41"/>
      <c r="H34" s="41"/>
      <c r="I34" s="157" t="s">
        <v>39</v>
      </c>
      <c r="J34" s="157" t="s">
        <v>41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8" t="s">
        <v>42</v>
      </c>
      <c r="E35" s="145" t="s">
        <v>43</v>
      </c>
      <c r="F35" s="159">
        <f>ROUND((SUM(BE93:BE377)),  2)</f>
        <v>0</v>
      </c>
      <c r="G35" s="41"/>
      <c r="H35" s="41"/>
      <c r="I35" s="160">
        <v>0.20999999999999999</v>
      </c>
      <c r="J35" s="159">
        <f>ROUND(((SUM(BE93:BE377))*I35),  2)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5" t="s">
        <v>44</v>
      </c>
      <c r="F36" s="159">
        <f>ROUND((SUM(BF93:BF377)),  2)</f>
        <v>0</v>
      </c>
      <c r="G36" s="41"/>
      <c r="H36" s="41"/>
      <c r="I36" s="160">
        <v>0.12</v>
      </c>
      <c r="J36" s="159">
        <f>ROUND(((SUM(BF93:BF377))*I36),  2)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45</v>
      </c>
      <c r="F37" s="159">
        <f>ROUND((SUM(BG93:BG377)),  2)</f>
        <v>0</v>
      </c>
      <c r="G37" s="41"/>
      <c r="H37" s="41"/>
      <c r="I37" s="160">
        <v>0.20999999999999999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5" t="s">
        <v>46</v>
      </c>
      <c r="F38" s="159">
        <f>ROUND((SUM(BH93:BH377)),  2)</f>
        <v>0</v>
      </c>
      <c r="G38" s="41"/>
      <c r="H38" s="41"/>
      <c r="I38" s="160">
        <v>0.12</v>
      </c>
      <c r="J38" s="159">
        <f>0</f>
        <v>0</v>
      </c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5" t="s">
        <v>47</v>
      </c>
      <c r="F39" s="159">
        <f>ROUND((SUM(BI93:BI377)),  2)</f>
        <v>0</v>
      </c>
      <c r="G39" s="41"/>
      <c r="H39" s="41"/>
      <c r="I39" s="160">
        <v>0</v>
      </c>
      <c r="J39" s="159">
        <f>0</f>
        <v>0</v>
      </c>
      <c r="K39" s="41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1"/>
      <c r="D41" s="162" t="s">
        <v>48</v>
      </c>
      <c r="E41" s="163"/>
      <c r="F41" s="163"/>
      <c r="G41" s="164" t="s">
        <v>49</v>
      </c>
      <c r="H41" s="165" t="s">
        <v>50</v>
      </c>
      <c r="I41" s="163"/>
      <c r="J41" s="166">
        <f>SUM(J32:J39)</f>
        <v>0</v>
      </c>
      <c r="K41" s="167"/>
      <c r="L41" s="147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98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172" t="str">
        <f>E7</f>
        <v>Valtice - ulice Lipová, chodník a veřejné osvětlení</v>
      </c>
      <c r="F50" s="35"/>
      <c r="G50" s="35"/>
      <c r="H50" s="35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95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2" t="s">
        <v>96</v>
      </c>
      <c r="F52" s="43"/>
      <c r="G52" s="43"/>
      <c r="H52" s="43"/>
      <c r="I52" s="43"/>
      <c r="J52" s="43"/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97</v>
      </c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SO 101 - Komunikace pro pěší</v>
      </c>
      <c r="F54" s="43"/>
      <c r="G54" s="43"/>
      <c r="H54" s="43"/>
      <c r="I54" s="43"/>
      <c r="J54" s="43"/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>Valtice</v>
      </c>
      <c r="G56" s="43"/>
      <c r="H56" s="43"/>
      <c r="I56" s="35" t="s">
        <v>23</v>
      </c>
      <c r="J56" s="75" t="str">
        <f>IF(J14="","",J14)</f>
        <v>23. 8. 2024</v>
      </c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5.15" customHeight="1">
      <c r="A58" s="41"/>
      <c r="B58" s="42"/>
      <c r="C58" s="35" t="s">
        <v>25</v>
      </c>
      <c r="D58" s="43"/>
      <c r="E58" s="43"/>
      <c r="F58" s="30" t="str">
        <f>E17</f>
        <v>město Valtice</v>
      </c>
      <c r="G58" s="43"/>
      <c r="H58" s="43"/>
      <c r="I58" s="35" t="s">
        <v>31</v>
      </c>
      <c r="J58" s="39" t="str">
        <f>E23</f>
        <v xml:space="preserve"> </v>
      </c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29</v>
      </c>
      <c r="D59" s="43"/>
      <c r="E59" s="43"/>
      <c r="F59" s="30" t="str">
        <f>IF(E20="","",E20)</f>
        <v>Vyplň údaj</v>
      </c>
      <c r="G59" s="43"/>
      <c r="H59" s="43"/>
      <c r="I59" s="35" t="s">
        <v>34</v>
      </c>
      <c r="J59" s="39" t="str">
        <f>E26</f>
        <v>ViaDesigne s.r.o.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7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3" t="s">
        <v>99</v>
      </c>
      <c r="D61" s="174"/>
      <c r="E61" s="174"/>
      <c r="F61" s="174"/>
      <c r="G61" s="174"/>
      <c r="H61" s="174"/>
      <c r="I61" s="174"/>
      <c r="J61" s="175" t="s">
        <v>100</v>
      </c>
      <c r="K61" s="174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6" t="s">
        <v>70</v>
      </c>
      <c r="D63" s="43"/>
      <c r="E63" s="43"/>
      <c r="F63" s="43"/>
      <c r="G63" s="43"/>
      <c r="H63" s="43"/>
      <c r="I63" s="43"/>
      <c r="J63" s="105">
        <f>J93</f>
        <v>0</v>
      </c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101</v>
      </c>
    </row>
    <row r="64" s="9" customFormat="1" ht="24.96" customHeight="1">
      <c r="A64" s="9"/>
      <c r="B64" s="177"/>
      <c r="C64" s="178"/>
      <c r="D64" s="179" t="s">
        <v>102</v>
      </c>
      <c r="E64" s="180"/>
      <c r="F64" s="180"/>
      <c r="G64" s="180"/>
      <c r="H64" s="180"/>
      <c r="I64" s="180"/>
      <c r="J64" s="181">
        <f>J94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3"/>
      <c r="C65" s="128"/>
      <c r="D65" s="184" t="s">
        <v>103</v>
      </c>
      <c r="E65" s="185"/>
      <c r="F65" s="185"/>
      <c r="G65" s="185"/>
      <c r="H65" s="185"/>
      <c r="I65" s="185"/>
      <c r="J65" s="186">
        <f>J95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3"/>
      <c r="C66" s="128"/>
      <c r="D66" s="184" t="s">
        <v>104</v>
      </c>
      <c r="E66" s="185"/>
      <c r="F66" s="185"/>
      <c r="G66" s="185"/>
      <c r="H66" s="185"/>
      <c r="I66" s="185"/>
      <c r="J66" s="186">
        <f>J182</f>
        <v>0</v>
      </c>
      <c r="K66" s="128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3"/>
      <c r="C67" s="128"/>
      <c r="D67" s="184" t="s">
        <v>105</v>
      </c>
      <c r="E67" s="185"/>
      <c r="F67" s="185"/>
      <c r="G67" s="185"/>
      <c r="H67" s="185"/>
      <c r="I67" s="185"/>
      <c r="J67" s="186">
        <f>J228</f>
        <v>0</v>
      </c>
      <c r="K67" s="128"/>
      <c r="L67" s="18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3"/>
      <c r="C68" s="128"/>
      <c r="D68" s="184" t="s">
        <v>106</v>
      </c>
      <c r="E68" s="185"/>
      <c r="F68" s="185"/>
      <c r="G68" s="185"/>
      <c r="H68" s="185"/>
      <c r="I68" s="185"/>
      <c r="J68" s="186">
        <f>J317</f>
        <v>0</v>
      </c>
      <c r="K68" s="128"/>
      <c r="L68" s="18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3"/>
      <c r="C69" s="128"/>
      <c r="D69" s="184" t="s">
        <v>107</v>
      </c>
      <c r="E69" s="185"/>
      <c r="F69" s="185"/>
      <c r="G69" s="185"/>
      <c r="H69" s="185"/>
      <c r="I69" s="185"/>
      <c r="J69" s="186">
        <f>J365</f>
        <v>0</v>
      </c>
      <c r="K69" s="128"/>
      <c r="L69" s="18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9" customFormat="1" ht="24.96" customHeight="1">
      <c r="A70" s="9"/>
      <c r="B70" s="177"/>
      <c r="C70" s="178"/>
      <c r="D70" s="179" t="s">
        <v>108</v>
      </c>
      <c r="E70" s="180"/>
      <c r="F70" s="180"/>
      <c r="G70" s="180"/>
      <c r="H70" s="180"/>
      <c r="I70" s="180"/>
      <c r="J70" s="181">
        <f>J369</f>
        <v>0</v>
      </c>
      <c r="K70" s="178"/>
      <c r="L70" s="182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10" customFormat="1" ht="19.92" customHeight="1">
      <c r="A71" s="10"/>
      <c r="B71" s="183"/>
      <c r="C71" s="128"/>
      <c r="D71" s="184" t="s">
        <v>109</v>
      </c>
      <c r="E71" s="185"/>
      <c r="F71" s="185"/>
      <c r="G71" s="185"/>
      <c r="H71" s="185"/>
      <c r="I71" s="185"/>
      <c r="J71" s="186">
        <f>J370</f>
        <v>0</v>
      </c>
      <c r="K71" s="128"/>
      <c r="L71" s="187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2" customFormat="1" ht="21.84" customHeight="1">
      <c r="A72" s="41"/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14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6.96" customHeight="1">
      <c r="A73" s="41"/>
      <c r="B73" s="62"/>
      <c r="C73" s="63"/>
      <c r="D73" s="63"/>
      <c r="E73" s="63"/>
      <c r="F73" s="63"/>
      <c r="G73" s="63"/>
      <c r="H73" s="63"/>
      <c r="I73" s="63"/>
      <c r="J73" s="63"/>
      <c r="K73" s="63"/>
      <c r="L73" s="14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7" s="2" customFormat="1" ht="6.96" customHeight="1">
      <c r="A77" s="41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14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24.96" customHeight="1">
      <c r="A78" s="41"/>
      <c r="B78" s="42"/>
      <c r="C78" s="26" t="s">
        <v>110</v>
      </c>
      <c r="D78" s="43"/>
      <c r="E78" s="43"/>
      <c r="F78" s="43"/>
      <c r="G78" s="43"/>
      <c r="H78" s="43"/>
      <c r="I78" s="43"/>
      <c r="J78" s="43"/>
      <c r="K78" s="43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4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2" customHeight="1">
      <c r="A80" s="41"/>
      <c r="B80" s="42"/>
      <c r="C80" s="35" t="s">
        <v>16</v>
      </c>
      <c r="D80" s="43"/>
      <c r="E80" s="43"/>
      <c r="F80" s="43"/>
      <c r="G80" s="43"/>
      <c r="H80" s="43"/>
      <c r="I80" s="43"/>
      <c r="J80" s="43"/>
      <c r="K80" s="43"/>
      <c r="L80" s="14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6.5" customHeight="1">
      <c r="A81" s="41"/>
      <c r="B81" s="42"/>
      <c r="C81" s="43"/>
      <c r="D81" s="43"/>
      <c r="E81" s="172" t="str">
        <f>E7</f>
        <v>Valtice - ulice Lipová, chodník a veřejné osvětlení</v>
      </c>
      <c r="F81" s="35"/>
      <c r="G81" s="35"/>
      <c r="H81" s="35"/>
      <c r="I81" s="43"/>
      <c r="J81" s="43"/>
      <c r="K81" s="43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1" customFormat="1" ht="12" customHeight="1">
      <c r="B82" s="24"/>
      <c r="C82" s="35" t="s">
        <v>95</v>
      </c>
      <c r="D82" s="25"/>
      <c r="E82" s="25"/>
      <c r="F82" s="25"/>
      <c r="G82" s="25"/>
      <c r="H82" s="25"/>
      <c r="I82" s="25"/>
      <c r="J82" s="25"/>
      <c r="K82" s="25"/>
      <c r="L82" s="23"/>
    </row>
    <row r="83" s="2" customFormat="1" ht="16.5" customHeight="1">
      <c r="A83" s="41"/>
      <c r="B83" s="42"/>
      <c r="C83" s="43"/>
      <c r="D83" s="43"/>
      <c r="E83" s="172" t="s">
        <v>96</v>
      </c>
      <c r="F83" s="43"/>
      <c r="G83" s="43"/>
      <c r="H83" s="43"/>
      <c r="I83" s="43"/>
      <c r="J83" s="43"/>
      <c r="K83" s="4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2" customHeight="1">
      <c r="A84" s="41"/>
      <c r="B84" s="42"/>
      <c r="C84" s="35" t="s">
        <v>97</v>
      </c>
      <c r="D84" s="43"/>
      <c r="E84" s="43"/>
      <c r="F84" s="43"/>
      <c r="G84" s="43"/>
      <c r="H84" s="43"/>
      <c r="I84" s="43"/>
      <c r="J84" s="43"/>
      <c r="K84" s="43"/>
      <c r="L84" s="14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6.5" customHeight="1">
      <c r="A85" s="41"/>
      <c r="B85" s="42"/>
      <c r="C85" s="43"/>
      <c r="D85" s="43"/>
      <c r="E85" s="72" t="str">
        <f>E11</f>
        <v>SO 101 - Komunikace pro pěší</v>
      </c>
      <c r="F85" s="43"/>
      <c r="G85" s="43"/>
      <c r="H85" s="43"/>
      <c r="I85" s="43"/>
      <c r="J85" s="43"/>
      <c r="K85" s="43"/>
      <c r="L85" s="14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6.96" customHeight="1">
      <c r="A86" s="41"/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14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2" customHeight="1">
      <c r="A87" s="41"/>
      <c r="B87" s="42"/>
      <c r="C87" s="35" t="s">
        <v>21</v>
      </c>
      <c r="D87" s="43"/>
      <c r="E87" s="43"/>
      <c r="F87" s="30" t="str">
        <f>F14</f>
        <v>Valtice</v>
      </c>
      <c r="G87" s="43"/>
      <c r="H87" s="43"/>
      <c r="I87" s="35" t="s">
        <v>23</v>
      </c>
      <c r="J87" s="75" t="str">
        <f>IF(J14="","",J14)</f>
        <v>23. 8. 2024</v>
      </c>
      <c r="K87" s="43"/>
      <c r="L87" s="14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6.96" customHeight="1">
      <c r="A88" s="41"/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14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5.15" customHeight="1">
      <c r="A89" s="41"/>
      <c r="B89" s="42"/>
      <c r="C89" s="35" t="s">
        <v>25</v>
      </c>
      <c r="D89" s="43"/>
      <c r="E89" s="43"/>
      <c r="F89" s="30" t="str">
        <f>E17</f>
        <v>město Valtice</v>
      </c>
      <c r="G89" s="43"/>
      <c r="H89" s="43"/>
      <c r="I89" s="35" t="s">
        <v>31</v>
      </c>
      <c r="J89" s="39" t="str">
        <f>E23</f>
        <v xml:space="preserve"> </v>
      </c>
      <c r="K89" s="43"/>
      <c r="L89" s="14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15.15" customHeight="1">
      <c r="A90" s="41"/>
      <c r="B90" s="42"/>
      <c r="C90" s="35" t="s">
        <v>29</v>
      </c>
      <c r="D90" s="43"/>
      <c r="E90" s="43"/>
      <c r="F90" s="30" t="str">
        <f>IF(E20="","",E20)</f>
        <v>Vyplň údaj</v>
      </c>
      <c r="G90" s="43"/>
      <c r="H90" s="43"/>
      <c r="I90" s="35" t="s">
        <v>34</v>
      </c>
      <c r="J90" s="39" t="str">
        <f>E26</f>
        <v>ViaDesigne s.r.o.</v>
      </c>
      <c r="K90" s="43"/>
      <c r="L90" s="14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10.32" customHeight="1">
      <c r="A91" s="41"/>
      <c r="B91" s="42"/>
      <c r="C91" s="43"/>
      <c r="D91" s="43"/>
      <c r="E91" s="43"/>
      <c r="F91" s="43"/>
      <c r="G91" s="43"/>
      <c r="H91" s="43"/>
      <c r="I91" s="43"/>
      <c r="J91" s="43"/>
      <c r="K91" s="43"/>
      <c r="L91" s="147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11" customFormat="1" ht="29.28" customHeight="1">
      <c r="A92" s="188"/>
      <c r="B92" s="189"/>
      <c r="C92" s="190" t="s">
        <v>111</v>
      </c>
      <c r="D92" s="191" t="s">
        <v>57</v>
      </c>
      <c r="E92" s="191" t="s">
        <v>53</v>
      </c>
      <c r="F92" s="191" t="s">
        <v>54</v>
      </c>
      <c r="G92" s="191" t="s">
        <v>112</v>
      </c>
      <c r="H92" s="191" t="s">
        <v>113</v>
      </c>
      <c r="I92" s="191" t="s">
        <v>114</v>
      </c>
      <c r="J92" s="191" t="s">
        <v>100</v>
      </c>
      <c r="K92" s="192" t="s">
        <v>115</v>
      </c>
      <c r="L92" s="193"/>
      <c r="M92" s="95" t="s">
        <v>19</v>
      </c>
      <c r="N92" s="96" t="s">
        <v>42</v>
      </c>
      <c r="O92" s="96" t="s">
        <v>116</v>
      </c>
      <c r="P92" s="96" t="s">
        <v>117</v>
      </c>
      <c r="Q92" s="96" t="s">
        <v>118</v>
      </c>
      <c r="R92" s="96" t="s">
        <v>119</v>
      </c>
      <c r="S92" s="96" t="s">
        <v>120</v>
      </c>
      <c r="T92" s="97" t="s">
        <v>121</v>
      </c>
      <c r="U92" s="188"/>
      <c r="V92" s="188"/>
      <c r="W92" s="188"/>
      <c r="X92" s="188"/>
      <c r="Y92" s="188"/>
      <c r="Z92" s="188"/>
      <c r="AA92" s="188"/>
      <c r="AB92" s="188"/>
      <c r="AC92" s="188"/>
      <c r="AD92" s="188"/>
      <c r="AE92" s="188"/>
    </row>
    <row r="93" s="2" customFormat="1" ht="22.8" customHeight="1">
      <c r="A93" s="41"/>
      <c r="B93" s="42"/>
      <c r="C93" s="102" t="s">
        <v>122</v>
      </c>
      <c r="D93" s="43"/>
      <c r="E93" s="43"/>
      <c r="F93" s="43"/>
      <c r="G93" s="43"/>
      <c r="H93" s="43"/>
      <c r="I93" s="43"/>
      <c r="J93" s="194">
        <f>BK93</f>
        <v>0</v>
      </c>
      <c r="K93" s="43"/>
      <c r="L93" s="47"/>
      <c r="M93" s="98"/>
      <c r="N93" s="195"/>
      <c r="O93" s="99"/>
      <c r="P93" s="196">
        <f>P94+P369</f>
        <v>0</v>
      </c>
      <c r="Q93" s="99"/>
      <c r="R93" s="196">
        <f>R94+R369</f>
        <v>220.59383800000001</v>
      </c>
      <c r="S93" s="99"/>
      <c r="T93" s="197">
        <f>T94+T369</f>
        <v>287.43900000000002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20" t="s">
        <v>71</v>
      </c>
      <c r="AU93" s="20" t="s">
        <v>101</v>
      </c>
      <c r="BK93" s="198">
        <f>BK94+BK369</f>
        <v>0</v>
      </c>
    </row>
    <row r="94" s="12" customFormat="1" ht="25.92" customHeight="1">
      <c r="A94" s="12"/>
      <c r="B94" s="199"/>
      <c r="C94" s="200"/>
      <c r="D94" s="201" t="s">
        <v>71</v>
      </c>
      <c r="E94" s="202" t="s">
        <v>123</v>
      </c>
      <c r="F94" s="202" t="s">
        <v>124</v>
      </c>
      <c r="G94" s="200"/>
      <c r="H94" s="200"/>
      <c r="I94" s="203"/>
      <c r="J94" s="204">
        <f>BK94</f>
        <v>0</v>
      </c>
      <c r="K94" s="200"/>
      <c r="L94" s="205"/>
      <c r="M94" s="206"/>
      <c r="N94" s="207"/>
      <c r="O94" s="207"/>
      <c r="P94" s="208">
        <f>P95+P182+P228+P317+P365</f>
        <v>0</v>
      </c>
      <c r="Q94" s="207"/>
      <c r="R94" s="208">
        <f>R95+R182+R228+R317+R365</f>
        <v>220.58293900000001</v>
      </c>
      <c r="S94" s="207"/>
      <c r="T94" s="209">
        <f>T95+T182+T228+T317+T365</f>
        <v>287.43900000000002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10" t="s">
        <v>79</v>
      </c>
      <c r="AT94" s="211" t="s">
        <v>71</v>
      </c>
      <c r="AU94" s="211" t="s">
        <v>72</v>
      </c>
      <c r="AY94" s="210" t="s">
        <v>125</v>
      </c>
      <c r="BK94" s="212">
        <f>BK95+BK182+BK228+BK317+BK365</f>
        <v>0</v>
      </c>
    </row>
    <row r="95" s="12" customFormat="1" ht="22.8" customHeight="1">
      <c r="A95" s="12"/>
      <c r="B95" s="199"/>
      <c r="C95" s="200"/>
      <c r="D95" s="201" t="s">
        <v>71</v>
      </c>
      <c r="E95" s="213" t="s">
        <v>79</v>
      </c>
      <c r="F95" s="213" t="s">
        <v>126</v>
      </c>
      <c r="G95" s="200"/>
      <c r="H95" s="200"/>
      <c r="I95" s="203"/>
      <c r="J95" s="214">
        <f>BK95</f>
        <v>0</v>
      </c>
      <c r="K95" s="200"/>
      <c r="L95" s="205"/>
      <c r="M95" s="206"/>
      <c r="N95" s="207"/>
      <c r="O95" s="207"/>
      <c r="P95" s="208">
        <f>SUM(P96:P181)</f>
        <v>0</v>
      </c>
      <c r="Q95" s="207"/>
      <c r="R95" s="208">
        <f>SUM(R96:R181)</f>
        <v>37.299472000000002</v>
      </c>
      <c r="S95" s="207"/>
      <c r="T95" s="209">
        <f>SUM(T96:T181)</f>
        <v>284.77500000000003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10" t="s">
        <v>79</v>
      </c>
      <c r="AT95" s="211" t="s">
        <v>71</v>
      </c>
      <c r="AU95" s="211" t="s">
        <v>79</v>
      </c>
      <c r="AY95" s="210" t="s">
        <v>125</v>
      </c>
      <c r="BK95" s="212">
        <f>SUM(BK96:BK181)</f>
        <v>0</v>
      </c>
    </row>
    <row r="96" s="2" customFormat="1" ht="21.75" customHeight="1">
      <c r="A96" s="41"/>
      <c r="B96" s="42"/>
      <c r="C96" s="215" t="s">
        <v>79</v>
      </c>
      <c r="D96" s="215" t="s">
        <v>127</v>
      </c>
      <c r="E96" s="216" t="s">
        <v>128</v>
      </c>
      <c r="F96" s="217" t="s">
        <v>129</v>
      </c>
      <c r="G96" s="218" t="s">
        <v>130</v>
      </c>
      <c r="H96" s="219">
        <v>40</v>
      </c>
      <c r="I96" s="220"/>
      <c r="J96" s="221">
        <f>ROUND(I96*H96,2)</f>
        <v>0</v>
      </c>
      <c r="K96" s="217" t="s">
        <v>131</v>
      </c>
      <c r="L96" s="47"/>
      <c r="M96" s="222" t="s">
        <v>19</v>
      </c>
      <c r="N96" s="223" t="s">
        <v>43</v>
      </c>
      <c r="O96" s="87"/>
      <c r="P96" s="224">
        <f>O96*H96</f>
        <v>0</v>
      </c>
      <c r="Q96" s="224">
        <v>0</v>
      </c>
      <c r="R96" s="224">
        <f>Q96*H96</f>
        <v>0</v>
      </c>
      <c r="S96" s="224">
        <v>0</v>
      </c>
      <c r="T96" s="225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26" t="s">
        <v>132</v>
      </c>
      <c r="AT96" s="226" t="s">
        <v>127</v>
      </c>
      <c r="AU96" s="226" t="s">
        <v>81</v>
      </c>
      <c r="AY96" s="20" t="s">
        <v>125</v>
      </c>
      <c r="BE96" s="227">
        <f>IF(N96="základní",J96,0)</f>
        <v>0</v>
      </c>
      <c r="BF96" s="227">
        <f>IF(N96="snížená",J96,0)</f>
        <v>0</v>
      </c>
      <c r="BG96" s="227">
        <f>IF(N96="zákl. přenesená",J96,0)</f>
        <v>0</v>
      </c>
      <c r="BH96" s="227">
        <f>IF(N96="sníž. přenesená",J96,0)</f>
        <v>0</v>
      </c>
      <c r="BI96" s="227">
        <f>IF(N96="nulová",J96,0)</f>
        <v>0</v>
      </c>
      <c r="BJ96" s="20" t="s">
        <v>79</v>
      </c>
      <c r="BK96" s="227">
        <f>ROUND(I96*H96,2)</f>
        <v>0</v>
      </c>
      <c r="BL96" s="20" t="s">
        <v>132</v>
      </c>
      <c r="BM96" s="226" t="s">
        <v>133</v>
      </c>
    </row>
    <row r="97" s="2" customFormat="1">
      <c r="A97" s="41"/>
      <c r="B97" s="42"/>
      <c r="C97" s="43"/>
      <c r="D97" s="228" t="s">
        <v>134</v>
      </c>
      <c r="E97" s="43"/>
      <c r="F97" s="229" t="s">
        <v>135</v>
      </c>
      <c r="G97" s="43"/>
      <c r="H97" s="43"/>
      <c r="I97" s="230"/>
      <c r="J97" s="43"/>
      <c r="K97" s="43"/>
      <c r="L97" s="47"/>
      <c r="M97" s="231"/>
      <c r="N97" s="232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134</v>
      </c>
      <c r="AU97" s="20" t="s">
        <v>81</v>
      </c>
    </row>
    <row r="98" s="2" customFormat="1">
      <c r="A98" s="41"/>
      <c r="B98" s="42"/>
      <c r="C98" s="43"/>
      <c r="D98" s="233" t="s">
        <v>136</v>
      </c>
      <c r="E98" s="43"/>
      <c r="F98" s="234" t="s">
        <v>137</v>
      </c>
      <c r="G98" s="43"/>
      <c r="H98" s="43"/>
      <c r="I98" s="230"/>
      <c r="J98" s="43"/>
      <c r="K98" s="43"/>
      <c r="L98" s="47"/>
      <c r="M98" s="231"/>
      <c r="N98" s="232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136</v>
      </c>
      <c r="AU98" s="20" t="s">
        <v>81</v>
      </c>
    </row>
    <row r="99" s="13" customFormat="1">
      <c r="A99" s="13"/>
      <c r="B99" s="235"/>
      <c r="C99" s="236"/>
      <c r="D99" s="228" t="s">
        <v>138</v>
      </c>
      <c r="E99" s="237" t="s">
        <v>19</v>
      </c>
      <c r="F99" s="238" t="s">
        <v>139</v>
      </c>
      <c r="G99" s="236"/>
      <c r="H99" s="239">
        <v>40</v>
      </c>
      <c r="I99" s="240"/>
      <c r="J99" s="236"/>
      <c r="K99" s="236"/>
      <c r="L99" s="241"/>
      <c r="M99" s="242"/>
      <c r="N99" s="243"/>
      <c r="O99" s="243"/>
      <c r="P99" s="243"/>
      <c r="Q99" s="243"/>
      <c r="R99" s="243"/>
      <c r="S99" s="243"/>
      <c r="T99" s="244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45" t="s">
        <v>138</v>
      </c>
      <c r="AU99" s="245" t="s">
        <v>81</v>
      </c>
      <c r="AV99" s="13" t="s">
        <v>81</v>
      </c>
      <c r="AW99" s="13" t="s">
        <v>33</v>
      </c>
      <c r="AX99" s="13" t="s">
        <v>79</v>
      </c>
      <c r="AY99" s="245" t="s">
        <v>125</v>
      </c>
    </row>
    <row r="100" s="2" customFormat="1" ht="21.75" customHeight="1">
      <c r="A100" s="41"/>
      <c r="B100" s="42"/>
      <c r="C100" s="215" t="s">
        <v>81</v>
      </c>
      <c r="D100" s="215" t="s">
        <v>127</v>
      </c>
      <c r="E100" s="216" t="s">
        <v>140</v>
      </c>
      <c r="F100" s="217" t="s">
        <v>141</v>
      </c>
      <c r="G100" s="218" t="s">
        <v>130</v>
      </c>
      <c r="H100" s="219">
        <v>164.19999999999999</v>
      </c>
      <c r="I100" s="220"/>
      <c r="J100" s="221">
        <f>ROUND(I100*H100,2)</f>
        <v>0</v>
      </c>
      <c r="K100" s="217" t="s">
        <v>131</v>
      </c>
      <c r="L100" s="47"/>
      <c r="M100" s="222" t="s">
        <v>19</v>
      </c>
      <c r="N100" s="223" t="s">
        <v>43</v>
      </c>
      <c r="O100" s="87"/>
      <c r="P100" s="224">
        <f>O100*H100</f>
        <v>0</v>
      </c>
      <c r="Q100" s="224">
        <v>0</v>
      </c>
      <c r="R100" s="224">
        <f>Q100*H100</f>
        <v>0</v>
      </c>
      <c r="S100" s="224">
        <v>0.255</v>
      </c>
      <c r="T100" s="225">
        <f>S100*H100</f>
        <v>41.870999999999995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26" t="s">
        <v>132</v>
      </c>
      <c r="AT100" s="226" t="s">
        <v>127</v>
      </c>
      <c r="AU100" s="226" t="s">
        <v>81</v>
      </c>
      <c r="AY100" s="20" t="s">
        <v>125</v>
      </c>
      <c r="BE100" s="227">
        <f>IF(N100="základní",J100,0)</f>
        <v>0</v>
      </c>
      <c r="BF100" s="227">
        <f>IF(N100="snížená",J100,0)</f>
        <v>0</v>
      </c>
      <c r="BG100" s="227">
        <f>IF(N100="zákl. přenesená",J100,0)</f>
        <v>0</v>
      </c>
      <c r="BH100" s="227">
        <f>IF(N100="sníž. přenesená",J100,0)</f>
        <v>0</v>
      </c>
      <c r="BI100" s="227">
        <f>IF(N100="nulová",J100,0)</f>
        <v>0</v>
      </c>
      <c r="BJ100" s="20" t="s">
        <v>79</v>
      </c>
      <c r="BK100" s="227">
        <f>ROUND(I100*H100,2)</f>
        <v>0</v>
      </c>
      <c r="BL100" s="20" t="s">
        <v>132</v>
      </c>
      <c r="BM100" s="226" t="s">
        <v>142</v>
      </c>
    </row>
    <row r="101" s="2" customFormat="1">
      <c r="A101" s="41"/>
      <c r="B101" s="42"/>
      <c r="C101" s="43"/>
      <c r="D101" s="228" t="s">
        <v>134</v>
      </c>
      <c r="E101" s="43"/>
      <c r="F101" s="229" t="s">
        <v>143</v>
      </c>
      <c r="G101" s="43"/>
      <c r="H101" s="43"/>
      <c r="I101" s="230"/>
      <c r="J101" s="43"/>
      <c r="K101" s="43"/>
      <c r="L101" s="47"/>
      <c r="M101" s="231"/>
      <c r="N101" s="232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134</v>
      </c>
      <c r="AU101" s="20" t="s">
        <v>81</v>
      </c>
    </row>
    <row r="102" s="2" customFormat="1">
      <c r="A102" s="41"/>
      <c r="B102" s="42"/>
      <c r="C102" s="43"/>
      <c r="D102" s="233" t="s">
        <v>136</v>
      </c>
      <c r="E102" s="43"/>
      <c r="F102" s="234" t="s">
        <v>144</v>
      </c>
      <c r="G102" s="43"/>
      <c r="H102" s="43"/>
      <c r="I102" s="230"/>
      <c r="J102" s="43"/>
      <c r="K102" s="43"/>
      <c r="L102" s="47"/>
      <c r="M102" s="231"/>
      <c r="N102" s="232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136</v>
      </c>
      <c r="AU102" s="20" t="s">
        <v>81</v>
      </c>
    </row>
    <row r="103" s="13" customFormat="1">
      <c r="A103" s="13"/>
      <c r="B103" s="235"/>
      <c r="C103" s="236"/>
      <c r="D103" s="228" t="s">
        <v>138</v>
      </c>
      <c r="E103" s="237" t="s">
        <v>19</v>
      </c>
      <c r="F103" s="238" t="s">
        <v>145</v>
      </c>
      <c r="G103" s="236"/>
      <c r="H103" s="239">
        <v>164.19999999999999</v>
      </c>
      <c r="I103" s="240"/>
      <c r="J103" s="236"/>
      <c r="K103" s="236"/>
      <c r="L103" s="241"/>
      <c r="M103" s="242"/>
      <c r="N103" s="243"/>
      <c r="O103" s="243"/>
      <c r="P103" s="243"/>
      <c r="Q103" s="243"/>
      <c r="R103" s="243"/>
      <c r="S103" s="243"/>
      <c r="T103" s="244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5" t="s">
        <v>138</v>
      </c>
      <c r="AU103" s="245" t="s">
        <v>81</v>
      </c>
      <c r="AV103" s="13" t="s">
        <v>81</v>
      </c>
      <c r="AW103" s="13" t="s">
        <v>33</v>
      </c>
      <c r="AX103" s="13" t="s">
        <v>79</v>
      </c>
      <c r="AY103" s="245" t="s">
        <v>125</v>
      </c>
    </row>
    <row r="104" s="2" customFormat="1" ht="16.5" customHeight="1">
      <c r="A104" s="41"/>
      <c r="B104" s="42"/>
      <c r="C104" s="215" t="s">
        <v>146</v>
      </c>
      <c r="D104" s="215" t="s">
        <v>127</v>
      </c>
      <c r="E104" s="216" t="s">
        <v>147</v>
      </c>
      <c r="F104" s="217" t="s">
        <v>148</v>
      </c>
      <c r="G104" s="218" t="s">
        <v>130</v>
      </c>
      <c r="H104" s="219">
        <v>188.40000000000001</v>
      </c>
      <c r="I104" s="220"/>
      <c r="J104" s="221">
        <f>ROUND(I104*H104,2)</f>
        <v>0</v>
      </c>
      <c r="K104" s="217" t="s">
        <v>131</v>
      </c>
      <c r="L104" s="47"/>
      <c r="M104" s="222" t="s">
        <v>19</v>
      </c>
      <c r="N104" s="223" t="s">
        <v>43</v>
      </c>
      <c r="O104" s="87"/>
      <c r="P104" s="224">
        <f>O104*H104</f>
        <v>0</v>
      </c>
      <c r="Q104" s="224">
        <v>0</v>
      </c>
      <c r="R104" s="224">
        <f>Q104*H104</f>
        <v>0</v>
      </c>
      <c r="S104" s="224">
        <v>0.26000000000000001</v>
      </c>
      <c r="T104" s="225">
        <f>S104*H104</f>
        <v>48.984000000000002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26" t="s">
        <v>132</v>
      </c>
      <c r="AT104" s="226" t="s">
        <v>127</v>
      </c>
      <c r="AU104" s="226" t="s">
        <v>81</v>
      </c>
      <c r="AY104" s="20" t="s">
        <v>125</v>
      </c>
      <c r="BE104" s="227">
        <f>IF(N104="základní",J104,0)</f>
        <v>0</v>
      </c>
      <c r="BF104" s="227">
        <f>IF(N104="snížená",J104,0)</f>
        <v>0</v>
      </c>
      <c r="BG104" s="227">
        <f>IF(N104="zákl. přenesená",J104,0)</f>
        <v>0</v>
      </c>
      <c r="BH104" s="227">
        <f>IF(N104="sníž. přenesená",J104,0)</f>
        <v>0</v>
      </c>
      <c r="BI104" s="227">
        <f>IF(N104="nulová",J104,0)</f>
        <v>0</v>
      </c>
      <c r="BJ104" s="20" t="s">
        <v>79</v>
      </c>
      <c r="BK104" s="227">
        <f>ROUND(I104*H104,2)</f>
        <v>0</v>
      </c>
      <c r="BL104" s="20" t="s">
        <v>132</v>
      </c>
      <c r="BM104" s="226" t="s">
        <v>149</v>
      </c>
    </row>
    <row r="105" s="2" customFormat="1">
      <c r="A105" s="41"/>
      <c r="B105" s="42"/>
      <c r="C105" s="43"/>
      <c r="D105" s="228" t="s">
        <v>134</v>
      </c>
      <c r="E105" s="43"/>
      <c r="F105" s="229" t="s">
        <v>150</v>
      </c>
      <c r="G105" s="43"/>
      <c r="H105" s="43"/>
      <c r="I105" s="230"/>
      <c r="J105" s="43"/>
      <c r="K105" s="43"/>
      <c r="L105" s="47"/>
      <c r="M105" s="231"/>
      <c r="N105" s="232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134</v>
      </c>
      <c r="AU105" s="20" t="s">
        <v>81</v>
      </c>
    </row>
    <row r="106" s="2" customFormat="1">
      <c r="A106" s="41"/>
      <c r="B106" s="42"/>
      <c r="C106" s="43"/>
      <c r="D106" s="233" t="s">
        <v>136</v>
      </c>
      <c r="E106" s="43"/>
      <c r="F106" s="234" t="s">
        <v>151</v>
      </c>
      <c r="G106" s="43"/>
      <c r="H106" s="43"/>
      <c r="I106" s="230"/>
      <c r="J106" s="43"/>
      <c r="K106" s="43"/>
      <c r="L106" s="47"/>
      <c r="M106" s="231"/>
      <c r="N106" s="232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136</v>
      </c>
      <c r="AU106" s="20" t="s">
        <v>81</v>
      </c>
    </row>
    <row r="107" s="13" customFormat="1">
      <c r="A107" s="13"/>
      <c r="B107" s="235"/>
      <c r="C107" s="236"/>
      <c r="D107" s="228" t="s">
        <v>138</v>
      </c>
      <c r="E107" s="237" t="s">
        <v>19</v>
      </c>
      <c r="F107" s="238" t="s">
        <v>152</v>
      </c>
      <c r="G107" s="236"/>
      <c r="H107" s="239">
        <v>188.40000000000001</v>
      </c>
      <c r="I107" s="240"/>
      <c r="J107" s="236"/>
      <c r="K107" s="236"/>
      <c r="L107" s="241"/>
      <c r="M107" s="242"/>
      <c r="N107" s="243"/>
      <c r="O107" s="243"/>
      <c r="P107" s="243"/>
      <c r="Q107" s="243"/>
      <c r="R107" s="243"/>
      <c r="S107" s="243"/>
      <c r="T107" s="244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5" t="s">
        <v>138</v>
      </c>
      <c r="AU107" s="245" t="s">
        <v>81</v>
      </c>
      <c r="AV107" s="13" t="s">
        <v>81</v>
      </c>
      <c r="AW107" s="13" t="s">
        <v>33</v>
      </c>
      <c r="AX107" s="13" t="s">
        <v>79</v>
      </c>
      <c r="AY107" s="245" t="s">
        <v>125</v>
      </c>
    </row>
    <row r="108" s="2" customFormat="1" ht="16.5" customHeight="1">
      <c r="A108" s="41"/>
      <c r="B108" s="42"/>
      <c r="C108" s="215" t="s">
        <v>132</v>
      </c>
      <c r="D108" s="215" t="s">
        <v>127</v>
      </c>
      <c r="E108" s="216" t="s">
        <v>153</v>
      </c>
      <c r="F108" s="217" t="s">
        <v>154</v>
      </c>
      <c r="G108" s="218" t="s">
        <v>130</v>
      </c>
      <c r="H108" s="219">
        <v>7</v>
      </c>
      <c r="I108" s="220"/>
      <c r="J108" s="221">
        <f>ROUND(I108*H108,2)</f>
        <v>0</v>
      </c>
      <c r="K108" s="217" t="s">
        <v>131</v>
      </c>
      <c r="L108" s="47"/>
      <c r="M108" s="222" t="s">
        <v>19</v>
      </c>
      <c r="N108" s="223" t="s">
        <v>43</v>
      </c>
      <c r="O108" s="87"/>
      <c r="P108" s="224">
        <f>O108*H108</f>
        <v>0</v>
      </c>
      <c r="Q108" s="224">
        <v>0</v>
      </c>
      <c r="R108" s="224">
        <f>Q108*H108</f>
        <v>0</v>
      </c>
      <c r="S108" s="224">
        <v>0.41699999999999998</v>
      </c>
      <c r="T108" s="225">
        <f>S108*H108</f>
        <v>2.919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26" t="s">
        <v>132</v>
      </c>
      <c r="AT108" s="226" t="s">
        <v>127</v>
      </c>
      <c r="AU108" s="226" t="s">
        <v>81</v>
      </c>
      <c r="AY108" s="20" t="s">
        <v>125</v>
      </c>
      <c r="BE108" s="227">
        <f>IF(N108="základní",J108,0)</f>
        <v>0</v>
      </c>
      <c r="BF108" s="227">
        <f>IF(N108="snížená",J108,0)</f>
        <v>0</v>
      </c>
      <c r="BG108" s="227">
        <f>IF(N108="zákl. přenesená",J108,0)</f>
        <v>0</v>
      </c>
      <c r="BH108" s="227">
        <f>IF(N108="sníž. přenesená",J108,0)</f>
        <v>0</v>
      </c>
      <c r="BI108" s="227">
        <f>IF(N108="nulová",J108,0)</f>
        <v>0</v>
      </c>
      <c r="BJ108" s="20" t="s">
        <v>79</v>
      </c>
      <c r="BK108" s="227">
        <f>ROUND(I108*H108,2)</f>
        <v>0</v>
      </c>
      <c r="BL108" s="20" t="s">
        <v>132</v>
      </c>
      <c r="BM108" s="226" t="s">
        <v>155</v>
      </c>
    </row>
    <row r="109" s="2" customFormat="1">
      <c r="A109" s="41"/>
      <c r="B109" s="42"/>
      <c r="C109" s="43"/>
      <c r="D109" s="228" t="s">
        <v>134</v>
      </c>
      <c r="E109" s="43"/>
      <c r="F109" s="229" t="s">
        <v>156</v>
      </c>
      <c r="G109" s="43"/>
      <c r="H109" s="43"/>
      <c r="I109" s="230"/>
      <c r="J109" s="43"/>
      <c r="K109" s="43"/>
      <c r="L109" s="47"/>
      <c r="M109" s="231"/>
      <c r="N109" s="232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134</v>
      </c>
      <c r="AU109" s="20" t="s">
        <v>81</v>
      </c>
    </row>
    <row r="110" s="2" customFormat="1">
      <c r="A110" s="41"/>
      <c r="B110" s="42"/>
      <c r="C110" s="43"/>
      <c r="D110" s="233" t="s">
        <v>136</v>
      </c>
      <c r="E110" s="43"/>
      <c r="F110" s="234" t="s">
        <v>157</v>
      </c>
      <c r="G110" s="43"/>
      <c r="H110" s="43"/>
      <c r="I110" s="230"/>
      <c r="J110" s="43"/>
      <c r="K110" s="43"/>
      <c r="L110" s="47"/>
      <c r="M110" s="231"/>
      <c r="N110" s="232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20" t="s">
        <v>136</v>
      </c>
      <c r="AU110" s="20" t="s">
        <v>81</v>
      </c>
    </row>
    <row r="111" s="13" customFormat="1">
      <c r="A111" s="13"/>
      <c r="B111" s="235"/>
      <c r="C111" s="236"/>
      <c r="D111" s="228" t="s">
        <v>138</v>
      </c>
      <c r="E111" s="237" t="s">
        <v>19</v>
      </c>
      <c r="F111" s="238" t="s">
        <v>158</v>
      </c>
      <c r="G111" s="236"/>
      <c r="H111" s="239">
        <v>7</v>
      </c>
      <c r="I111" s="240"/>
      <c r="J111" s="236"/>
      <c r="K111" s="236"/>
      <c r="L111" s="241"/>
      <c r="M111" s="242"/>
      <c r="N111" s="243"/>
      <c r="O111" s="243"/>
      <c r="P111" s="243"/>
      <c r="Q111" s="243"/>
      <c r="R111" s="243"/>
      <c r="S111" s="243"/>
      <c r="T111" s="244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5" t="s">
        <v>138</v>
      </c>
      <c r="AU111" s="245" t="s">
        <v>81</v>
      </c>
      <c r="AV111" s="13" t="s">
        <v>81</v>
      </c>
      <c r="AW111" s="13" t="s">
        <v>33</v>
      </c>
      <c r="AX111" s="13" t="s">
        <v>79</v>
      </c>
      <c r="AY111" s="245" t="s">
        <v>125</v>
      </c>
    </row>
    <row r="112" s="2" customFormat="1" ht="16.5" customHeight="1">
      <c r="A112" s="41"/>
      <c r="B112" s="42"/>
      <c r="C112" s="215" t="s">
        <v>159</v>
      </c>
      <c r="D112" s="215" t="s">
        <v>127</v>
      </c>
      <c r="E112" s="216" t="s">
        <v>160</v>
      </c>
      <c r="F112" s="217" t="s">
        <v>161</v>
      </c>
      <c r="G112" s="218" t="s">
        <v>130</v>
      </c>
      <c r="H112" s="219">
        <v>359.60000000000002</v>
      </c>
      <c r="I112" s="220"/>
      <c r="J112" s="221">
        <f>ROUND(I112*H112,2)</f>
        <v>0</v>
      </c>
      <c r="K112" s="217" t="s">
        <v>131</v>
      </c>
      <c r="L112" s="47"/>
      <c r="M112" s="222" t="s">
        <v>19</v>
      </c>
      <c r="N112" s="223" t="s">
        <v>43</v>
      </c>
      <c r="O112" s="87"/>
      <c r="P112" s="224">
        <f>O112*H112</f>
        <v>0</v>
      </c>
      <c r="Q112" s="224">
        <v>0</v>
      </c>
      <c r="R112" s="224">
        <f>Q112*H112</f>
        <v>0</v>
      </c>
      <c r="S112" s="224">
        <v>0.44</v>
      </c>
      <c r="T112" s="225">
        <f>S112*H112</f>
        <v>158.22400000000002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26" t="s">
        <v>132</v>
      </c>
      <c r="AT112" s="226" t="s">
        <v>127</v>
      </c>
      <c r="AU112" s="226" t="s">
        <v>81</v>
      </c>
      <c r="AY112" s="20" t="s">
        <v>125</v>
      </c>
      <c r="BE112" s="227">
        <f>IF(N112="základní",J112,0)</f>
        <v>0</v>
      </c>
      <c r="BF112" s="227">
        <f>IF(N112="snížená",J112,0)</f>
        <v>0</v>
      </c>
      <c r="BG112" s="227">
        <f>IF(N112="zákl. přenesená",J112,0)</f>
        <v>0</v>
      </c>
      <c r="BH112" s="227">
        <f>IF(N112="sníž. přenesená",J112,0)</f>
        <v>0</v>
      </c>
      <c r="BI112" s="227">
        <f>IF(N112="nulová",J112,0)</f>
        <v>0</v>
      </c>
      <c r="BJ112" s="20" t="s">
        <v>79</v>
      </c>
      <c r="BK112" s="227">
        <f>ROUND(I112*H112,2)</f>
        <v>0</v>
      </c>
      <c r="BL112" s="20" t="s">
        <v>132</v>
      </c>
      <c r="BM112" s="226" t="s">
        <v>162</v>
      </c>
    </row>
    <row r="113" s="2" customFormat="1">
      <c r="A113" s="41"/>
      <c r="B113" s="42"/>
      <c r="C113" s="43"/>
      <c r="D113" s="228" t="s">
        <v>134</v>
      </c>
      <c r="E113" s="43"/>
      <c r="F113" s="229" t="s">
        <v>163</v>
      </c>
      <c r="G113" s="43"/>
      <c r="H113" s="43"/>
      <c r="I113" s="230"/>
      <c r="J113" s="43"/>
      <c r="K113" s="43"/>
      <c r="L113" s="47"/>
      <c r="M113" s="231"/>
      <c r="N113" s="232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0" t="s">
        <v>134</v>
      </c>
      <c r="AU113" s="20" t="s">
        <v>81</v>
      </c>
    </row>
    <row r="114" s="2" customFormat="1">
      <c r="A114" s="41"/>
      <c r="B114" s="42"/>
      <c r="C114" s="43"/>
      <c r="D114" s="233" t="s">
        <v>136</v>
      </c>
      <c r="E114" s="43"/>
      <c r="F114" s="234" t="s">
        <v>164</v>
      </c>
      <c r="G114" s="43"/>
      <c r="H114" s="43"/>
      <c r="I114" s="230"/>
      <c r="J114" s="43"/>
      <c r="K114" s="43"/>
      <c r="L114" s="47"/>
      <c r="M114" s="231"/>
      <c r="N114" s="232"/>
      <c r="O114" s="87"/>
      <c r="P114" s="87"/>
      <c r="Q114" s="87"/>
      <c r="R114" s="87"/>
      <c r="S114" s="87"/>
      <c r="T114" s="88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T114" s="20" t="s">
        <v>136</v>
      </c>
      <c r="AU114" s="20" t="s">
        <v>81</v>
      </c>
    </row>
    <row r="115" s="13" customFormat="1">
      <c r="A115" s="13"/>
      <c r="B115" s="235"/>
      <c r="C115" s="236"/>
      <c r="D115" s="228" t="s">
        <v>138</v>
      </c>
      <c r="E115" s="237" t="s">
        <v>19</v>
      </c>
      <c r="F115" s="238" t="s">
        <v>165</v>
      </c>
      <c r="G115" s="236"/>
      <c r="H115" s="239">
        <v>188.40000000000001</v>
      </c>
      <c r="I115" s="240"/>
      <c r="J115" s="236"/>
      <c r="K115" s="236"/>
      <c r="L115" s="241"/>
      <c r="M115" s="242"/>
      <c r="N115" s="243"/>
      <c r="O115" s="243"/>
      <c r="P115" s="243"/>
      <c r="Q115" s="243"/>
      <c r="R115" s="243"/>
      <c r="S115" s="243"/>
      <c r="T115" s="244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45" t="s">
        <v>138</v>
      </c>
      <c r="AU115" s="245" t="s">
        <v>81</v>
      </c>
      <c r="AV115" s="13" t="s">
        <v>81</v>
      </c>
      <c r="AW115" s="13" t="s">
        <v>33</v>
      </c>
      <c r="AX115" s="13" t="s">
        <v>72</v>
      </c>
      <c r="AY115" s="245" t="s">
        <v>125</v>
      </c>
    </row>
    <row r="116" s="13" customFormat="1">
      <c r="A116" s="13"/>
      <c r="B116" s="235"/>
      <c r="C116" s="236"/>
      <c r="D116" s="228" t="s">
        <v>138</v>
      </c>
      <c r="E116" s="237" t="s">
        <v>19</v>
      </c>
      <c r="F116" s="238" t="s">
        <v>166</v>
      </c>
      <c r="G116" s="236"/>
      <c r="H116" s="239">
        <v>164.19999999999999</v>
      </c>
      <c r="I116" s="240"/>
      <c r="J116" s="236"/>
      <c r="K116" s="236"/>
      <c r="L116" s="241"/>
      <c r="M116" s="242"/>
      <c r="N116" s="243"/>
      <c r="O116" s="243"/>
      <c r="P116" s="243"/>
      <c r="Q116" s="243"/>
      <c r="R116" s="243"/>
      <c r="S116" s="243"/>
      <c r="T116" s="244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5" t="s">
        <v>138</v>
      </c>
      <c r="AU116" s="245" t="s">
        <v>81</v>
      </c>
      <c r="AV116" s="13" t="s">
        <v>81</v>
      </c>
      <c r="AW116" s="13" t="s">
        <v>33</v>
      </c>
      <c r="AX116" s="13" t="s">
        <v>72</v>
      </c>
      <c r="AY116" s="245" t="s">
        <v>125</v>
      </c>
    </row>
    <row r="117" s="13" customFormat="1">
      <c r="A117" s="13"/>
      <c r="B117" s="235"/>
      <c r="C117" s="236"/>
      <c r="D117" s="228" t="s">
        <v>138</v>
      </c>
      <c r="E117" s="237" t="s">
        <v>19</v>
      </c>
      <c r="F117" s="238" t="s">
        <v>167</v>
      </c>
      <c r="G117" s="236"/>
      <c r="H117" s="239">
        <v>7</v>
      </c>
      <c r="I117" s="240"/>
      <c r="J117" s="236"/>
      <c r="K117" s="236"/>
      <c r="L117" s="241"/>
      <c r="M117" s="242"/>
      <c r="N117" s="243"/>
      <c r="O117" s="243"/>
      <c r="P117" s="243"/>
      <c r="Q117" s="243"/>
      <c r="R117" s="243"/>
      <c r="S117" s="243"/>
      <c r="T117" s="244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5" t="s">
        <v>138</v>
      </c>
      <c r="AU117" s="245" t="s">
        <v>81</v>
      </c>
      <c r="AV117" s="13" t="s">
        <v>81</v>
      </c>
      <c r="AW117" s="13" t="s">
        <v>33</v>
      </c>
      <c r="AX117" s="13" t="s">
        <v>72</v>
      </c>
      <c r="AY117" s="245" t="s">
        <v>125</v>
      </c>
    </row>
    <row r="118" s="14" customFormat="1">
      <c r="A118" s="14"/>
      <c r="B118" s="246"/>
      <c r="C118" s="247"/>
      <c r="D118" s="228" t="s">
        <v>138</v>
      </c>
      <c r="E118" s="248" t="s">
        <v>19</v>
      </c>
      <c r="F118" s="249" t="s">
        <v>168</v>
      </c>
      <c r="G118" s="247"/>
      <c r="H118" s="250">
        <v>359.60000000000002</v>
      </c>
      <c r="I118" s="251"/>
      <c r="J118" s="247"/>
      <c r="K118" s="247"/>
      <c r="L118" s="252"/>
      <c r="M118" s="253"/>
      <c r="N118" s="254"/>
      <c r="O118" s="254"/>
      <c r="P118" s="254"/>
      <c r="Q118" s="254"/>
      <c r="R118" s="254"/>
      <c r="S118" s="254"/>
      <c r="T118" s="255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56" t="s">
        <v>138</v>
      </c>
      <c r="AU118" s="256" t="s">
        <v>81</v>
      </c>
      <c r="AV118" s="14" t="s">
        <v>132</v>
      </c>
      <c r="AW118" s="14" t="s">
        <v>33</v>
      </c>
      <c r="AX118" s="14" t="s">
        <v>79</v>
      </c>
      <c r="AY118" s="256" t="s">
        <v>125</v>
      </c>
    </row>
    <row r="119" s="2" customFormat="1" ht="16.5" customHeight="1">
      <c r="A119" s="41"/>
      <c r="B119" s="42"/>
      <c r="C119" s="215" t="s">
        <v>169</v>
      </c>
      <c r="D119" s="215" t="s">
        <v>127</v>
      </c>
      <c r="E119" s="216" t="s">
        <v>170</v>
      </c>
      <c r="F119" s="217" t="s">
        <v>171</v>
      </c>
      <c r="G119" s="218" t="s">
        <v>130</v>
      </c>
      <c r="H119" s="219">
        <v>10</v>
      </c>
      <c r="I119" s="220"/>
      <c r="J119" s="221">
        <f>ROUND(I119*H119,2)</f>
        <v>0</v>
      </c>
      <c r="K119" s="217" t="s">
        <v>131</v>
      </c>
      <c r="L119" s="47"/>
      <c r="M119" s="222" t="s">
        <v>19</v>
      </c>
      <c r="N119" s="223" t="s">
        <v>43</v>
      </c>
      <c r="O119" s="87"/>
      <c r="P119" s="224">
        <f>O119*H119</f>
        <v>0</v>
      </c>
      <c r="Q119" s="224">
        <v>0</v>
      </c>
      <c r="R119" s="224">
        <f>Q119*H119</f>
        <v>0</v>
      </c>
      <c r="S119" s="224">
        <v>0.625</v>
      </c>
      <c r="T119" s="225">
        <f>S119*H119</f>
        <v>6.25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26" t="s">
        <v>132</v>
      </c>
      <c r="AT119" s="226" t="s">
        <v>127</v>
      </c>
      <c r="AU119" s="226" t="s">
        <v>81</v>
      </c>
      <c r="AY119" s="20" t="s">
        <v>125</v>
      </c>
      <c r="BE119" s="227">
        <f>IF(N119="základní",J119,0)</f>
        <v>0</v>
      </c>
      <c r="BF119" s="227">
        <f>IF(N119="snížená",J119,0)</f>
        <v>0</v>
      </c>
      <c r="BG119" s="227">
        <f>IF(N119="zákl. přenesená",J119,0)</f>
        <v>0</v>
      </c>
      <c r="BH119" s="227">
        <f>IF(N119="sníž. přenesená",J119,0)</f>
        <v>0</v>
      </c>
      <c r="BI119" s="227">
        <f>IF(N119="nulová",J119,0)</f>
        <v>0</v>
      </c>
      <c r="BJ119" s="20" t="s">
        <v>79</v>
      </c>
      <c r="BK119" s="227">
        <f>ROUND(I119*H119,2)</f>
        <v>0</v>
      </c>
      <c r="BL119" s="20" t="s">
        <v>132</v>
      </c>
      <c r="BM119" s="226" t="s">
        <v>172</v>
      </c>
    </row>
    <row r="120" s="2" customFormat="1">
      <c r="A120" s="41"/>
      <c r="B120" s="42"/>
      <c r="C120" s="43"/>
      <c r="D120" s="228" t="s">
        <v>134</v>
      </c>
      <c r="E120" s="43"/>
      <c r="F120" s="229" t="s">
        <v>173</v>
      </c>
      <c r="G120" s="43"/>
      <c r="H120" s="43"/>
      <c r="I120" s="230"/>
      <c r="J120" s="43"/>
      <c r="K120" s="43"/>
      <c r="L120" s="47"/>
      <c r="M120" s="231"/>
      <c r="N120" s="232"/>
      <c r="O120" s="87"/>
      <c r="P120" s="87"/>
      <c r="Q120" s="87"/>
      <c r="R120" s="87"/>
      <c r="S120" s="87"/>
      <c r="T120" s="88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20" t="s">
        <v>134</v>
      </c>
      <c r="AU120" s="20" t="s">
        <v>81</v>
      </c>
    </row>
    <row r="121" s="2" customFormat="1">
      <c r="A121" s="41"/>
      <c r="B121" s="42"/>
      <c r="C121" s="43"/>
      <c r="D121" s="233" t="s">
        <v>136</v>
      </c>
      <c r="E121" s="43"/>
      <c r="F121" s="234" t="s">
        <v>174</v>
      </c>
      <c r="G121" s="43"/>
      <c r="H121" s="43"/>
      <c r="I121" s="230"/>
      <c r="J121" s="43"/>
      <c r="K121" s="43"/>
      <c r="L121" s="47"/>
      <c r="M121" s="231"/>
      <c r="N121" s="232"/>
      <c r="O121" s="87"/>
      <c r="P121" s="87"/>
      <c r="Q121" s="87"/>
      <c r="R121" s="87"/>
      <c r="S121" s="87"/>
      <c r="T121" s="88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0" t="s">
        <v>136</v>
      </c>
      <c r="AU121" s="20" t="s">
        <v>81</v>
      </c>
    </row>
    <row r="122" s="13" customFormat="1">
      <c r="A122" s="13"/>
      <c r="B122" s="235"/>
      <c r="C122" s="236"/>
      <c r="D122" s="228" t="s">
        <v>138</v>
      </c>
      <c r="E122" s="237" t="s">
        <v>19</v>
      </c>
      <c r="F122" s="238" t="s">
        <v>175</v>
      </c>
      <c r="G122" s="236"/>
      <c r="H122" s="239">
        <v>10</v>
      </c>
      <c r="I122" s="240"/>
      <c r="J122" s="236"/>
      <c r="K122" s="236"/>
      <c r="L122" s="241"/>
      <c r="M122" s="242"/>
      <c r="N122" s="243"/>
      <c r="O122" s="243"/>
      <c r="P122" s="243"/>
      <c r="Q122" s="243"/>
      <c r="R122" s="243"/>
      <c r="S122" s="243"/>
      <c r="T122" s="244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5" t="s">
        <v>138</v>
      </c>
      <c r="AU122" s="245" t="s">
        <v>81</v>
      </c>
      <c r="AV122" s="13" t="s">
        <v>81</v>
      </c>
      <c r="AW122" s="13" t="s">
        <v>33</v>
      </c>
      <c r="AX122" s="13" t="s">
        <v>79</v>
      </c>
      <c r="AY122" s="245" t="s">
        <v>125</v>
      </c>
    </row>
    <row r="123" s="2" customFormat="1" ht="16.5" customHeight="1">
      <c r="A123" s="41"/>
      <c r="B123" s="42"/>
      <c r="C123" s="215" t="s">
        <v>176</v>
      </c>
      <c r="D123" s="215" t="s">
        <v>127</v>
      </c>
      <c r="E123" s="216" t="s">
        <v>177</v>
      </c>
      <c r="F123" s="217" t="s">
        <v>178</v>
      </c>
      <c r="G123" s="218" t="s">
        <v>179</v>
      </c>
      <c r="H123" s="219">
        <v>129.40000000000001</v>
      </c>
      <c r="I123" s="220"/>
      <c r="J123" s="221">
        <f>ROUND(I123*H123,2)</f>
        <v>0</v>
      </c>
      <c r="K123" s="217" t="s">
        <v>131</v>
      </c>
      <c r="L123" s="47"/>
      <c r="M123" s="222" t="s">
        <v>19</v>
      </c>
      <c r="N123" s="223" t="s">
        <v>43</v>
      </c>
      <c r="O123" s="87"/>
      <c r="P123" s="224">
        <f>O123*H123</f>
        <v>0</v>
      </c>
      <c r="Q123" s="224">
        <v>0</v>
      </c>
      <c r="R123" s="224">
        <f>Q123*H123</f>
        <v>0</v>
      </c>
      <c r="S123" s="224">
        <v>0.20499999999999999</v>
      </c>
      <c r="T123" s="225">
        <f>S123*H123</f>
        <v>26.527000000000001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26" t="s">
        <v>132</v>
      </c>
      <c r="AT123" s="226" t="s">
        <v>127</v>
      </c>
      <c r="AU123" s="226" t="s">
        <v>81</v>
      </c>
      <c r="AY123" s="20" t="s">
        <v>125</v>
      </c>
      <c r="BE123" s="227">
        <f>IF(N123="základní",J123,0)</f>
        <v>0</v>
      </c>
      <c r="BF123" s="227">
        <f>IF(N123="snížená",J123,0)</f>
        <v>0</v>
      </c>
      <c r="BG123" s="227">
        <f>IF(N123="zákl. přenesená",J123,0)</f>
        <v>0</v>
      </c>
      <c r="BH123" s="227">
        <f>IF(N123="sníž. přenesená",J123,0)</f>
        <v>0</v>
      </c>
      <c r="BI123" s="227">
        <f>IF(N123="nulová",J123,0)</f>
        <v>0</v>
      </c>
      <c r="BJ123" s="20" t="s">
        <v>79</v>
      </c>
      <c r="BK123" s="227">
        <f>ROUND(I123*H123,2)</f>
        <v>0</v>
      </c>
      <c r="BL123" s="20" t="s">
        <v>132</v>
      </c>
      <c r="BM123" s="226" t="s">
        <v>180</v>
      </c>
    </row>
    <row r="124" s="2" customFormat="1">
      <c r="A124" s="41"/>
      <c r="B124" s="42"/>
      <c r="C124" s="43"/>
      <c r="D124" s="228" t="s">
        <v>134</v>
      </c>
      <c r="E124" s="43"/>
      <c r="F124" s="229" t="s">
        <v>181</v>
      </c>
      <c r="G124" s="43"/>
      <c r="H124" s="43"/>
      <c r="I124" s="230"/>
      <c r="J124" s="43"/>
      <c r="K124" s="43"/>
      <c r="L124" s="47"/>
      <c r="M124" s="231"/>
      <c r="N124" s="232"/>
      <c r="O124" s="87"/>
      <c r="P124" s="87"/>
      <c r="Q124" s="87"/>
      <c r="R124" s="87"/>
      <c r="S124" s="87"/>
      <c r="T124" s="88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T124" s="20" t="s">
        <v>134</v>
      </c>
      <c r="AU124" s="20" t="s">
        <v>81</v>
      </c>
    </row>
    <row r="125" s="2" customFormat="1">
      <c r="A125" s="41"/>
      <c r="B125" s="42"/>
      <c r="C125" s="43"/>
      <c r="D125" s="233" t="s">
        <v>136</v>
      </c>
      <c r="E125" s="43"/>
      <c r="F125" s="234" t="s">
        <v>182</v>
      </c>
      <c r="G125" s="43"/>
      <c r="H125" s="43"/>
      <c r="I125" s="230"/>
      <c r="J125" s="43"/>
      <c r="K125" s="43"/>
      <c r="L125" s="47"/>
      <c r="M125" s="231"/>
      <c r="N125" s="232"/>
      <c r="O125" s="87"/>
      <c r="P125" s="87"/>
      <c r="Q125" s="87"/>
      <c r="R125" s="87"/>
      <c r="S125" s="87"/>
      <c r="T125" s="88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20" t="s">
        <v>136</v>
      </c>
      <c r="AU125" s="20" t="s">
        <v>81</v>
      </c>
    </row>
    <row r="126" s="13" customFormat="1">
      <c r="A126" s="13"/>
      <c r="B126" s="235"/>
      <c r="C126" s="236"/>
      <c r="D126" s="228" t="s">
        <v>138</v>
      </c>
      <c r="E126" s="237" t="s">
        <v>19</v>
      </c>
      <c r="F126" s="238" t="s">
        <v>183</v>
      </c>
      <c r="G126" s="236"/>
      <c r="H126" s="239">
        <v>118.8</v>
      </c>
      <c r="I126" s="240"/>
      <c r="J126" s="236"/>
      <c r="K126" s="236"/>
      <c r="L126" s="241"/>
      <c r="M126" s="242"/>
      <c r="N126" s="243"/>
      <c r="O126" s="243"/>
      <c r="P126" s="243"/>
      <c r="Q126" s="243"/>
      <c r="R126" s="243"/>
      <c r="S126" s="243"/>
      <c r="T126" s="244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5" t="s">
        <v>138</v>
      </c>
      <c r="AU126" s="245" t="s">
        <v>81</v>
      </c>
      <c r="AV126" s="13" t="s">
        <v>81</v>
      </c>
      <c r="AW126" s="13" t="s">
        <v>33</v>
      </c>
      <c r="AX126" s="13" t="s">
        <v>72</v>
      </c>
      <c r="AY126" s="245" t="s">
        <v>125</v>
      </c>
    </row>
    <row r="127" s="13" customFormat="1">
      <c r="A127" s="13"/>
      <c r="B127" s="235"/>
      <c r="C127" s="236"/>
      <c r="D127" s="228" t="s">
        <v>138</v>
      </c>
      <c r="E127" s="237" t="s">
        <v>19</v>
      </c>
      <c r="F127" s="238" t="s">
        <v>184</v>
      </c>
      <c r="G127" s="236"/>
      <c r="H127" s="239">
        <v>10.6</v>
      </c>
      <c r="I127" s="240"/>
      <c r="J127" s="236"/>
      <c r="K127" s="236"/>
      <c r="L127" s="241"/>
      <c r="M127" s="242"/>
      <c r="N127" s="243"/>
      <c r="O127" s="243"/>
      <c r="P127" s="243"/>
      <c r="Q127" s="243"/>
      <c r="R127" s="243"/>
      <c r="S127" s="243"/>
      <c r="T127" s="244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5" t="s">
        <v>138</v>
      </c>
      <c r="AU127" s="245" t="s">
        <v>81</v>
      </c>
      <c r="AV127" s="13" t="s">
        <v>81</v>
      </c>
      <c r="AW127" s="13" t="s">
        <v>33</v>
      </c>
      <c r="AX127" s="13" t="s">
        <v>72</v>
      </c>
      <c r="AY127" s="245" t="s">
        <v>125</v>
      </c>
    </row>
    <row r="128" s="14" customFormat="1">
      <c r="A128" s="14"/>
      <c r="B128" s="246"/>
      <c r="C128" s="247"/>
      <c r="D128" s="228" t="s">
        <v>138</v>
      </c>
      <c r="E128" s="248" t="s">
        <v>19</v>
      </c>
      <c r="F128" s="249" t="s">
        <v>168</v>
      </c>
      <c r="G128" s="247"/>
      <c r="H128" s="250">
        <v>129.40000000000001</v>
      </c>
      <c r="I128" s="251"/>
      <c r="J128" s="247"/>
      <c r="K128" s="247"/>
      <c r="L128" s="252"/>
      <c r="M128" s="253"/>
      <c r="N128" s="254"/>
      <c r="O128" s="254"/>
      <c r="P128" s="254"/>
      <c r="Q128" s="254"/>
      <c r="R128" s="254"/>
      <c r="S128" s="254"/>
      <c r="T128" s="255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6" t="s">
        <v>138</v>
      </c>
      <c r="AU128" s="256" t="s">
        <v>81</v>
      </c>
      <c r="AV128" s="14" t="s">
        <v>132</v>
      </c>
      <c r="AW128" s="14" t="s">
        <v>33</v>
      </c>
      <c r="AX128" s="14" t="s">
        <v>79</v>
      </c>
      <c r="AY128" s="256" t="s">
        <v>125</v>
      </c>
    </row>
    <row r="129" s="2" customFormat="1" ht="16.5" customHeight="1">
      <c r="A129" s="41"/>
      <c r="B129" s="42"/>
      <c r="C129" s="215" t="s">
        <v>185</v>
      </c>
      <c r="D129" s="215" t="s">
        <v>127</v>
      </c>
      <c r="E129" s="216" t="s">
        <v>186</v>
      </c>
      <c r="F129" s="217" t="s">
        <v>187</v>
      </c>
      <c r="G129" s="218" t="s">
        <v>130</v>
      </c>
      <c r="H129" s="219">
        <v>231.90000000000001</v>
      </c>
      <c r="I129" s="220"/>
      <c r="J129" s="221">
        <f>ROUND(I129*H129,2)</f>
        <v>0</v>
      </c>
      <c r="K129" s="217" t="s">
        <v>131</v>
      </c>
      <c r="L129" s="47"/>
      <c r="M129" s="222" t="s">
        <v>19</v>
      </c>
      <c r="N129" s="223" t="s">
        <v>43</v>
      </c>
      <c r="O129" s="87"/>
      <c r="P129" s="224">
        <f>O129*H129</f>
        <v>0</v>
      </c>
      <c r="Q129" s="224">
        <v>0</v>
      </c>
      <c r="R129" s="224">
        <f>Q129*H129</f>
        <v>0</v>
      </c>
      <c r="S129" s="224">
        <v>0</v>
      </c>
      <c r="T129" s="225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26" t="s">
        <v>132</v>
      </c>
      <c r="AT129" s="226" t="s">
        <v>127</v>
      </c>
      <c r="AU129" s="226" t="s">
        <v>81</v>
      </c>
      <c r="AY129" s="20" t="s">
        <v>125</v>
      </c>
      <c r="BE129" s="227">
        <f>IF(N129="základní",J129,0)</f>
        <v>0</v>
      </c>
      <c r="BF129" s="227">
        <f>IF(N129="snížená",J129,0)</f>
        <v>0</v>
      </c>
      <c r="BG129" s="227">
        <f>IF(N129="zákl. přenesená",J129,0)</f>
        <v>0</v>
      </c>
      <c r="BH129" s="227">
        <f>IF(N129="sníž. přenesená",J129,0)</f>
        <v>0</v>
      </c>
      <c r="BI129" s="227">
        <f>IF(N129="nulová",J129,0)</f>
        <v>0</v>
      </c>
      <c r="BJ129" s="20" t="s">
        <v>79</v>
      </c>
      <c r="BK129" s="227">
        <f>ROUND(I129*H129,2)</f>
        <v>0</v>
      </c>
      <c r="BL129" s="20" t="s">
        <v>132</v>
      </c>
      <c r="BM129" s="226" t="s">
        <v>188</v>
      </c>
    </row>
    <row r="130" s="2" customFormat="1">
      <c r="A130" s="41"/>
      <c r="B130" s="42"/>
      <c r="C130" s="43"/>
      <c r="D130" s="228" t="s">
        <v>134</v>
      </c>
      <c r="E130" s="43"/>
      <c r="F130" s="229" t="s">
        <v>189</v>
      </c>
      <c r="G130" s="43"/>
      <c r="H130" s="43"/>
      <c r="I130" s="230"/>
      <c r="J130" s="43"/>
      <c r="K130" s="43"/>
      <c r="L130" s="47"/>
      <c r="M130" s="231"/>
      <c r="N130" s="232"/>
      <c r="O130" s="87"/>
      <c r="P130" s="87"/>
      <c r="Q130" s="87"/>
      <c r="R130" s="87"/>
      <c r="S130" s="87"/>
      <c r="T130" s="88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20" t="s">
        <v>134</v>
      </c>
      <c r="AU130" s="20" t="s">
        <v>81</v>
      </c>
    </row>
    <row r="131" s="2" customFormat="1">
      <c r="A131" s="41"/>
      <c r="B131" s="42"/>
      <c r="C131" s="43"/>
      <c r="D131" s="233" t="s">
        <v>136</v>
      </c>
      <c r="E131" s="43"/>
      <c r="F131" s="234" t="s">
        <v>190</v>
      </c>
      <c r="G131" s="43"/>
      <c r="H131" s="43"/>
      <c r="I131" s="230"/>
      <c r="J131" s="43"/>
      <c r="K131" s="43"/>
      <c r="L131" s="47"/>
      <c r="M131" s="231"/>
      <c r="N131" s="232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0" t="s">
        <v>136</v>
      </c>
      <c r="AU131" s="20" t="s">
        <v>81</v>
      </c>
    </row>
    <row r="132" s="13" customFormat="1">
      <c r="A132" s="13"/>
      <c r="B132" s="235"/>
      <c r="C132" s="236"/>
      <c r="D132" s="228" t="s">
        <v>138</v>
      </c>
      <c r="E132" s="237" t="s">
        <v>19</v>
      </c>
      <c r="F132" s="238" t="s">
        <v>191</v>
      </c>
      <c r="G132" s="236"/>
      <c r="H132" s="239">
        <v>231.90000000000001</v>
      </c>
      <c r="I132" s="240"/>
      <c r="J132" s="236"/>
      <c r="K132" s="236"/>
      <c r="L132" s="241"/>
      <c r="M132" s="242"/>
      <c r="N132" s="243"/>
      <c r="O132" s="243"/>
      <c r="P132" s="243"/>
      <c r="Q132" s="243"/>
      <c r="R132" s="243"/>
      <c r="S132" s="243"/>
      <c r="T132" s="244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5" t="s">
        <v>138</v>
      </c>
      <c r="AU132" s="245" t="s">
        <v>81</v>
      </c>
      <c r="AV132" s="13" t="s">
        <v>81</v>
      </c>
      <c r="AW132" s="13" t="s">
        <v>33</v>
      </c>
      <c r="AX132" s="13" t="s">
        <v>79</v>
      </c>
      <c r="AY132" s="245" t="s">
        <v>125</v>
      </c>
    </row>
    <row r="133" s="2" customFormat="1" ht="21.75" customHeight="1">
      <c r="A133" s="41"/>
      <c r="B133" s="42"/>
      <c r="C133" s="215" t="s">
        <v>192</v>
      </c>
      <c r="D133" s="215" t="s">
        <v>127</v>
      </c>
      <c r="E133" s="216" t="s">
        <v>193</v>
      </c>
      <c r="F133" s="217" t="s">
        <v>194</v>
      </c>
      <c r="G133" s="218" t="s">
        <v>195</v>
      </c>
      <c r="H133" s="219">
        <v>63.018000000000001</v>
      </c>
      <c r="I133" s="220"/>
      <c r="J133" s="221">
        <f>ROUND(I133*H133,2)</f>
        <v>0</v>
      </c>
      <c r="K133" s="217" t="s">
        <v>131</v>
      </c>
      <c r="L133" s="47"/>
      <c r="M133" s="222" t="s">
        <v>19</v>
      </c>
      <c r="N133" s="223" t="s">
        <v>43</v>
      </c>
      <c r="O133" s="87"/>
      <c r="P133" s="224">
        <f>O133*H133</f>
        <v>0</v>
      </c>
      <c r="Q133" s="224">
        <v>0</v>
      </c>
      <c r="R133" s="224">
        <f>Q133*H133</f>
        <v>0</v>
      </c>
      <c r="S133" s="224">
        <v>0</v>
      </c>
      <c r="T133" s="225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26" t="s">
        <v>132</v>
      </c>
      <c r="AT133" s="226" t="s">
        <v>127</v>
      </c>
      <c r="AU133" s="226" t="s">
        <v>81</v>
      </c>
      <c r="AY133" s="20" t="s">
        <v>125</v>
      </c>
      <c r="BE133" s="227">
        <f>IF(N133="základní",J133,0)</f>
        <v>0</v>
      </c>
      <c r="BF133" s="227">
        <f>IF(N133="snížená",J133,0)</f>
        <v>0</v>
      </c>
      <c r="BG133" s="227">
        <f>IF(N133="zákl. přenesená",J133,0)</f>
        <v>0</v>
      </c>
      <c r="BH133" s="227">
        <f>IF(N133="sníž. přenesená",J133,0)</f>
        <v>0</v>
      </c>
      <c r="BI133" s="227">
        <f>IF(N133="nulová",J133,0)</f>
        <v>0</v>
      </c>
      <c r="BJ133" s="20" t="s">
        <v>79</v>
      </c>
      <c r="BK133" s="227">
        <f>ROUND(I133*H133,2)</f>
        <v>0</v>
      </c>
      <c r="BL133" s="20" t="s">
        <v>132</v>
      </c>
      <c r="BM133" s="226" t="s">
        <v>196</v>
      </c>
    </row>
    <row r="134" s="2" customFormat="1">
      <c r="A134" s="41"/>
      <c r="B134" s="42"/>
      <c r="C134" s="43"/>
      <c r="D134" s="228" t="s">
        <v>134</v>
      </c>
      <c r="E134" s="43"/>
      <c r="F134" s="229" t="s">
        <v>197</v>
      </c>
      <c r="G134" s="43"/>
      <c r="H134" s="43"/>
      <c r="I134" s="230"/>
      <c r="J134" s="43"/>
      <c r="K134" s="43"/>
      <c r="L134" s="47"/>
      <c r="M134" s="231"/>
      <c r="N134" s="232"/>
      <c r="O134" s="87"/>
      <c r="P134" s="87"/>
      <c r="Q134" s="87"/>
      <c r="R134" s="87"/>
      <c r="S134" s="87"/>
      <c r="T134" s="88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20" t="s">
        <v>134</v>
      </c>
      <c r="AU134" s="20" t="s">
        <v>81</v>
      </c>
    </row>
    <row r="135" s="2" customFormat="1">
      <c r="A135" s="41"/>
      <c r="B135" s="42"/>
      <c r="C135" s="43"/>
      <c r="D135" s="233" t="s">
        <v>136</v>
      </c>
      <c r="E135" s="43"/>
      <c r="F135" s="234" t="s">
        <v>198</v>
      </c>
      <c r="G135" s="43"/>
      <c r="H135" s="43"/>
      <c r="I135" s="230"/>
      <c r="J135" s="43"/>
      <c r="K135" s="43"/>
      <c r="L135" s="47"/>
      <c r="M135" s="231"/>
      <c r="N135" s="232"/>
      <c r="O135" s="87"/>
      <c r="P135" s="87"/>
      <c r="Q135" s="87"/>
      <c r="R135" s="87"/>
      <c r="S135" s="87"/>
      <c r="T135" s="88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T135" s="20" t="s">
        <v>136</v>
      </c>
      <c r="AU135" s="20" t="s">
        <v>81</v>
      </c>
    </row>
    <row r="136" s="13" customFormat="1">
      <c r="A136" s="13"/>
      <c r="B136" s="235"/>
      <c r="C136" s="236"/>
      <c r="D136" s="228" t="s">
        <v>138</v>
      </c>
      <c r="E136" s="237" t="s">
        <v>19</v>
      </c>
      <c r="F136" s="238" t="s">
        <v>199</v>
      </c>
      <c r="G136" s="236"/>
      <c r="H136" s="239">
        <v>51.018000000000001</v>
      </c>
      <c r="I136" s="240"/>
      <c r="J136" s="236"/>
      <c r="K136" s="236"/>
      <c r="L136" s="241"/>
      <c r="M136" s="242"/>
      <c r="N136" s="243"/>
      <c r="O136" s="243"/>
      <c r="P136" s="243"/>
      <c r="Q136" s="243"/>
      <c r="R136" s="243"/>
      <c r="S136" s="243"/>
      <c r="T136" s="244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5" t="s">
        <v>138</v>
      </c>
      <c r="AU136" s="245" t="s">
        <v>81</v>
      </c>
      <c r="AV136" s="13" t="s">
        <v>81</v>
      </c>
      <c r="AW136" s="13" t="s">
        <v>33</v>
      </c>
      <c r="AX136" s="13" t="s">
        <v>72</v>
      </c>
      <c r="AY136" s="245" t="s">
        <v>125</v>
      </c>
    </row>
    <row r="137" s="13" customFormat="1">
      <c r="A137" s="13"/>
      <c r="B137" s="235"/>
      <c r="C137" s="236"/>
      <c r="D137" s="228" t="s">
        <v>138</v>
      </c>
      <c r="E137" s="237" t="s">
        <v>19</v>
      </c>
      <c r="F137" s="238" t="s">
        <v>200</v>
      </c>
      <c r="G137" s="236"/>
      <c r="H137" s="239">
        <v>12</v>
      </c>
      <c r="I137" s="240"/>
      <c r="J137" s="236"/>
      <c r="K137" s="236"/>
      <c r="L137" s="241"/>
      <c r="M137" s="242"/>
      <c r="N137" s="243"/>
      <c r="O137" s="243"/>
      <c r="P137" s="243"/>
      <c r="Q137" s="243"/>
      <c r="R137" s="243"/>
      <c r="S137" s="243"/>
      <c r="T137" s="244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5" t="s">
        <v>138</v>
      </c>
      <c r="AU137" s="245" t="s">
        <v>81</v>
      </c>
      <c r="AV137" s="13" t="s">
        <v>81</v>
      </c>
      <c r="AW137" s="13" t="s">
        <v>33</v>
      </c>
      <c r="AX137" s="13" t="s">
        <v>72</v>
      </c>
      <c r="AY137" s="245" t="s">
        <v>125</v>
      </c>
    </row>
    <row r="138" s="14" customFormat="1">
      <c r="A138" s="14"/>
      <c r="B138" s="246"/>
      <c r="C138" s="247"/>
      <c r="D138" s="228" t="s">
        <v>138</v>
      </c>
      <c r="E138" s="248" t="s">
        <v>19</v>
      </c>
      <c r="F138" s="249" t="s">
        <v>168</v>
      </c>
      <c r="G138" s="247"/>
      <c r="H138" s="250">
        <v>63.018000000000001</v>
      </c>
      <c r="I138" s="251"/>
      <c r="J138" s="247"/>
      <c r="K138" s="247"/>
      <c r="L138" s="252"/>
      <c r="M138" s="253"/>
      <c r="N138" s="254"/>
      <c r="O138" s="254"/>
      <c r="P138" s="254"/>
      <c r="Q138" s="254"/>
      <c r="R138" s="254"/>
      <c r="S138" s="254"/>
      <c r="T138" s="255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6" t="s">
        <v>138</v>
      </c>
      <c r="AU138" s="256" t="s">
        <v>81</v>
      </c>
      <c r="AV138" s="14" t="s">
        <v>132</v>
      </c>
      <c r="AW138" s="14" t="s">
        <v>33</v>
      </c>
      <c r="AX138" s="14" t="s">
        <v>79</v>
      </c>
      <c r="AY138" s="256" t="s">
        <v>125</v>
      </c>
    </row>
    <row r="139" s="2" customFormat="1" ht="21.75" customHeight="1">
      <c r="A139" s="41"/>
      <c r="B139" s="42"/>
      <c r="C139" s="215" t="s">
        <v>201</v>
      </c>
      <c r="D139" s="215" t="s">
        <v>127</v>
      </c>
      <c r="E139" s="216" t="s">
        <v>202</v>
      </c>
      <c r="F139" s="217" t="s">
        <v>203</v>
      </c>
      <c r="G139" s="218" t="s">
        <v>195</v>
      </c>
      <c r="H139" s="219">
        <v>86.207999999999998</v>
      </c>
      <c r="I139" s="220"/>
      <c r="J139" s="221">
        <f>ROUND(I139*H139,2)</f>
        <v>0</v>
      </c>
      <c r="K139" s="217" t="s">
        <v>131</v>
      </c>
      <c r="L139" s="47"/>
      <c r="M139" s="222" t="s">
        <v>19</v>
      </c>
      <c r="N139" s="223" t="s">
        <v>43</v>
      </c>
      <c r="O139" s="87"/>
      <c r="P139" s="224">
        <f>O139*H139</f>
        <v>0</v>
      </c>
      <c r="Q139" s="224">
        <v>0</v>
      </c>
      <c r="R139" s="224">
        <f>Q139*H139</f>
        <v>0</v>
      </c>
      <c r="S139" s="224">
        <v>0</v>
      </c>
      <c r="T139" s="225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26" t="s">
        <v>132</v>
      </c>
      <c r="AT139" s="226" t="s">
        <v>127</v>
      </c>
      <c r="AU139" s="226" t="s">
        <v>81</v>
      </c>
      <c r="AY139" s="20" t="s">
        <v>125</v>
      </c>
      <c r="BE139" s="227">
        <f>IF(N139="základní",J139,0)</f>
        <v>0</v>
      </c>
      <c r="BF139" s="227">
        <f>IF(N139="snížená",J139,0)</f>
        <v>0</v>
      </c>
      <c r="BG139" s="227">
        <f>IF(N139="zákl. přenesená",J139,0)</f>
        <v>0</v>
      </c>
      <c r="BH139" s="227">
        <f>IF(N139="sníž. přenesená",J139,0)</f>
        <v>0</v>
      </c>
      <c r="BI139" s="227">
        <f>IF(N139="nulová",J139,0)</f>
        <v>0</v>
      </c>
      <c r="BJ139" s="20" t="s">
        <v>79</v>
      </c>
      <c r="BK139" s="227">
        <f>ROUND(I139*H139,2)</f>
        <v>0</v>
      </c>
      <c r="BL139" s="20" t="s">
        <v>132</v>
      </c>
      <c r="BM139" s="226" t="s">
        <v>204</v>
      </c>
    </row>
    <row r="140" s="2" customFormat="1">
      <c r="A140" s="41"/>
      <c r="B140" s="42"/>
      <c r="C140" s="43"/>
      <c r="D140" s="228" t="s">
        <v>134</v>
      </c>
      <c r="E140" s="43"/>
      <c r="F140" s="229" t="s">
        <v>205</v>
      </c>
      <c r="G140" s="43"/>
      <c r="H140" s="43"/>
      <c r="I140" s="230"/>
      <c r="J140" s="43"/>
      <c r="K140" s="43"/>
      <c r="L140" s="47"/>
      <c r="M140" s="231"/>
      <c r="N140" s="232"/>
      <c r="O140" s="87"/>
      <c r="P140" s="87"/>
      <c r="Q140" s="87"/>
      <c r="R140" s="87"/>
      <c r="S140" s="87"/>
      <c r="T140" s="88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20" t="s">
        <v>134</v>
      </c>
      <c r="AU140" s="20" t="s">
        <v>81</v>
      </c>
    </row>
    <row r="141" s="2" customFormat="1">
      <c r="A141" s="41"/>
      <c r="B141" s="42"/>
      <c r="C141" s="43"/>
      <c r="D141" s="233" t="s">
        <v>136</v>
      </c>
      <c r="E141" s="43"/>
      <c r="F141" s="234" t="s">
        <v>206</v>
      </c>
      <c r="G141" s="43"/>
      <c r="H141" s="43"/>
      <c r="I141" s="230"/>
      <c r="J141" s="43"/>
      <c r="K141" s="43"/>
      <c r="L141" s="47"/>
      <c r="M141" s="231"/>
      <c r="N141" s="232"/>
      <c r="O141" s="87"/>
      <c r="P141" s="87"/>
      <c r="Q141" s="87"/>
      <c r="R141" s="87"/>
      <c r="S141" s="87"/>
      <c r="T141" s="88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20" t="s">
        <v>136</v>
      </c>
      <c r="AU141" s="20" t="s">
        <v>81</v>
      </c>
    </row>
    <row r="142" s="2" customFormat="1">
      <c r="A142" s="41"/>
      <c r="B142" s="42"/>
      <c r="C142" s="43"/>
      <c r="D142" s="228" t="s">
        <v>207</v>
      </c>
      <c r="E142" s="43"/>
      <c r="F142" s="257" t="s">
        <v>208</v>
      </c>
      <c r="G142" s="43"/>
      <c r="H142" s="43"/>
      <c r="I142" s="230"/>
      <c r="J142" s="43"/>
      <c r="K142" s="43"/>
      <c r="L142" s="47"/>
      <c r="M142" s="231"/>
      <c r="N142" s="232"/>
      <c r="O142" s="87"/>
      <c r="P142" s="87"/>
      <c r="Q142" s="87"/>
      <c r="R142" s="87"/>
      <c r="S142" s="87"/>
      <c r="T142" s="88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T142" s="20" t="s">
        <v>207</v>
      </c>
      <c r="AU142" s="20" t="s">
        <v>81</v>
      </c>
    </row>
    <row r="143" s="13" customFormat="1">
      <c r="A143" s="13"/>
      <c r="B143" s="235"/>
      <c r="C143" s="236"/>
      <c r="D143" s="228" t="s">
        <v>138</v>
      </c>
      <c r="E143" s="237" t="s">
        <v>19</v>
      </c>
      <c r="F143" s="238" t="s">
        <v>209</v>
      </c>
      <c r="G143" s="236"/>
      <c r="H143" s="239">
        <v>23.190000000000001</v>
      </c>
      <c r="I143" s="240"/>
      <c r="J143" s="236"/>
      <c r="K143" s="236"/>
      <c r="L143" s="241"/>
      <c r="M143" s="242"/>
      <c r="N143" s="243"/>
      <c r="O143" s="243"/>
      <c r="P143" s="243"/>
      <c r="Q143" s="243"/>
      <c r="R143" s="243"/>
      <c r="S143" s="243"/>
      <c r="T143" s="244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5" t="s">
        <v>138</v>
      </c>
      <c r="AU143" s="245" t="s">
        <v>81</v>
      </c>
      <c r="AV143" s="13" t="s">
        <v>81</v>
      </c>
      <c r="AW143" s="13" t="s">
        <v>33</v>
      </c>
      <c r="AX143" s="13" t="s">
        <v>72</v>
      </c>
      <c r="AY143" s="245" t="s">
        <v>125</v>
      </c>
    </row>
    <row r="144" s="13" customFormat="1">
      <c r="A144" s="13"/>
      <c r="B144" s="235"/>
      <c r="C144" s="236"/>
      <c r="D144" s="228" t="s">
        <v>138</v>
      </c>
      <c r="E144" s="237" t="s">
        <v>19</v>
      </c>
      <c r="F144" s="238" t="s">
        <v>210</v>
      </c>
      <c r="G144" s="236"/>
      <c r="H144" s="239">
        <v>63.018000000000001</v>
      </c>
      <c r="I144" s="240"/>
      <c r="J144" s="236"/>
      <c r="K144" s="236"/>
      <c r="L144" s="241"/>
      <c r="M144" s="242"/>
      <c r="N144" s="243"/>
      <c r="O144" s="243"/>
      <c r="P144" s="243"/>
      <c r="Q144" s="243"/>
      <c r="R144" s="243"/>
      <c r="S144" s="243"/>
      <c r="T144" s="244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5" t="s">
        <v>138</v>
      </c>
      <c r="AU144" s="245" t="s">
        <v>81</v>
      </c>
      <c r="AV144" s="13" t="s">
        <v>81</v>
      </c>
      <c r="AW144" s="13" t="s">
        <v>33</v>
      </c>
      <c r="AX144" s="13" t="s">
        <v>72</v>
      </c>
      <c r="AY144" s="245" t="s">
        <v>125</v>
      </c>
    </row>
    <row r="145" s="14" customFormat="1">
      <c r="A145" s="14"/>
      <c r="B145" s="246"/>
      <c r="C145" s="247"/>
      <c r="D145" s="228" t="s">
        <v>138</v>
      </c>
      <c r="E145" s="248" t="s">
        <v>19</v>
      </c>
      <c r="F145" s="249" t="s">
        <v>168</v>
      </c>
      <c r="G145" s="247"/>
      <c r="H145" s="250">
        <v>86.207999999999998</v>
      </c>
      <c r="I145" s="251"/>
      <c r="J145" s="247"/>
      <c r="K145" s="247"/>
      <c r="L145" s="252"/>
      <c r="M145" s="253"/>
      <c r="N145" s="254"/>
      <c r="O145" s="254"/>
      <c r="P145" s="254"/>
      <c r="Q145" s="254"/>
      <c r="R145" s="254"/>
      <c r="S145" s="254"/>
      <c r="T145" s="255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6" t="s">
        <v>138</v>
      </c>
      <c r="AU145" s="256" t="s">
        <v>81</v>
      </c>
      <c r="AV145" s="14" t="s">
        <v>132</v>
      </c>
      <c r="AW145" s="14" t="s">
        <v>33</v>
      </c>
      <c r="AX145" s="14" t="s">
        <v>79</v>
      </c>
      <c r="AY145" s="256" t="s">
        <v>125</v>
      </c>
    </row>
    <row r="146" s="2" customFormat="1" ht="24.15" customHeight="1">
      <c r="A146" s="41"/>
      <c r="B146" s="42"/>
      <c r="C146" s="215" t="s">
        <v>211</v>
      </c>
      <c r="D146" s="215" t="s">
        <v>127</v>
      </c>
      <c r="E146" s="216" t="s">
        <v>212</v>
      </c>
      <c r="F146" s="217" t="s">
        <v>213</v>
      </c>
      <c r="G146" s="218" t="s">
        <v>195</v>
      </c>
      <c r="H146" s="219">
        <v>1379.328</v>
      </c>
      <c r="I146" s="220"/>
      <c r="J146" s="221">
        <f>ROUND(I146*H146,2)</f>
        <v>0</v>
      </c>
      <c r="K146" s="217" t="s">
        <v>131</v>
      </c>
      <c r="L146" s="47"/>
      <c r="M146" s="222" t="s">
        <v>19</v>
      </c>
      <c r="N146" s="223" t="s">
        <v>43</v>
      </c>
      <c r="O146" s="87"/>
      <c r="P146" s="224">
        <f>O146*H146</f>
        <v>0</v>
      </c>
      <c r="Q146" s="224">
        <v>0</v>
      </c>
      <c r="R146" s="224">
        <f>Q146*H146</f>
        <v>0</v>
      </c>
      <c r="S146" s="224">
        <v>0</v>
      </c>
      <c r="T146" s="225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26" t="s">
        <v>132</v>
      </c>
      <c r="AT146" s="226" t="s">
        <v>127</v>
      </c>
      <c r="AU146" s="226" t="s">
        <v>81</v>
      </c>
      <c r="AY146" s="20" t="s">
        <v>125</v>
      </c>
      <c r="BE146" s="227">
        <f>IF(N146="základní",J146,0)</f>
        <v>0</v>
      </c>
      <c r="BF146" s="227">
        <f>IF(N146="snížená",J146,0)</f>
        <v>0</v>
      </c>
      <c r="BG146" s="227">
        <f>IF(N146="zákl. přenesená",J146,0)</f>
        <v>0</v>
      </c>
      <c r="BH146" s="227">
        <f>IF(N146="sníž. přenesená",J146,0)</f>
        <v>0</v>
      </c>
      <c r="BI146" s="227">
        <f>IF(N146="nulová",J146,0)</f>
        <v>0</v>
      </c>
      <c r="BJ146" s="20" t="s">
        <v>79</v>
      </c>
      <c r="BK146" s="227">
        <f>ROUND(I146*H146,2)</f>
        <v>0</v>
      </c>
      <c r="BL146" s="20" t="s">
        <v>132</v>
      </c>
      <c r="BM146" s="226" t="s">
        <v>214</v>
      </c>
    </row>
    <row r="147" s="2" customFormat="1">
      <c r="A147" s="41"/>
      <c r="B147" s="42"/>
      <c r="C147" s="43"/>
      <c r="D147" s="228" t="s">
        <v>134</v>
      </c>
      <c r="E147" s="43"/>
      <c r="F147" s="229" t="s">
        <v>215</v>
      </c>
      <c r="G147" s="43"/>
      <c r="H147" s="43"/>
      <c r="I147" s="230"/>
      <c r="J147" s="43"/>
      <c r="K147" s="43"/>
      <c r="L147" s="47"/>
      <c r="M147" s="231"/>
      <c r="N147" s="232"/>
      <c r="O147" s="87"/>
      <c r="P147" s="87"/>
      <c r="Q147" s="87"/>
      <c r="R147" s="87"/>
      <c r="S147" s="87"/>
      <c r="T147" s="88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20" t="s">
        <v>134</v>
      </c>
      <c r="AU147" s="20" t="s">
        <v>81</v>
      </c>
    </row>
    <row r="148" s="2" customFormat="1">
      <c r="A148" s="41"/>
      <c r="B148" s="42"/>
      <c r="C148" s="43"/>
      <c r="D148" s="233" t="s">
        <v>136</v>
      </c>
      <c r="E148" s="43"/>
      <c r="F148" s="234" t="s">
        <v>216</v>
      </c>
      <c r="G148" s="43"/>
      <c r="H148" s="43"/>
      <c r="I148" s="230"/>
      <c r="J148" s="43"/>
      <c r="K148" s="43"/>
      <c r="L148" s="47"/>
      <c r="M148" s="231"/>
      <c r="N148" s="232"/>
      <c r="O148" s="87"/>
      <c r="P148" s="87"/>
      <c r="Q148" s="87"/>
      <c r="R148" s="87"/>
      <c r="S148" s="87"/>
      <c r="T148" s="88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T148" s="20" t="s">
        <v>136</v>
      </c>
      <c r="AU148" s="20" t="s">
        <v>81</v>
      </c>
    </row>
    <row r="149" s="2" customFormat="1">
      <c r="A149" s="41"/>
      <c r="B149" s="42"/>
      <c r="C149" s="43"/>
      <c r="D149" s="228" t="s">
        <v>207</v>
      </c>
      <c r="E149" s="43"/>
      <c r="F149" s="257" t="s">
        <v>208</v>
      </c>
      <c r="G149" s="43"/>
      <c r="H149" s="43"/>
      <c r="I149" s="230"/>
      <c r="J149" s="43"/>
      <c r="K149" s="43"/>
      <c r="L149" s="47"/>
      <c r="M149" s="231"/>
      <c r="N149" s="232"/>
      <c r="O149" s="87"/>
      <c r="P149" s="87"/>
      <c r="Q149" s="87"/>
      <c r="R149" s="87"/>
      <c r="S149" s="87"/>
      <c r="T149" s="88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T149" s="20" t="s">
        <v>207</v>
      </c>
      <c r="AU149" s="20" t="s">
        <v>81</v>
      </c>
    </row>
    <row r="150" s="13" customFormat="1">
      <c r="A150" s="13"/>
      <c r="B150" s="235"/>
      <c r="C150" s="236"/>
      <c r="D150" s="228" t="s">
        <v>138</v>
      </c>
      <c r="E150" s="237" t="s">
        <v>19</v>
      </c>
      <c r="F150" s="238" t="s">
        <v>217</v>
      </c>
      <c r="G150" s="236"/>
      <c r="H150" s="239">
        <v>1379.328</v>
      </c>
      <c r="I150" s="240"/>
      <c r="J150" s="236"/>
      <c r="K150" s="236"/>
      <c r="L150" s="241"/>
      <c r="M150" s="242"/>
      <c r="N150" s="243"/>
      <c r="O150" s="243"/>
      <c r="P150" s="243"/>
      <c r="Q150" s="243"/>
      <c r="R150" s="243"/>
      <c r="S150" s="243"/>
      <c r="T150" s="244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5" t="s">
        <v>138</v>
      </c>
      <c r="AU150" s="245" t="s">
        <v>81</v>
      </c>
      <c r="AV150" s="13" t="s">
        <v>81</v>
      </c>
      <c r="AW150" s="13" t="s">
        <v>33</v>
      </c>
      <c r="AX150" s="13" t="s">
        <v>79</v>
      </c>
      <c r="AY150" s="245" t="s">
        <v>125</v>
      </c>
    </row>
    <row r="151" s="2" customFormat="1" ht="21.75" customHeight="1">
      <c r="A151" s="41"/>
      <c r="B151" s="42"/>
      <c r="C151" s="258" t="s">
        <v>8</v>
      </c>
      <c r="D151" s="258" t="s">
        <v>218</v>
      </c>
      <c r="E151" s="259" t="s">
        <v>219</v>
      </c>
      <c r="F151" s="260" t="s">
        <v>220</v>
      </c>
      <c r="G151" s="261" t="s">
        <v>221</v>
      </c>
      <c r="H151" s="262">
        <v>155.17400000000001</v>
      </c>
      <c r="I151" s="263"/>
      <c r="J151" s="264">
        <f>ROUND(I151*H151,2)</f>
        <v>0</v>
      </c>
      <c r="K151" s="260" t="s">
        <v>131</v>
      </c>
      <c r="L151" s="265"/>
      <c r="M151" s="266" t="s">
        <v>19</v>
      </c>
      <c r="N151" s="267" t="s">
        <v>43</v>
      </c>
      <c r="O151" s="87"/>
      <c r="P151" s="224">
        <f>O151*H151</f>
        <v>0</v>
      </c>
      <c r="Q151" s="224">
        <v>0</v>
      </c>
      <c r="R151" s="224">
        <f>Q151*H151</f>
        <v>0</v>
      </c>
      <c r="S151" s="224">
        <v>0</v>
      </c>
      <c r="T151" s="225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26" t="s">
        <v>185</v>
      </c>
      <c r="AT151" s="226" t="s">
        <v>218</v>
      </c>
      <c r="AU151" s="226" t="s">
        <v>81</v>
      </c>
      <c r="AY151" s="20" t="s">
        <v>125</v>
      </c>
      <c r="BE151" s="227">
        <f>IF(N151="základní",J151,0)</f>
        <v>0</v>
      </c>
      <c r="BF151" s="227">
        <f>IF(N151="snížená",J151,0)</f>
        <v>0</v>
      </c>
      <c r="BG151" s="227">
        <f>IF(N151="zákl. přenesená",J151,0)</f>
        <v>0</v>
      </c>
      <c r="BH151" s="227">
        <f>IF(N151="sníž. přenesená",J151,0)</f>
        <v>0</v>
      </c>
      <c r="BI151" s="227">
        <f>IF(N151="nulová",J151,0)</f>
        <v>0</v>
      </c>
      <c r="BJ151" s="20" t="s">
        <v>79</v>
      </c>
      <c r="BK151" s="227">
        <f>ROUND(I151*H151,2)</f>
        <v>0</v>
      </c>
      <c r="BL151" s="20" t="s">
        <v>132</v>
      </c>
      <c r="BM151" s="226" t="s">
        <v>222</v>
      </c>
    </row>
    <row r="152" s="2" customFormat="1">
      <c r="A152" s="41"/>
      <c r="B152" s="42"/>
      <c r="C152" s="43"/>
      <c r="D152" s="228" t="s">
        <v>134</v>
      </c>
      <c r="E152" s="43"/>
      <c r="F152" s="229" t="s">
        <v>220</v>
      </c>
      <c r="G152" s="43"/>
      <c r="H152" s="43"/>
      <c r="I152" s="230"/>
      <c r="J152" s="43"/>
      <c r="K152" s="43"/>
      <c r="L152" s="47"/>
      <c r="M152" s="231"/>
      <c r="N152" s="232"/>
      <c r="O152" s="87"/>
      <c r="P152" s="87"/>
      <c r="Q152" s="87"/>
      <c r="R152" s="87"/>
      <c r="S152" s="87"/>
      <c r="T152" s="88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T152" s="20" t="s">
        <v>134</v>
      </c>
      <c r="AU152" s="20" t="s">
        <v>81</v>
      </c>
    </row>
    <row r="153" s="13" customFormat="1">
      <c r="A153" s="13"/>
      <c r="B153" s="235"/>
      <c r="C153" s="236"/>
      <c r="D153" s="228" t="s">
        <v>138</v>
      </c>
      <c r="E153" s="237" t="s">
        <v>19</v>
      </c>
      <c r="F153" s="238" t="s">
        <v>223</v>
      </c>
      <c r="G153" s="236"/>
      <c r="H153" s="239">
        <v>155.17400000000001</v>
      </c>
      <c r="I153" s="240"/>
      <c r="J153" s="236"/>
      <c r="K153" s="236"/>
      <c r="L153" s="241"/>
      <c r="M153" s="242"/>
      <c r="N153" s="243"/>
      <c r="O153" s="243"/>
      <c r="P153" s="243"/>
      <c r="Q153" s="243"/>
      <c r="R153" s="243"/>
      <c r="S153" s="243"/>
      <c r="T153" s="244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5" t="s">
        <v>138</v>
      </c>
      <c r="AU153" s="245" t="s">
        <v>81</v>
      </c>
      <c r="AV153" s="13" t="s">
        <v>81</v>
      </c>
      <c r="AW153" s="13" t="s">
        <v>33</v>
      </c>
      <c r="AX153" s="13" t="s">
        <v>79</v>
      </c>
      <c r="AY153" s="245" t="s">
        <v>125</v>
      </c>
    </row>
    <row r="154" s="2" customFormat="1" ht="16.5" customHeight="1">
      <c r="A154" s="41"/>
      <c r="B154" s="42"/>
      <c r="C154" s="215" t="s">
        <v>224</v>
      </c>
      <c r="D154" s="215" t="s">
        <v>127</v>
      </c>
      <c r="E154" s="216" t="s">
        <v>225</v>
      </c>
      <c r="F154" s="217" t="s">
        <v>226</v>
      </c>
      <c r="G154" s="218" t="s">
        <v>195</v>
      </c>
      <c r="H154" s="219">
        <v>86.207999999999998</v>
      </c>
      <c r="I154" s="220"/>
      <c r="J154" s="221">
        <f>ROUND(I154*H154,2)</f>
        <v>0</v>
      </c>
      <c r="K154" s="217" t="s">
        <v>131</v>
      </c>
      <c r="L154" s="47"/>
      <c r="M154" s="222" t="s">
        <v>19</v>
      </c>
      <c r="N154" s="223" t="s">
        <v>43</v>
      </c>
      <c r="O154" s="87"/>
      <c r="P154" s="224">
        <f>O154*H154</f>
        <v>0</v>
      </c>
      <c r="Q154" s="224">
        <v>0</v>
      </c>
      <c r="R154" s="224">
        <f>Q154*H154</f>
        <v>0</v>
      </c>
      <c r="S154" s="224">
        <v>0</v>
      </c>
      <c r="T154" s="225">
        <f>S154*H154</f>
        <v>0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26" t="s">
        <v>132</v>
      </c>
      <c r="AT154" s="226" t="s">
        <v>127</v>
      </c>
      <c r="AU154" s="226" t="s">
        <v>81</v>
      </c>
      <c r="AY154" s="20" t="s">
        <v>125</v>
      </c>
      <c r="BE154" s="227">
        <f>IF(N154="základní",J154,0)</f>
        <v>0</v>
      </c>
      <c r="BF154" s="227">
        <f>IF(N154="snížená",J154,0)</f>
        <v>0</v>
      </c>
      <c r="BG154" s="227">
        <f>IF(N154="zákl. přenesená",J154,0)</f>
        <v>0</v>
      </c>
      <c r="BH154" s="227">
        <f>IF(N154="sníž. přenesená",J154,0)</f>
        <v>0</v>
      </c>
      <c r="BI154" s="227">
        <f>IF(N154="nulová",J154,0)</f>
        <v>0</v>
      </c>
      <c r="BJ154" s="20" t="s">
        <v>79</v>
      </c>
      <c r="BK154" s="227">
        <f>ROUND(I154*H154,2)</f>
        <v>0</v>
      </c>
      <c r="BL154" s="20" t="s">
        <v>132</v>
      </c>
      <c r="BM154" s="226" t="s">
        <v>227</v>
      </c>
    </row>
    <row r="155" s="2" customFormat="1">
      <c r="A155" s="41"/>
      <c r="B155" s="42"/>
      <c r="C155" s="43"/>
      <c r="D155" s="228" t="s">
        <v>134</v>
      </c>
      <c r="E155" s="43"/>
      <c r="F155" s="229" t="s">
        <v>228</v>
      </c>
      <c r="G155" s="43"/>
      <c r="H155" s="43"/>
      <c r="I155" s="230"/>
      <c r="J155" s="43"/>
      <c r="K155" s="43"/>
      <c r="L155" s="47"/>
      <c r="M155" s="231"/>
      <c r="N155" s="232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20" t="s">
        <v>134</v>
      </c>
      <c r="AU155" s="20" t="s">
        <v>81</v>
      </c>
    </row>
    <row r="156" s="2" customFormat="1">
      <c r="A156" s="41"/>
      <c r="B156" s="42"/>
      <c r="C156" s="43"/>
      <c r="D156" s="233" t="s">
        <v>136</v>
      </c>
      <c r="E156" s="43"/>
      <c r="F156" s="234" t="s">
        <v>229</v>
      </c>
      <c r="G156" s="43"/>
      <c r="H156" s="43"/>
      <c r="I156" s="230"/>
      <c r="J156" s="43"/>
      <c r="K156" s="43"/>
      <c r="L156" s="47"/>
      <c r="M156" s="231"/>
      <c r="N156" s="232"/>
      <c r="O156" s="87"/>
      <c r="P156" s="87"/>
      <c r="Q156" s="87"/>
      <c r="R156" s="87"/>
      <c r="S156" s="87"/>
      <c r="T156" s="88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T156" s="20" t="s">
        <v>136</v>
      </c>
      <c r="AU156" s="20" t="s">
        <v>81</v>
      </c>
    </row>
    <row r="157" s="2" customFormat="1">
      <c r="A157" s="41"/>
      <c r="B157" s="42"/>
      <c r="C157" s="43"/>
      <c r="D157" s="228" t="s">
        <v>207</v>
      </c>
      <c r="E157" s="43"/>
      <c r="F157" s="257" t="s">
        <v>230</v>
      </c>
      <c r="G157" s="43"/>
      <c r="H157" s="43"/>
      <c r="I157" s="230"/>
      <c r="J157" s="43"/>
      <c r="K157" s="43"/>
      <c r="L157" s="47"/>
      <c r="M157" s="231"/>
      <c r="N157" s="232"/>
      <c r="O157" s="87"/>
      <c r="P157" s="87"/>
      <c r="Q157" s="87"/>
      <c r="R157" s="87"/>
      <c r="S157" s="87"/>
      <c r="T157" s="88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T157" s="20" t="s">
        <v>207</v>
      </c>
      <c r="AU157" s="20" t="s">
        <v>81</v>
      </c>
    </row>
    <row r="158" s="13" customFormat="1">
      <c r="A158" s="13"/>
      <c r="B158" s="235"/>
      <c r="C158" s="236"/>
      <c r="D158" s="228" t="s">
        <v>138</v>
      </c>
      <c r="E158" s="237" t="s">
        <v>19</v>
      </c>
      <c r="F158" s="238" t="s">
        <v>231</v>
      </c>
      <c r="G158" s="236"/>
      <c r="H158" s="239">
        <v>86.207999999999998</v>
      </c>
      <c r="I158" s="240"/>
      <c r="J158" s="236"/>
      <c r="K158" s="236"/>
      <c r="L158" s="241"/>
      <c r="M158" s="242"/>
      <c r="N158" s="243"/>
      <c r="O158" s="243"/>
      <c r="P158" s="243"/>
      <c r="Q158" s="243"/>
      <c r="R158" s="243"/>
      <c r="S158" s="243"/>
      <c r="T158" s="244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5" t="s">
        <v>138</v>
      </c>
      <c r="AU158" s="245" t="s">
        <v>81</v>
      </c>
      <c r="AV158" s="13" t="s">
        <v>81</v>
      </c>
      <c r="AW158" s="13" t="s">
        <v>33</v>
      </c>
      <c r="AX158" s="13" t="s">
        <v>79</v>
      </c>
      <c r="AY158" s="245" t="s">
        <v>125</v>
      </c>
    </row>
    <row r="159" s="2" customFormat="1" ht="16.5" customHeight="1">
      <c r="A159" s="41"/>
      <c r="B159" s="42"/>
      <c r="C159" s="215" t="s">
        <v>232</v>
      </c>
      <c r="D159" s="215" t="s">
        <v>127</v>
      </c>
      <c r="E159" s="216" t="s">
        <v>233</v>
      </c>
      <c r="F159" s="217" t="s">
        <v>234</v>
      </c>
      <c r="G159" s="218" t="s">
        <v>130</v>
      </c>
      <c r="H159" s="219">
        <v>86.799999999999997</v>
      </c>
      <c r="I159" s="220"/>
      <c r="J159" s="221">
        <f>ROUND(I159*H159,2)</f>
        <v>0</v>
      </c>
      <c r="K159" s="217" t="s">
        <v>131</v>
      </c>
      <c r="L159" s="47"/>
      <c r="M159" s="222" t="s">
        <v>19</v>
      </c>
      <c r="N159" s="223" t="s">
        <v>43</v>
      </c>
      <c r="O159" s="87"/>
      <c r="P159" s="224">
        <f>O159*H159</f>
        <v>0</v>
      </c>
      <c r="Q159" s="224">
        <v>0</v>
      </c>
      <c r="R159" s="224">
        <f>Q159*H159</f>
        <v>0</v>
      </c>
      <c r="S159" s="224">
        <v>0</v>
      </c>
      <c r="T159" s="225">
        <f>S159*H159</f>
        <v>0</v>
      </c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R159" s="226" t="s">
        <v>132</v>
      </c>
      <c r="AT159" s="226" t="s">
        <v>127</v>
      </c>
      <c r="AU159" s="226" t="s">
        <v>81</v>
      </c>
      <c r="AY159" s="20" t="s">
        <v>125</v>
      </c>
      <c r="BE159" s="227">
        <f>IF(N159="základní",J159,0)</f>
        <v>0</v>
      </c>
      <c r="BF159" s="227">
        <f>IF(N159="snížená",J159,0)</f>
        <v>0</v>
      </c>
      <c r="BG159" s="227">
        <f>IF(N159="zákl. přenesená",J159,0)</f>
        <v>0</v>
      </c>
      <c r="BH159" s="227">
        <f>IF(N159="sníž. přenesená",J159,0)</f>
        <v>0</v>
      </c>
      <c r="BI159" s="227">
        <f>IF(N159="nulová",J159,0)</f>
        <v>0</v>
      </c>
      <c r="BJ159" s="20" t="s">
        <v>79</v>
      </c>
      <c r="BK159" s="227">
        <f>ROUND(I159*H159,2)</f>
        <v>0</v>
      </c>
      <c r="BL159" s="20" t="s">
        <v>132</v>
      </c>
      <c r="BM159" s="226" t="s">
        <v>235</v>
      </c>
    </row>
    <row r="160" s="2" customFormat="1">
      <c r="A160" s="41"/>
      <c r="B160" s="42"/>
      <c r="C160" s="43"/>
      <c r="D160" s="228" t="s">
        <v>134</v>
      </c>
      <c r="E160" s="43"/>
      <c r="F160" s="229" t="s">
        <v>236</v>
      </c>
      <c r="G160" s="43"/>
      <c r="H160" s="43"/>
      <c r="I160" s="230"/>
      <c r="J160" s="43"/>
      <c r="K160" s="43"/>
      <c r="L160" s="47"/>
      <c r="M160" s="231"/>
      <c r="N160" s="232"/>
      <c r="O160" s="87"/>
      <c r="P160" s="87"/>
      <c r="Q160" s="87"/>
      <c r="R160" s="87"/>
      <c r="S160" s="87"/>
      <c r="T160" s="88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T160" s="20" t="s">
        <v>134</v>
      </c>
      <c r="AU160" s="20" t="s">
        <v>81</v>
      </c>
    </row>
    <row r="161" s="2" customFormat="1">
      <c r="A161" s="41"/>
      <c r="B161" s="42"/>
      <c r="C161" s="43"/>
      <c r="D161" s="233" t="s">
        <v>136</v>
      </c>
      <c r="E161" s="43"/>
      <c r="F161" s="234" t="s">
        <v>237</v>
      </c>
      <c r="G161" s="43"/>
      <c r="H161" s="43"/>
      <c r="I161" s="230"/>
      <c r="J161" s="43"/>
      <c r="K161" s="43"/>
      <c r="L161" s="47"/>
      <c r="M161" s="231"/>
      <c r="N161" s="232"/>
      <c r="O161" s="87"/>
      <c r="P161" s="87"/>
      <c r="Q161" s="87"/>
      <c r="R161" s="87"/>
      <c r="S161" s="87"/>
      <c r="T161" s="88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T161" s="20" t="s">
        <v>136</v>
      </c>
      <c r="AU161" s="20" t="s">
        <v>81</v>
      </c>
    </row>
    <row r="162" s="13" customFormat="1">
      <c r="A162" s="13"/>
      <c r="B162" s="235"/>
      <c r="C162" s="236"/>
      <c r="D162" s="228" t="s">
        <v>138</v>
      </c>
      <c r="E162" s="237" t="s">
        <v>19</v>
      </c>
      <c r="F162" s="238" t="s">
        <v>238</v>
      </c>
      <c r="G162" s="236"/>
      <c r="H162" s="239">
        <v>86.799999999999997</v>
      </c>
      <c r="I162" s="240"/>
      <c r="J162" s="236"/>
      <c r="K162" s="236"/>
      <c r="L162" s="241"/>
      <c r="M162" s="242"/>
      <c r="N162" s="243"/>
      <c r="O162" s="243"/>
      <c r="P162" s="243"/>
      <c r="Q162" s="243"/>
      <c r="R162" s="243"/>
      <c r="S162" s="243"/>
      <c r="T162" s="244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5" t="s">
        <v>138</v>
      </c>
      <c r="AU162" s="245" t="s">
        <v>81</v>
      </c>
      <c r="AV162" s="13" t="s">
        <v>81</v>
      </c>
      <c r="AW162" s="13" t="s">
        <v>33</v>
      </c>
      <c r="AX162" s="13" t="s">
        <v>79</v>
      </c>
      <c r="AY162" s="245" t="s">
        <v>125</v>
      </c>
    </row>
    <row r="163" s="2" customFormat="1" ht="16.5" customHeight="1">
      <c r="A163" s="41"/>
      <c r="B163" s="42"/>
      <c r="C163" s="258" t="s">
        <v>239</v>
      </c>
      <c r="D163" s="258" t="s">
        <v>218</v>
      </c>
      <c r="E163" s="259" t="s">
        <v>240</v>
      </c>
      <c r="F163" s="260" t="s">
        <v>241</v>
      </c>
      <c r="G163" s="261" t="s">
        <v>221</v>
      </c>
      <c r="H163" s="262">
        <v>15.624000000000001</v>
      </c>
      <c r="I163" s="263"/>
      <c r="J163" s="264">
        <f>ROUND(I163*H163,2)</f>
        <v>0</v>
      </c>
      <c r="K163" s="260" t="s">
        <v>131</v>
      </c>
      <c r="L163" s="265"/>
      <c r="M163" s="266" t="s">
        <v>19</v>
      </c>
      <c r="N163" s="267" t="s">
        <v>43</v>
      </c>
      <c r="O163" s="87"/>
      <c r="P163" s="224">
        <f>O163*H163</f>
        <v>0</v>
      </c>
      <c r="Q163" s="224">
        <v>1</v>
      </c>
      <c r="R163" s="224">
        <f>Q163*H163</f>
        <v>15.624000000000001</v>
      </c>
      <c r="S163" s="224">
        <v>0</v>
      </c>
      <c r="T163" s="225">
        <f>S163*H163</f>
        <v>0</v>
      </c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R163" s="226" t="s">
        <v>185</v>
      </c>
      <c r="AT163" s="226" t="s">
        <v>218</v>
      </c>
      <c r="AU163" s="226" t="s">
        <v>81</v>
      </c>
      <c r="AY163" s="20" t="s">
        <v>125</v>
      </c>
      <c r="BE163" s="227">
        <f>IF(N163="základní",J163,0)</f>
        <v>0</v>
      </c>
      <c r="BF163" s="227">
        <f>IF(N163="snížená",J163,0)</f>
        <v>0</v>
      </c>
      <c r="BG163" s="227">
        <f>IF(N163="zákl. přenesená",J163,0)</f>
        <v>0</v>
      </c>
      <c r="BH163" s="227">
        <f>IF(N163="sníž. přenesená",J163,0)</f>
        <v>0</v>
      </c>
      <c r="BI163" s="227">
        <f>IF(N163="nulová",J163,0)</f>
        <v>0</v>
      </c>
      <c r="BJ163" s="20" t="s">
        <v>79</v>
      </c>
      <c r="BK163" s="227">
        <f>ROUND(I163*H163,2)</f>
        <v>0</v>
      </c>
      <c r="BL163" s="20" t="s">
        <v>132</v>
      </c>
      <c r="BM163" s="226" t="s">
        <v>242</v>
      </c>
    </row>
    <row r="164" s="2" customFormat="1">
      <c r="A164" s="41"/>
      <c r="B164" s="42"/>
      <c r="C164" s="43"/>
      <c r="D164" s="228" t="s">
        <v>134</v>
      </c>
      <c r="E164" s="43"/>
      <c r="F164" s="229" t="s">
        <v>241</v>
      </c>
      <c r="G164" s="43"/>
      <c r="H164" s="43"/>
      <c r="I164" s="230"/>
      <c r="J164" s="43"/>
      <c r="K164" s="43"/>
      <c r="L164" s="47"/>
      <c r="M164" s="231"/>
      <c r="N164" s="232"/>
      <c r="O164" s="87"/>
      <c r="P164" s="87"/>
      <c r="Q164" s="87"/>
      <c r="R164" s="87"/>
      <c r="S164" s="87"/>
      <c r="T164" s="88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T164" s="20" t="s">
        <v>134</v>
      </c>
      <c r="AU164" s="20" t="s">
        <v>81</v>
      </c>
    </row>
    <row r="165" s="13" customFormat="1">
      <c r="A165" s="13"/>
      <c r="B165" s="235"/>
      <c r="C165" s="236"/>
      <c r="D165" s="228" t="s">
        <v>138</v>
      </c>
      <c r="E165" s="237" t="s">
        <v>19</v>
      </c>
      <c r="F165" s="238" t="s">
        <v>243</v>
      </c>
      <c r="G165" s="236"/>
      <c r="H165" s="239">
        <v>15.624000000000001</v>
      </c>
      <c r="I165" s="240"/>
      <c r="J165" s="236"/>
      <c r="K165" s="236"/>
      <c r="L165" s="241"/>
      <c r="M165" s="242"/>
      <c r="N165" s="243"/>
      <c r="O165" s="243"/>
      <c r="P165" s="243"/>
      <c r="Q165" s="243"/>
      <c r="R165" s="243"/>
      <c r="S165" s="243"/>
      <c r="T165" s="244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5" t="s">
        <v>138</v>
      </c>
      <c r="AU165" s="245" t="s">
        <v>81</v>
      </c>
      <c r="AV165" s="13" t="s">
        <v>81</v>
      </c>
      <c r="AW165" s="13" t="s">
        <v>33</v>
      </c>
      <c r="AX165" s="13" t="s">
        <v>79</v>
      </c>
      <c r="AY165" s="245" t="s">
        <v>125</v>
      </c>
    </row>
    <row r="166" s="2" customFormat="1" ht="16.5" customHeight="1">
      <c r="A166" s="41"/>
      <c r="B166" s="42"/>
      <c r="C166" s="258" t="s">
        <v>244</v>
      </c>
      <c r="D166" s="258" t="s">
        <v>218</v>
      </c>
      <c r="E166" s="259" t="s">
        <v>245</v>
      </c>
      <c r="F166" s="260" t="s">
        <v>246</v>
      </c>
      <c r="G166" s="261" t="s">
        <v>221</v>
      </c>
      <c r="H166" s="262">
        <v>21.672000000000001</v>
      </c>
      <c r="I166" s="263"/>
      <c r="J166" s="264">
        <f>ROUND(I166*H166,2)</f>
        <v>0</v>
      </c>
      <c r="K166" s="260" t="s">
        <v>131</v>
      </c>
      <c r="L166" s="265"/>
      <c r="M166" s="266" t="s">
        <v>19</v>
      </c>
      <c r="N166" s="267" t="s">
        <v>43</v>
      </c>
      <c r="O166" s="87"/>
      <c r="P166" s="224">
        <f>O166*H166</f>
        <v>0</v>
      </c>
      <c r="Q166" s="224">
        <v>1</v>
      </c>
      <c r="R166" s="224">
        <f>Q166*H166</f>
        <v>21.672000000000001</v>
      </c>
      <c r="S166" s="224">
        <v>0</v>
      </c>
      <c r="T166" s="225">
        <f>S166*H166</f>
        <v>0</v>
      </c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R166" s="226" t="s">
        <v>185</v>
      </c>
      <c r="AT166" s="226" t="s">
        <v>218</v>
      </c>
      <c r="AU166" s="226" t="s">
        <v>81</v>
      </c>
      <c r="AY166" s="20" t="s">
        <v>125</v>
      </c>
      <c r="BE166" s="227">
        <f>IF(N166="základní",J166,0)</f>
        <v>0</v>
      </c>
      <c r="BF166" s="227">
        <f>IF(N166="snížená",J166,0)</f>
        <v>0</v>
      </c>
      <c r="BG166" s="227">
        <f>IF(N166="zákl. přenesená",J166,0)</f>
        <v>0</v>
      </c>
      <c r="BH166" s="227">
        <f>IF(N166="sníž. přenesená",J166,0)</f>
        <v>0</v>
      </c>
      <c r="BI166" s="227">
        <f>IF(N166="nulová",J166,0)</f>
        <v>0</v>
      </c>
      <c r="BJ166" s="20" t="s">
        <v>79</v>
      </c>
      <c r="BK166" s="227">
        <f>ROUND(I166*H166,2)</f>
        <v>0</v>
      </c>
      <c r="BL166" s="20" t="s">
        <v>132</v>
      </c>
      <c r="BM166" s="226" t="s">
        <v>247</v>
      </c>
    </row>
    <row r="167" s="2" customFormat="1">
      <c r="A167" s="41"/>
      <c r="B167" s="42"/>
      <c r="C167" s="43"/>
      <c r="D167" s="228" t="s">
        <v>134</v>
      </c>
      <c r="E167" s="43"/>
      <c r="F167" s="229" t="s">
        <v>246</v>
      </c>
      <c r="G167" s="43"/>
      <c r="H167" s="43"/>
      <c r="I167" s="230"/>
      <c r="J167" s="43"/>
      <c r="K167" s="43"/>
      <c r="L167" s="47"/>
      <c r="M167" s="231"/>
      <c r="N167" s="232"/>
      <c r="O167" s="87"/>
      <c r="P167" s="87"/>
      <c r="Q167" s="87"/>
      <c r="R167" s="87"/>
      <c r="S167" s="87"/>
      <c r="T167" s="88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T167" s="20" t="s">
        <v>134</v>
      </c>
      <c r="AU167" s="20" t="s">
        <v>81</v>
      </c>
    </row>
    <row r="168" s="13" customFormat="1">
      <c r="A168" s="13"/>
      <c r="B168" s="235"/>
      <c r="C168" s="236"/>
      <c r="D168" s="228" t="s">
        <v>138</v>
      </c>
      <c r="E168" s="237" t="s">
        <v>19</v>
      </c>
      <c r="F168" s="238" t="s">
        <v>248</v>
      </c>
      <c r="G168" s="236"/>
      <c r="H168" s="239">
        <v>21.672000000000001</v>
      </c>
      <c r="I168" s="240"/>
      <c r="J168" s="236"/>
      <c r="K168" s="236"/>
      <c r="L168" s="241"/>
      <c r="M168" s="242"/>
      <c r="N168" s="243"/>
      <c r="O168" s="243"/>
      <c r="P168" s="243"/>
      <c r="Q168" s="243"/>
      <c r="R168" s="243"/>
      <c r="S168" s="243"/>
      <c r="T168" s="244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5" t="s">
        <v>138</v>
      </c>
      <c r="AU168" s="245" t="s">
        <v>81</v>
      </c>
      <c r="AV168" s="13" t="s">
        <v>81</v>
      </c>
      <c r="AW168" s="13" t="s">
        <v>33</v>
      </c>
      <c r="AX168" s="13" t="s">
        <v>79</v>
      </c>
      <c r="AY168" s="245" t="s">
        <v>125</v>
      </c>
    </row>
    <row r="169" s="2" customFormat="1" ht="16.5" customHeight="1">
      <c r="A169" s="41"/>
      <c r="B169" s="42"/>
      <c r="C169" s="215" t="s">
        <v>249</v>
      </c>
      <c r="D169" s="215" t="s">
        <v>127</v>
      </c>
      <c r="E169" s="216" t="s">
        <v>250</v>
      </c>
      <c r="F169" s="217" t="s">
        <v>251</v>
      </c>
      <c r="G169" s="218" t="s">
        <v>130</v>
      </c>
      <c r="H169" s="219">
        <v>86.799999999999997</v>
      </c>
      <c r="I169" s="220"/>
      <c r="J169" s="221">
        <f>ROUND(I169*H169,2)</f>
        <v>0</v>
      </c>
      <c r="K169" s="217" t="s">
        <v>131</v>
      </c>
      <c r="L169" s="47"/>
      <c r="M169" s="222" t="s">
        <v>19</v>
      </c>
      <c r="N169" s="223" t="s">
        <v>43</v>
      </c>
      <c r="O169" s="87"/>
      <c r="P169" s="224">
        <f>O169*H169</f>
        <v>0</v>
      </c>
      <c r="Q169" s="224">
        <v>0</v>
      </c>
      <c r="R169" s="224">
        <f>Q169*H169</f>
        <v>0</v>
      </c>
      <c r="S169" s="224">
        <v>0</v>
      </c>
      <c r="T169" s="225">
        <f>S169*H169</f>
        <v>0</v>
      </c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R169" s="226" t="s">
        <v>132</v>
      </c>
      <c r="AT169" s="226" t="s">
        <v>127</v>
      </c>
      <c r="AU169" s="226" t="s">
        <v>81</v>
      </c>
      <c r="AY169" s="20" t="s">
        <v>125</v>
      </c>
      <c r="BE169" s="227">
        <f>IF(N169="základní",J169,0)</f>
        <v>0</v>
      </c>
      <c r="BF169" s="227">
        <f>IF(N169="snížená",J169,0)</f>
        <v>0</v>
      </c>
      <c r="BG169" s="227">
        <f>IF(N169="zákl. přenesená",J169,0)</f>
        <v>0</v>
      </c>
      <c r="BH169" s="227">
        <f>IF(N169="sníž. přenesená",J169,0)</f>
        <v>0</v>
      </c>
      <c r="BI169" s="227">
        <f>IF(N169="nulová",J169,0)</f>
        <v>0</v>
      </c>
      <c r="BJ169" s="20" t="s">
        <v>79</v>
      </c>
      <c r="BK169" s="227">
        <f>ROUND(I169*H169,2)</f>
        <v>0</v>
      </c>
      <c r="BL169" s="20" t="s">
        <v>132</v>
      </c>
      <c r="BM169" s="226" t="s">
        <v>252</v>
      </c>
    </row>
    <row r="170" s="2" customFormat="1">
      <c r="A170" s="41"/>
      <c r="B170" s="42"/>
      <c r="C170" s="43"/>
      <c r="D170" s="228" t="s">
        <v>134</v>
      </c>
      <c r="E170" s="43"/>
      <c r="F170" s="229" t="s">
        <v>253</v>
      </c>
      <c r="G170" s="43"/>
      <c r="H170" s="43"/>
      <c r="I170" s="230"/>
      <c r="J170" s="43"/>
      <c r="K170" s="43"/>
      <c r="L170" s="47"/>
      <c r="M170" s="231"/>
      <c r="N170" s="232"/>
      <c r="O170" s="87"/>
      <c r="P170" s="87"/>
      <c r="Q170" s="87"/>
      <c r="R170" s="87"/>
      <c r="S170" s="87"/>
      <c r="T170" s="88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T170" s="20" t="s">
        <v>134</v>
      </c>
      <c r="AU170" s="20" t="s">
        <v>81</v>
      </c>
    </row>
    <row r="171" s="2" customFormat="1">
      <c r="A171" s="41"/>
      <c r="B171" s="42"/>
      <c r="C171" s="43"/>
      <c r="D171" s="233" t="s">
        <v>136</v>
      </c>
      <c r="E171" s="43"/>
      <c r="F171" s="234" t="s">
        <v>254</v>
      </c>
      <c r="G171" s="43"/>
      <c r="H171" s="43"/>
      <c r="I171" s="230"/>
      <c r="J171" s="43"/>
      <c r="K171" s="43"/>
      <c r="L171" s="47"/>
      <c r="M171" s="231"/>
      <c r="N171" s="232"/>
      <c r="O171" s="87"/>
      <c r="P171" s="87"/>
      <c r="Q171" s="87"/>
      <c r="R171" s="87"/>
      <c r="S171" s="87"/>
      <c r="T171" s="88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T171" s="20" t="s">
        <v>136</v>
      </c>
      <c r="AU171" s="20" t="s">
        <v>81</v>
      </c>
    </row>
    <row r="172" s="2" customFormat="1">
      <c r="A172" s="41"/>
      <c r="B172" s="42"/>
      <c r="C172" s="43"/>
      <c r="D172" s="228" t="s">
        <v>207</v>
      </c>
      <c r="E172" s="43"/>
      <c r="F172" s="257" t="s">
        <v>255</v>
      </c>
      <c r="G172" s="43"/>
      <c r="H172" s="43"/>
      <c r="I172" s="230"/>
      <c r="J172" s="43"/>
      <c r="K172" s="43"/>
      <c r="L172" s="47"/>
      <c r="M172" s="231"/>
      <c r="N172" s="232"/>
      <c r="O172" s="87"/>
      <c r="P172" s="87"/>
      <c r="Q172" s="87"/>
      <c r="R172" s="87"/>
      <c r="S172" s="87"/>
      <c r="T172" s="88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T172" s="20" t="s">
        <v>207</v>
      </c>
      <c r="AU172" s="20" t="s">
        <v>81</v>
      </c>
    </row>
    <row r="173" s="13" customFormat="1">
      <c r="A173" s="13"/>
      <c r="B173" s="235"/>
      <c r="C173" s="236"/>
      <c r="D173" s="228" t="s">
        <v>138</v>
      </c>
      <c r="E173" s="237" t="s">
        <v>19</v>
      </c>
      <c r="F173" s="238" t="s">
        <v>256</v>
      </c>
      <c r="G173" s="236"/>
      <c r="H173" s="239">
        <v>86.799999999999997</v>
      </c>
      <c r="I173" s="240"/>
      <c r="J173" s="236"/>
      <c r="K173" s="236"/>
      <c r="L173" s="241"/>
      <c r="M173" s="242"/>
      <c r="N173" s="243"/>
      <c r="O173" s="243"/>
      <c r="P173" s="243"/>
      <c r="Q173" s="243"/>
      <c r="R173" s="243"/>
      <c r="S173" s="243"/>
      <c r="T173" s="244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5" t="s">
        <v>138</v>
      </c>
      <c r="AU173" s="245" t="s">
        <v>81</v>
      </c>
      <c r="AV173" s="13" t="s">
        <v>81</v>
      </c>
      <c r="AW173" s="13" t="s">
        <v>33</v>
      </c>
      <c r="AX173" s="13" t="s">
        <v>79</v>
      </c>
      <c r="AY173" s="245" t="s">
        <v>125</v>
      </c>
    </row>
    <row r="174" s="2" customFormat="1" ht="16.5" customHeight="1">
      <c r="A174" s="41"/>
      <c r="B174" s="42"/>
      <c r="C174" s="258" t="s">
        <v>257</v>
      </c>
      <c r="D174" s="258" t="s">
        <v>218</v>
      </c>
      <c r="E174" s="259" t="s">
        <v>258</v>
      </c>
      <c r="F174" s="260" t="s">
        <v>259</v>
      </c>
      <c r="G174" s="261" t="s">
        <v>260</v>
      </c>
      <c r="H174" s="262">
        <v>3.472</v>
      </c>
      <c r="I174" s="263"/>
      <c r="J174" s="264">
        <f>ROUND(I174*H174,2)</f>
        <v>0</v>
      </c>
      <c r="K174" s="260" t="s">
        <v>131</v>
      </c>
      <c r="L174" s="265"/>
      <c r="M174" s="266" t="s">
        <v>19</v>
      </c>
      <c r="N174" s="267" t="s">
        <v>43</v>
      </c>
      <c r="O174" s="87"/>
      <c r="P174" s="224">
        <f>O174*H174</f>
        <v>0</v>
      </c>
      <c r="Q174" s="224">
        <v>0.001</v>
      </c>
      <c r="R174" s="224">
        <f>Q174*H174</f>
        <v>0.0034720000000000003</v>
      </c>
      <c r="S174" s="224">
        <v>0</v>
      </c>
      <c r="T174" s="225">
        <f>S174*H174</f>
        <v>0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226" t="s">
        <v>185</v>
      </c>
      <c r="AT174" s="226" t="s">
        <v>218</v>
      </c>
      <c r="AU174" s="226" t="s">
        <v>81</v>
      </c>
      <c r="AY174" s="20" t="s">
        <v>125</v>
      </c>
      <c r="BE174" s="227">
        <f>IF(N174="základní",J174,0)</f>
        <v>0</v>
      </c>
      <c r="BF174" s="227">
        <f>IF(N174="snížená",J174,0)</f>
        <v>0</v>
      </c>
      <c r="BG174" s="227">
        <f>IF(N174="zákl. přenesená",J174,0)</f>
        <v>0</v>
      </c>
      <c r="BH174" s="227">
        <f>IF(N174="sníž. přenesená",J174,0)</f>
        <v>0</v>
      </c>
      <c r="BI174" s="227">
        <f>IF(N174="nulová",J174,0)</f>
        <v>0</v>
      </c>
      <c r="BJ174" s="20" t="s">
        <v>79</v>
      </c>
      <c r="BK174" s="227">
        <f>ROUND(I174*H174,2)</f>
        <v>0</v>
      </c>
      <c r="BL174" s="20" t="s">
        <v>132</v>
      </c>
      <c r="BM174" s="226" t="s">
        <v>261</v>
      </c>
    </row>
    <row r="175" s="2" customFormat="1">
      <c r="A175" s="41"/>
      <c r="B175" s="42"/>
      <c r="C175" s="43"/>
      <c r="D175" s="228" t="s">
        <v>134</v>
      </c>
      <c r="E175" s="43"/>
      <c r="F175" s="229" t="s">
        <v>259</v>
      </c>
      <c r="G175" s="43"/>
      <c r="H175" s="43"/>
      <c r="I175" s="230"/>
      <c r="J175" s="43"/>
      <c r="K175" s="43"/>
      <c r="L175" s="47"/>
      <c r="M175" s="231"/>
      <c r="N175" s="232"/>
      <c r="O175" s="87"/>
      <c r="P175" s="87"/>
      <c r="Q175" s="87"/>
      <c r="R175" s="87"/>
      <c r="S175" s="87"/>
      <c r="T175" s="88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T175" s="20" t="s">
        <v>134</v>
      </c>
      <c r="AU175" s="20" t="s">
        <v>81</v>
      </c>
    </row>
    <row r="176" s="13" customFormat="1">
      <c r="A176" s="13"/>
      <c r="B176" s="235"/>
      <c r="C176" s="236"/>
      <c r="D176" s="228" t="s">
        <v>138</v>
      </c>
      <c r="E176" s="237" t="s">
        <v>19</v>
      </c>
      <c r="F176" s="238" t="s">
        <v>262</v>
      </c>
      <c r="G176" s="236"/>
      <c r="H176" s="239">
        <v>3.472</v>
      </c>
      <c r="I176" s="240"/>
      <c r="J176" s="236"/>
      <c r="K176" s="236"/>
      <c r="L176" s="241"/>
      <c r="M176" s="242"/>
      <c r="N176" s="243"/>
      <c r="O176" s="243"/>
      <c r="P176" s="243"/>
      <c r="Q176" s="243"/>
      <c r="R176" s="243"/>
      <c r="S176" s="243"/>
      <c r="T176" s="244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5" t="s">
        <v>138</v>
      </c>
      <c r="AU176" s="245" t="s">
        <v>81</v>
      </c>
      <c r="AV176" s="13" t="s">
        <v>81</v>
      </c>
      <c r="AW176" s="13" t="s">
        <v>33</v>
      </c>
      <c r="AX176" s="13" t="s">
        <v>79</v>
      </c>
      <c r="AY176" s="245" t="s">
        <v>125</v>
      </c>
    </row>
    <row r="177" s="2" customFormat="1" ht="16.5" customHeight="1">
      <c r="A177" s="41"/>
      <c r="B177" s="42"/>
      <c r="C177" s="215" t="s">
        <v>263</v>
      </c>
      <c r="D177" s="215" t="s">
        <v>127</v>
      </c>
      <c r="E177" s="216" t="s">
        <v>264</v>
      </c>
      <c r="F177" s="217" t="s">
        <v>265</v>
      </c>
      <c r="G177" s="218" t="s">
        <v>130</v>
      </c>
      <c r="H177" s="219">
        <v>513.10000000000002</v>
      </c>
      <c r="I177" s="220"/>
      <c r="J177" s="221">
        <f>ROUND(I177*H177,2)</f>
        <v>0</v>
      </c>
      <c r="K177" s="217" t="s">
        <v>131</v>
      </c>
      <c r="L177" s="47"/>
      <c r="M177" s="222" t="s">
        <v>19</v>
      </c>
      <c r="N177" s="223" t="s">
        <v>43</v>
      </c>
      <c r="O177" s="87"/>
      <c r="P177" s="224">
        <f>O177*H177</f>
        <v>0</v>
      </c>
      <c r="Q177" s="224">
        <v>0</v>
      </c>
      <c r="R177" s="224">
        <f>Q177*H177</f>
        <v>0</v>
      </c>
      <c r="S177" s="224">
        <v>0</v>
      </c>
      <c r="T177" s="225">
        <f>S177*H177</f>
        <v>0</v>
      </c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R177" s="226" t="s">
        <v>132</v>
      </c>
      <c r="AT177" s="226" t="s">
        <v>127</v>
      </c>
      <c r="AU177" s="226" t="s">
        <v>81</v>
      </c>
      <c r="AY177" s="20" t="s">
        <v>125</v>
      </c>
      <c r="BE177" s="227">
        <f>IF(N177="základní",J177,0)</f>
        <v>0</v>
      </c>
      <c r="BF177" s="227">
        <f>IF(N177="snížená",J177,0)</f>
        <v>0</v>
      </c>
      <c r="BG177" s="227">
        <f>IF(N177="zákl. přenesená",J177,0)</f>
        <v>0</v>
      </c>
      <c r="BH177" s="227">
        <f>IF(N177="sníž. přenesená",J177,0)</f>
        <v>0</v>
      </c>
      <c r="BI177" s="227">
        <f>IF(N177="nulová",J177,0)</f>
        <v>0</v>
      </c>
      <c r="BJ177" s="20" t="s">
        <v>79</v>
      </c>
      <c r="BK177" s="227">
        <f>ROUND(I177*H177,2)</f>
        <v>0</v>
      </c>
      <c r="BL177" s="20" t="s">
        <v>132</v>
      </c>
      <c r="BM177" s="226" t="s">
        <v>266</v>
      </c>
    </row>
    <row r="178" s="2" customFormat="1">
      <c r="A178" s="41"/>
      <c r="B178" s="42"/>
      <c r="C178" s="43"/>
      <c r="D178" s="228" t="s">
        <v>134</v>
      </c>
      <c r="E178" s="43"/>
      <c r="F178" s="229" t="s">
        <v>267</v>
      </c>
      <c r="G178" s="43"/>
      <c r="H178" s="43"/>
      <c r="I178" s="230"/>
      <c r="J178" s="43"/>
      <c r="K178" s="43"/>
      <c r="L178" s="47"/>
      <c r="M178" s="231"/>
      <c r="N178" s="232"/>
      <c r="O178" s="87"/>
      <c r="P178" s="87"/>
      <c r="Q178" s="87"/>
      <c r="R178" s="87"/>
      <c r="S178" s="87"/>
      <c r="T178" s="88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T178" s="20" t="s">
        <v>134</v>
      </c>
      <c r="AU178" s="20" t="s">
        <v>81</v>
      </c>
    </row>
    <row r="179" s="2" customFormat="1">
      <c r="A179" s="41"/>
      <c r="B179" s="42"/>
      <c r="C179" s="43"/>
      <c r="D179" s="233" t="s">
        <v>136</v>
      </c>
      <c r="E179" s="43"/>
      <c r="F179" s="234" t="s">
        <v>268</v>
      </c>
      <c r="G179" s="43"/>
      <c r="H179" s="43"/>
      <c r="I179" s="230"/>
      <c r="J179" s="43"/>
      <c r="K179" s="43"/>
      <c r="L179" s="47"/>
      <c r="M179" s="231"/>
      <c r="N179" s="232"/>
      <c r="O179" s="87"/>
      <c r="P179" s="87"/>
      <c r="Q179" s="87"/>
      <c r="R179" s="87"/>
      <c r="S179" s="87"/>
      <c r="T179" s="88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T179" s="20" t="s">
        <v>136</v>
      </c>
      <c r="AU179" s="20" t="s">
        <v>81</v>
      </c>
    </row>
    <row r="180" s="2" customFormat="1">
      <c r="A180" s="41"/>
      <c r="B180" s="42"/>
      <c r="C180" s="43"/>
      <c r="D180" s="228" t="s">
        <v>207</v>
      </c>
      <c r="E180" s="43"/>
      <c r="F180" s="257" t="s">
        <v>269</v>
      </c>
      <c r="G180" s="43"/>
      <c r="H180" s="43"/>
      <c r="I180" s="230"/>
      <c r="J180" s="43"/>
      <c r="K180" s="43"/>
      <c r="L180" s="47"/>
      <c r="M180" s="231"/>
      <c r="N180" s="232"/>
      <c r="O180" s="87"/>
      <c r="P180" s="87"/>
      <c r="Q180" s="87"/>
      <c r="R180" s="87"/>
      <c r="S180" s="87"/>
      <c r="T180" s="88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T180" s="20" t="s">
        <v>207</v>
      </c>
      <c r="AU180" s="20" t="s">
        <v>81</v>
      </c>
    </row>
    <row r="181" s="13" customFormat="1">
      <c r="A181" s="13"/>
      <c r="B181" s="235"/>
      <c r="C181" s="236"/>
      <c r="D181" s="228" t="s">
        <v>138</v>
      </c>
      <c r="E181" s="237" t="s">
        <v>19</v>
      </c>
      <c r="F181" s="238" t="s">
        <v>270</v>
      </c>
      <c r="G181" s="236"/>
      <c r="H181" s="239">
        <v>513.10000000000002</v>
      </c>
      <c r="I181" s="240"/>
      <c r="J181" s="236"/>
      <c r="K181" s="236"/>
      <c r="L181" s="241"/>
      <c r="M181" s="242"/>
      <c r="N181" s="243"/>
      <c r="O181" s="243"/>
      <c r="P181" s="243"/>
      <c r="Q181" s="243"/>
      <c r="R181" s="243"/>
      <c r="S181" s="243"/>
      <c r="T181" s="244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5" t="s">
        <v>138</v>
      </c>
      <c r="AU181" s="245" t="s">
        <v>81</v>
      </c>
      <c r="AV181" s="13" t="s">
        <v>81</v>
      </c>
      <c r="AW181" s="13" t="s">
        <v>33</v>
      </c>
      <c r="AX181" s="13" t="s">
        <v>79</v>
      </c>
      <c r="AY181" s="245" t="s">
        <v>125</v>
      </c>
    </row>
    <row r="182" s="12" customFormat="1" ht="22.8" customHeight="1">
      <c r="A182" s="12"/>
      <c r="B182" s="199"/>
      <c r="C182" s="200"/>
      <c r="D182" s="201" t="s">
        <v>71</v>
      </c>
      <c r="E182" s="213" t="s">
        <v>159</v>
      </c>
      <c r="F182" s="213" t="s">
        <v>271</v>
      </c>
      <c r="G182" s="200"/>
      <c r="H182" s="200"/>
      <c r="I182" s="203"/>
      <c r="J182" s="214">
        <f>BK182</f>
        <v>0</v>
      </c>
      <c r="K182" s="200"/>
      <c r="L182" s="205"/>
      <c r="M182" s="206"/>
      <c r="N182" s="207"/>
      <c r="O182" s="207"/>
      <c r="P182" s="208">
        <f>SUM(P183:P227)</f>
        <v>0</v>
      </c>
      <c r="Q182" s="207"/>
      <c r="R182" s="208">
        <f>SUM(R183:R227)</f>
        <v>125.23038200000001</v>
      </c>
      <c r="S182" s="207"/>
      <c r="T182" s="209">
        <f>SUM(T183:T227)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10" t="s">
        <v>79</v>
      </c>
      <c r="AT182" s="211" t="s">
        <v>71</v>
      </c>
      <c r="AU182" s="211" t="s">
        <v>79</v>
      </c>
      <c r="AY182" s="210" t="s">
        <v>125</v>
      </c>
      <c r="BK182" s="212">
        <f>SUM(BK183:BK227)</f>
        <v>0</v>
      </c>
    </row>
    <row r="183" s="2" customFormat="1" ht="16.5" customHeight="1">
      <c r="A183" s="41"/>
      <c r="B183" s="42"/>
      <c r="C183" s="215" t="s">
        <v>272</v>
      </c>
      <c r="D183" s="215" t="s">
        <v>127</v>
      </c>
      <c r="E183" s="216" t="s">
        <v>273</v>
      </c>
      <c r="F183" s="217" t="s">
        <v>274</v>
      </c>
      <c r="G183" s="218" t="s">
        <v>130</v>
      </c>
      <c r="H183" s="219">
        <v>410</v>
      </c>
      <c r="I183" s="220"/>
      <c r="J183" s="221">
        <f>ROUND(I183*H183,2)</f>
        <v>0</v>
      </c>
      <c r="K183" s="217" t="s">
        <v>131</v>
      </c>
      <c r="L183" s="47"/>
      <c r="M183" s="222" t="s">
        <v>19</v>
      </c>
      <c r="N183" s="223" t="s">
        <v>43</v>
      </c>
      <c r="O183" s="87"/>
      <c r="P183" s="224">
        <f>O183*H183</f>
        <v>0</v>
      </c>
      <c r="Q183" s="224">
        <v>0</v>
      </c>
      <c r="R183" s="224">
        <f>Q183*H183</f>
        <v>0</v>
      </c>
      <c r="S183" s="224">
        <v>0</v>
      </c>
      <c r="T183" s="225">
        <f>S183*H183</f>
        <v>0</v>
      </c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R183" s="226" t="s">
        <v>132</v>
      </c>
      <c r="AT183" s="226" t="s">
        <v>127</v>
      </c>
      <c r="AU183" s="226" t="s">
        <v>81</v>
      </c>
      <c r="AY183" s="20" t="s">
        <v>125</v>
      </c>
      <c r="BE183" s="227">
        <f>IF(N183="základní",J183,0)</f>
        <v>0</v>
      </c>
      <c r="BF183" s="227">
        <f>IF(N183="snížená",J183,0)</f>
        <v>0</v>
      </c>
      <c r="BG183" s="227">
        <f>IF(N183="zákl. přenesená",J183,0)</f>
        <v>0</v>
      </c>
      <c r="BH183" s="227">
        <f>IF(N183="sníž. přenesená",J183,0)</f>
        <v>0</v>
      </c>
      <c r="BI183" s="227">
        <f>IF(N183="nulová",J183,0)</f>
        <v>0</v>
      </c>
      <c r="BJ183" s="20" t="s">
        <v>79</v>
      </c>
      <c r="BK183" s="227">
        <f>ROUND(I183*H183,2)</f>
        <v>0</v>
      </c>
      <c r="BL183" s="20" t="s">
        <v>132</v>
      </c>
      <c r="BM183" s="226" t="s">
        <v>275</v>
      </c>
    </row>
    <row r="184" s="2" customFormat="1">
      <c r="A184" s="41"/>
      <c r="B184" s="42"/>
      <c r="C184" s="43"/>
      <c r="D184" s="228" t="s">
        <v>134</v>
      </c>
      <c r="E184" s="43"/>
      <c r="F184" s="229" t="s">
        <v>276</v>
      </c>
      <c r="G184" s="43"/>
      <c r="H184" s="43"/>
      <c r="I184" s="230"/>
      <c r="J184" s="43"/>
      <c r="K184" s="43"/>
      <c r="L184" s="47"/>
      <c r="M184" s="231"/>
      <c r="N184" s="232"/>
      <c r="O184" s="87"/>
      <c r="P184" s="87"/>
      <c r="Q184" s="87"/>
      <c r="R184" s="87"/>
      <c r="S184" s="87"/>
      <c r="T184" s="88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T184" s="20" t="s">
        <v>134</v>
      </c>
      <c r="AU184" s="20" t="s">
        <v>81</v>
      </c>
    </row>
    <row r="185" s="2" customFormat="1">
      <c r="A185" s="41"/>
      <c r="B185" s="42"/>
      <c r="C185" s="43"/>
      <c r="D185" s="233" t="s">
        <v>136</v>
      </c>
      <c r="E185" s="43"/>
      <c r="F185" s="234" t="s">
        <v>277</v>
      </c>
      <c r="G185" s="43"/>
      <c r="H185" s="43"/>
      <c r="I185" s="230"/>
      <c r="J185" s="43"/>
      <c r="K185" s="43"/>
      <c r="L185" s="47"/>
      <c r="M185" s="231"/>
      <c r="N185" s="232"/>
      <c r="O185" s="87"/>
      <c r="P185" s="87"/>
      <c r="Q185" s="87"/>
      <c r="R185" s="87"/>
      <c r="S185" s="87"/>
      <c r="T185" s="88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T185" s="20" t="s">
        <v>136</v>
      </c>
      <c r="AU185" s="20" t="s">
        <v>81</v>
      </c>
    </row>
    <row r="186" s="13" customFormat="1">
      <c r="A186" s="13"/>
      <c r="B186" s="235"/>
      <c r="C186" s="236"/>
      <c r="D186" s="228" t="s">
        <v>138</v>
      </c>
      <c r="E186" s="237" t="s">
        <v>19</v>
      </c>
      <c r="F186" s="238" t="s">
        <v>278</v>
      </c>
      <c r="G186" s="236"/>
      <c r="H186" s="239">
        <v>410</v>
      </c>
      <c r="I186" s="240"/>
      <c r="J186" s="236"/>
      <c r="K186" s="236"/>
      <c r="L186" s="241"/>
      <c r="M186" s="242"/>
      <c r="N186" s="243"/>
      <c r="O186" s="243"/>
      <c r="P186" s="243"/>
      <c r="Q186" s="243"/>
      <c r="R186" s="243"/>
      <c r="S186" s="243"/>
      <c r="T186" s="244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5" t="s">
        <v>138</v>
      </c>
      <c r="AU186" s="245" t="s">
        <v>81</v>
      </c>
      <c r="AV186" s="13" t="s">
        <v>81</v>
      </c>
      <c r="AW186" s="13" t="s">
        <v>33</v>
      </c>
      <c r="AX186" s="13" t="s">
        <v>79</v>
      </c>
      <c r="AY186" s="245" t="s">
        <v>125</v>
      </c>
    </row>
    <row r="187" s="2" customFormat="1" ht="16.5" customHeight="1">
      <c r="A187" s="41"/>
      <c r="B187" s="42"/>
      <c r="C187" s="215" t="s">
        <v>7</v>
      </c>
      <c r="D187" s="215" t="s">
        <v>127</v>
      </c>
      <c r="E187" s="216" t="s">
        <v>279</v>
      </c>
      <c r="F187" s="217" t="s">
        <v>280</v>
      </c>
      <c r="G187" s="218" t="s">
        <v>130</v>
      </c>
      <c r="H187" s="219">
        <v>4</v>
      </c>
      <c r="I187" s="220"/>
      <c r="J187" s="221">
        <f>ROUND(I187*H187,2)</f>
        <v>0</v>
      </c>
      <c r="K187" s="217" t="s">
        <v>131</v>
      </c>
      <c r="L187" s="47"/>
      <c r="M187" s="222" t="s">
        <v>19</v>
      </c>
      <c r="N187" s="223" t="s">
        <v>43</v>
      </c>
      <c r="O187" s="87"/>
      <c r="P187" s="224">
        <f>O187*H187</f>
        <v>0</v>
      </c>
      <c r="Q187" s="224">
        <v>0.19536000000000001</v>
      </c>
      <c r="R187" s="224">
        <f>Q187*H187</f>
        <v>0.78144000000000002</v>
      </c>
      <c r="S187" s="224">
        <v>0</v>
      </c>
      <c r="T187" s="225">
        <f>S187*H187</f>
        <v>0</v>
      </c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R187" s="226" t="s">
        <v>132</v>
      </c>
      <c r="AT187" s="226" t="s">
        <v>127</v>
      </c>
      <c r="AU187" s="226" t="s">
        <v>81</v>
      </c>
      <c r="AY187" s="20" t="s">
        <v>125</v>
      </c>
      <c r="BE187" s="227">
        <f>IF(N187="základní",J187,0)</f>
        <v>0</v>
      </c>
      <c r="BF187" s="227">
        <f>IF(N187="snížená",J187,0)</f>
        <v>0</v>
      </c>
      <c r="BG187" s="227">
        <f>IF(N187="zákl. přenesená",J187,0)</f>
        <v>0</v>
      </c>
      <c r="BH187" s="227">
        <f>IF(N187="sníž. přenesená",J187,0)</f>
        <v>0</v>
      </c>
      <c r="BI187" s="227">
        <f>IF(N187="nulová",J187,0)</f>
        <v>0</v>
      </c>
      <c r="BJ187" s="20" t="s">
        <v>79</v>
      </c>
      <c r="BK187" s="227">
        <f>ROUND(I187*H187,2)</f>
        <v>0</v>
      </c>
      <c r="BL187" s="20" t="s">
        <v>132</v>
      </c>
      <c r="BM187" s="226" t="s">
        <v>281</v>
      </c>
    </row>
    <row r="188" s="2" customFormat="1">
      <c r="A188" s="41"/>
      <c r="B188" s="42"/>
      <c r="C188" s="43"/>
      <c r="D188" s="228" t="s">
        <v>134</v>
      </c>
      <c r="E188" s="43"/>
      <c r="F188" s="229" t="s">
        <v>282</v>
      </c>
      <c r="G188" s="43"/>
      <c r="H188" s="43"/>
      <c r="I188" s="230"/>
      <c r="J188" s="43"/>
      <c r="K188" s="43"/>
      <c r="L188" s="47"/>
      <c r="M188" s="231"/>
      <c r="N188" s="232"/>
      <c r="O188" s="87"/>
      <c r="P188" s="87"/>
      <c r="Q188" s="87"/>
      <c r="R188" s="87"/>
      <c r="S188" s="87"/>
      <c r="T188" s="88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T188" s="20" t="s">
        <v>134</v>
      </c>
      <c r="AU188" s="20" t="s">
        <v>81</v>
      </c>
    </row>
    <row r="189" s="2" customFormat="1">
      <c r="A189" s="41"/>
      <c r="B189" s="42"/>
      <c r="C189" s="43"/>
      <c r="D189" s="233" t="s">
        <v>136</v>
      </c>
      <c r="E189" s="43"/>
      <c r="F189" s="234" t="s">
        <v>283</v>
      </c>
      <c r="G189" s="43"/>
      <c r="H189" s="43"/>
      <c r="I189" s="230"/>
      <c r="J189" s="43"/>
      <c r="K189" s="43"/>
      <c r="L189" s="47"/>
      <c r="M189" s="231"/>
      <c r="N189" s="232"/>
      <c r="O189" s="87"/>
      <c r="P189" s="87"/>
      <c r="Q189" s="87"/>
      <c r="R189" s="87"/>
      <c r="S189" s="87"/>
      <c r="T189" s="88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T189" s="20" t="s">
        <v>136</v>
      </c>
      <c r="AU189" s="20" t="s">
        <v>81</v>
      </c>
    </row>
    <row r="190" s="13" customFormat="1">
      <c r="A190" s="13"/>
      <c r="B190" s="235"/>
      <c r="C190" s="236"/>
      <c r="D190" s="228" t="s">
        <v>138</v>
      </c>
      <c r="E190" s="237" t="s">
        <v>19</v>
      </c>
      <c r="F190" s="238" t="s">
        <v>284</v>
      </c>
      <c r="G190" s="236"/>
      <c r="H190" s="239">
        <v>4</v>
      </c>
      <c r="I190" s="240"/>
      <c r="J190" s="236"/>
      <c r="K190" s="236"/>
      <c r="L190" s="241"/>
      <c r="M190" s="242"/>
      <c r="N190" s="243"/>
      <c r="O190" s="243"/>
      <c r="P190" s="243"/>
      <c r="Q190" s="243"/>
      <c r="R190" s="243"/>
      <c r="S190" s="243"/>
      <c r="T190" s="244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5" t="s">
        <v>138</v>
      </c>
      <c r="AU190" s="245" t="s">
        <v>81</v>
      </c>
      <c r="AV190" s="13" t="s">
        <v>81</v>
      </c>
      <c r="AW190" s="13" t="s">
        <v>33</v>
      </c>
      <c r="AX190" s="13" t="s">
        <v>79</v>
      </c>
      <c r="AY190" s="245" t="s">
        <v>125</v>
      </c>
    </row>
    <row r="191" s="2" customFormat="1" ht="16.5" customHeight="1">
      <c r="A191" s="41"/>
      <c r="B191" s="42"/>
      <c r="C191" s="215" t="s">
        <v>285</v>
      </c>
      <c r="D191" s="215" t="s">
        <v>127</v>
      </c>
      <c r="E191" s="216" t="s">
        <v>286</v>
      </c>
      <c r="F191" s="217" t="s">
        <v>287</v>
      </c>
      <c r="G191" s="218" t="s">
        <v>130</v>
      </c>
      <c r="H191" s="219">
        <v>467.5</v>
      </c>
      <c r="I191" s="220"/>
      <c r="J191" s="221">
        <f>ROUND(I191*H191,2)</f>
        <v>0</v>
      </c>
      <c r="K191" s="217" t="s">
        <v>131</v>
      </c>
      <c r="L191" s="47"/>
      <c r="M191" s="222" t="s">
        <v>19</v>
      </c>
      <c r="N191" s="223" t="s">
        <v>43</v>
      </c>
      <c r="O191" s="87"/>
      <c r="P191" s="224">
        <f>O191*H191</f>
        <v>0</v>
      </c>
      <c r="Q191" s="224">
        <v>0.11162</v>
      </c>
      <c r="R191" s="224">
        <f>Q191*H191</f>
        <v>52.18235</v>
      </c>
      <c r="S191" s="224">
        <v>0</v>
      </c>
      <c r="T191" s="225">
        <f>S191*H191</f>
        <v>0</v>
      </c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R191" s="226" t="s">
        <v>132</v>
      </c>
      <c r="AT191" s="226" t="s">
        <v>127</v>
      </c>
      <c r="AU191" s="226" t="s">
        <v>81</v>
      </c>
      <c r="AY191" s="20" t="s">
        <v>125</v>
      </c>
      <c r="BE191" s="227">
        <f>IF(N191="základní",J191,0)</f>
        <v>0</v>
      </c>
      <c r="BF191" s="227">
        <f>IF(N191="snížená",J191,0)</f>
        <v>0</v>
      </c>
      <c r="BG191" s="227">
        <f>IF(N191="zákl. přenesená",J191,0)</f>
        <v>0</v>
      </c>
      <c r="BH191" s="227">
        <f>IF(N191="sníž. přenesená",J191,0)</f>
        <v>0</v>
      </c>
      <c r="BI191" s="227">
        <f>IF(N191="nulová",J191,0)</f>
        <v>0</v>
      </c>
      <c r="BJ191" s="20" t="s">
        <v>79</v>
      </c>
      <c r="BK191" s="227">
        <f>ROUND(I191*H191,2)</f>
        <v>0</v>
      </c>
      <c r="BL191" s="20" t="s">
        <v>132</v>
      </c>
      <c r="BM191" s="226" t="s">
        <v>288</v>
      </c>
    </row>
    <row r="192" s="2" customFormat="1">
      <c r="A192" s="41"/>
      <c r="B192" s="42"/>
      <c r="C192" s="43"/>
      <c r="D192" s="228" t="s">
        <v>134</v>
      </c>
      <c r="E192" s="43"/>
      <c r="F192" s="229" t="s">
        <v>289</v>
      </c>
      <c r="G192" s="43"/>
      <c r="H192" s="43"/>
      <c r="I192" s="230"/>
      <c r="J192" s="43"/>
      <c r="K192" s="43"/>
      <c r="L192" s="47"/>
      <c r="M192" s="231"/>
      <c r="N192" s="232"/>
      <c r="O192" s="87"/>
      <c r="P192" s="87"/>
      <c r="Q192" s="87"/>
      <c r="R192" s="87"/>
      <c r="S192" s="87"/>
      <c r="T192" s="88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T192" s="20" t="s">
        <v>134</v>
      </c>
      <c r="AU192" s="20" t="s">
        <v>81</v>
      </c>
    </row>
    <row r="193" s="2" customFormat="1">
      <c r="A193" s="41"/>
      <c r="B193" s="42"/>
      <c r="C193" s="43"/>
      <c r="D193" s="233" t="s">
        <v>136</v>
      </c>
      <c r="E193" s="43"/>
      <c r="F193" s="234" t="s">
        <v>290</v>
      </c>
      <c r="G193" s="43"/>
      <c r="H193" s="43"/>
      <c r="I193" s="230"/>
      <c r="J193" s="43"/>
      <c r="K193" s="43"/>
      <c r="L193" s="47"/>
      <c r="M193" s="231"/>
      <c r="N193" s="232"/>
      <c r="O193" s="87"/>
      <c r="P193" s="87"/>
      <c r="Q193" s="87"/>
      <c r="R193" s="87"/>
      <c r="S193" s="87"/>
      <c r="T193" s="88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T193" s="20" t="s">
        <v>136</v>
      </c>
      <c r="AU193" s="20" t="s">
        <v>81</v>
      </c>
    </row>
    <row r="194" s="13" customFormat="1">
      <c r="A194" s="13"/>
      <c r="B194" s="235"/>
      <c r="C194" s="236"/>
      <c r="D194" s="228" t="s">
        <v>138</v>
      </c>
      <c r="E194" s="237" t="s">
        <v>19</v>
      </c>
      <c r="F194" s="238" t="s">
        <v>291</v>
      </c>
      <c r="G194" s="236"/>
      <c r="H194" s="239">
        <v>343</v>
      </c>
      <c r="I194" s="240"/>
      <c r="J194" s="236"/>
      <c r="K194" s="236"/>
      <c r="L194" s="241"/>
      <c r="M194" s="242"/>
      <c r="N194" s="243"/>
      <c r="O194" s="243"/>
      <c r="P194" s="243"/>
      <c r="Q194" s="243"/>
      <c r="R194" s="243"/>
      <c r="S194" s="243"/>
      <c r="T194" s="244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5" t="s">
        <v>138</v>
      </c>
      <c r="AU194" s="245" t="s">
        <v>81</v>
      </c>
      <c r="AV194" s="13" t="s">
        <v>81</v>
      </c>
      <c r="AW194" s="13" t="s">
        <v>33</v>
      </c>
      <c r="AX194" s="13" t="s">
        <v>72</v>
      </c>
      <c r="AY194" s="245" t="s">
        <v>125</v>
      </c>
    </row>
    <row r="195" s="13" customFormat="1">
      <c r="A195" s="13"/>
      <c r="B195" s="235"/>
      <c r="C195" s="236"/>
      <c r="D195" s="228" t="s">
        <v>138</v>
      </c>
      <c r="E195" s="237" t="s">
        <v>19</v>
      </c>
      <c r="F195" s="238" t="s">
        <v>292</v>
      </c>
      <c r="G195" s="236"/>
      <c r="H195" s="239">
        <v>27.199999999999999</v>
      </c>
      <c r="I195" s="240"/>
      <c r="J195" s="236"/>
      <c r="K195" s="236"/>
      <c r="L195" s="241"/>
      <c r="M195" s="242"/>
      <c r="N195" s="243"/>
      <c r="O195" s="243"/>
      <c r="P195" s="243"/>
      <c r="Q195" s="243"/>
      <c r="R195" s="243"/>
      <c r="S195" s="243"/>
      <c r="T195" s="244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5" t="s">
        <v>138</v>
      </c>
      <c r="AU195" s="245" t="s">
        <v>81</v>
      </c>
      <c r="AV195" s="13" t="s">
        <v>81</v>
      </c>
      <c r="AW195" s="13" t="s">
        <v>33</v>
      </c>
      <c r="AX195" s="13" t="s">
        <v>72</v>
      </c>
      <c r="AY195" s="245" t="s">
        <v>125</v>
      </c>
    </row>
    <row r="196" s="13" customFormat="1">
      <c r="A196" s="13"/>
      <c r="B196" s="235"/>
      <c r="C196" s="236"/>
      <c r="D196" s="228" t="s">
        <v>138</v>
      </c>
      <c r="E196" s="237" t="s">
        <v>19</v>
      </c>
      <c r="F196" s="238" t="s">
        <v>293</v>
      </c>
      <c r="G196" s="236"/>
      <c r="H196" s="239">
        <v>40</v>
      </c>
      <c r="I196" s="240"/>
      <c r="J196" s="236"/>
      <c r="K196" s="236"/>
      <c r="L196" s="241"/>
      <c r="M196" s="242"/>
      <c r="N196" s="243"/>
      <c r="O196" s="243"/>
      <c r="P196" s="243"/>
      <c r="Q196" s="243"/>
      <c r="R196" s="243"/>
      <c r="S196" s="243"/>
      <c r="T196" s="244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5" t="s">
        <v>138</v>
      </c>
      <c r="AU196" s="245" t="s">
        <v>81</v>
      </c>
      <c r="AV196" s="13" t="s">
        <v>81</v>
      </c>
      <c r="AW196" s="13" t="s">
        <v>33</v>
      </c>
      <c r="AX196" s="13" t="s">
        <v>72</v>
      </c>
      <c r="AY196" s="245" t="s">
        <v>125</v>
      </c>
    </row>
    <row r="197" s="13" customFormat="1">
      <c r="A197" s="13"/>
      <c r="B197" s="235"/>
      <c r="C197" s="236"/>
      <c r="D197" s="228" t="s">
        <v>138</v>
      </c>
      <c r="E197" s="237" t="s">
        <v>19</v>
      </c>
      <c r="F197" s="238" t="s">
        <v>294</v>
      </c>
      <c r="G197" s="236"/>
      <c r="H197" s="239">
        <v>57.299999999999997</v>
      </c>
      <c r="I197" s="240"/>
      <c r="J197" s="236"/>
      <c r="K197" s="236"/>
      <c r="L197" s="241"/>
      <c r="M197" s="242"/>
      <c r="N197" s="243"/>
      <c r="O197" s="243"/>
      <c r="P197" s="243"/>
      <c r="Q197" s="243"/>
      <c r="R197" s="243"/>
      <c r="S197" s="243"/>
      <c r="T197" s="244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5" t="s">
        <v>138</v>
      </c>
      <c r="AU197" s="245" t="s">
        <v>81</v>
      </c>
      <c r="AV197" s="13" t="s">
        <v>81</v>
      </c>
      <c r="AW197" s="13" t="s">
        <v>33</v>
      </c>
      <c r="AX197" s="13" t="s">
        <v>72</v>
      </c>
      <c r="AY197" s="245" t="s">
        <v>125</v>
      </c>
    </row>
    <row r="198" s="14" customFormat="1">
      <c r="A198" s="14"/>
      <c r="B198" s="246"/>
      <c r="C198" s="247"/>
      <c r="D198" s="228" t="s">
        <v>138</v>
      </c>
      <c r="E198" s="248" t="s">
        <v>19</v>
      </c>
      <c r="F198" s="249" t="s">
        <v>168</v>
      </c>
      <c r="G198" s="247"/>
      <c r="H198" s="250">
        <v>467.5</v>
      </c>
      <c r="I198" s="251"/>
      <c r="J198" s="247"/>
      <c r="K198" s="247"/>
      <c r="L198" s="252"/>
      <c r="M198" s="253"/>
      <c r="N198" s="254"/>
      <c r="O198" s="254"/>
      <c r="P198" s="254"/>
      <c r="Q198" s="254"/>
      <c r="R198" s="254"/>
      <c r="S198" s="254"/>
      <c r="T198" s="255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6" t="s">
        <v>138</v>
      </c>
      <c r="AU198" s="256" t="s">
        <v>81</v>
      </c>
      <c r="AV198" s="14" t="s">
        <v>132</v>
      </c>
      <c r="AW198" s="14" t="s">
        <v>33</v>
      </c>
      <c r="AX198" s="14" t="s">
        <v>79</v>
      </c>
      <c r="AY198" s="256" t="s">
        <v>125</v>
      </c>
    </row>
    <row r="199" s="2" customFormat="1" ht="16.5" customHeight="1">
      <c r="A199" s="41"/>
      <c r="B199" s="42"/>
      <c r="C199" s="258" t="s">
        <v>295</v>
      </c>
      <c r="D199" s="258" t="s">
        <v>218</v>
      </c>
      <c r="E199" s="259" t="s">
        <v>296</v>
      </c>
      <c r="F199" s="260" t="s">
        <v>297</v>
      </c>
      <c r="G199" s="261" t="s">
        <v>130</v>
      </c>
      <c r="H199" s="262">
        <v>40.799999999999997</v>
      </c>
      <c r="I199" s="263"/>
      <c r="J199" s="264">
        <f>ROUND(I199*H199,2)</f>
        <v>0</v>
      </c>
      <c r="K199" s="260" t="s">
        <v>131</v>
      </c>
      <c r="L199" s="265"/>
      <c r="M199" s="266" t="s">
        <v>19</v>
      </c>
      <c r="N199" s="267" t="s">
        <v>43</v>
      </c>
      <c r="O199" s="87"/>
      <c r="P199" s="224">
        <f>O199*H199</f>
        <v>0</v>
      </c>
      <c r="Q199" s="224">
        <v>0.17499999999999999</v>
      </c>
      <c r="R199" s="224">
        <f>Q199*H199</f>
        <v>7.1399999999999988</v>
      </c>
      <c r="S199" s="224">
        <v>0</v>
      </c>
      <c r="T199" s="225">
        <f>S199*H199</f>
        <v>0</v>
      </c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R199" s="226" t="s">
        <v>185</v>
      </c>
      <c r="AT199" s="226" t="s">
        <v>218</v>
      </c>
      <c r="AU199" s="226" t="s">
        <v>81</v>
      </c>
      <c r="AY199" s="20" t="s">
        <v>125</v>
      </c>
      <c r="BE199" s="227">
        <f>IF(N199="základní",J199,0)</f>
        <v>0</v>
      </c>
      <c r="BF199" s="227">
        <f>IF(N199="snížená",J199,0)</f>
        <v>0</v>
      </c>
      <c r="BG199" s="227">
        <f>IF(N199="zákl. přenesená",J199,0)</f>
        <v>0</v>
      </c>
      <c r="BH199" s="227">
        <f>IF(N199="sníž. přenesená",J199,0)</f>
        <v>0</v>
      </c>
      <c r="BI199" s="227">
        <f>IF(N199="nulová",J199,0)</f>
        <v>0</v>
      </c>
      <c r="BJ199" s="20" t="s">
        <v>79</v>
      </c>
      <c r="BK199" s="227">
        <f>ROUND(I199*H199,2)</f>
        <v>0</v>
      </c>
      <c r="BL199" s="20" t="s">
        <v>132</v>
      </c>
      <c r="BM199" s="226" t="s">
        <v>298</v>
      </c>
    </row>
    <row r="200" s="2" customFormat="1">
      <c r="A200" s="41"/>
      <c r="B200" s="42"/>
      <c r="C200" s="43"/>
      <c r="D200" s="228" t="s">
        <v>134</v>
      </c>
      <c r="E200" s="43"/>
      <c r="F200" s="229" t="s">
        <v>297</v>
      </c>
      <c r="G200" s="43"/>
      <c r="H200" s="43"/>
      <c r="I200" s="230"/>
      <c r="J200" s="43"/>
      <c r="K200" s="43"/>
      <c r="L200" s="47"/>
      <c r="M200" s="231"/>
      <c r="N200" s="232"/>
      <c r="O200" s="87"/>
      <c r="P200" s="87"/>
      <c r="Q200" s="87"/>
      <c r="R200" s="87"/>
      <c r="S200" s="87"/>
      <c r="T200" s="88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T200" s="20" t="s">
        <v>134</v>
      </c>
      <c r="AU200" s="20" t="s">
        <v>81</v>
      </c>
    </row>
    <row r="201" s="13" customFormat="1">
      <c r="A201" s="13"/>
      <c r="B201" s="235"/>
      <c r="C201" s="236"/>
      <c r="D201" s="228" t="s">
        <v>138</v>
      </c>
      <c r="E201" s="237" t="s">
        <v>19</v>
      </c>
      <c r="F201" s="238" t="s">
        <v>299</v>
      </c>
      <c r="G201" s="236"/>
      <c r="H201" s="239">
        <v>40.799999999999997</v>
      </c>
      <c r="I201" s="240"/>
      <c r="J201" s="236"/>
      <c r="K201" s="236"/>
      <c r="L201" s="241"/>
      <c r="M201" s="242"/>
      <c r="N201" s="243"/>
      <c r="O201" s="243"/>
      <c r="P201" s="243"/>
      <c r="Q201" s="243"/>
      <c r="R201" s="243"/>
      <c r="S201" s="243"/>
      <c r="T201" s="244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5" t="s">
        <v>138</v>
      </c>
      <c r="AU201" s="245" t="s">
        <v>81</v>
      </c>
      <c r="AV201" s="13" t="s">
        <v>81</v>
      </c>
      <c r="AW201" s="13" t="s">
        <v>33</v>
      </c>
      <c r="AX201" s="13" t="s">
        <v>79</v>
      </c>
      <c r="AY201" s="245" t="s">
        <v>125</v>
      </c>
    </row>
    <row r="202" s="2" customFormat="1" ht="16.5" customHeight="1">
      <c r="A202" s="41"/>
      <c r="B202" s="42"/>
      <c r="C202" s="258" t="s">
        <v>300</v>
      </c>
      <c r="D202" s="258" t="s">
        <v>218</v>
      </c>
      <c r="E202" s="259" t="s">
        <v>301</v>
      </c>
      <c r="F202" s="260" t="s">
        <v>302</v>
      </c>
      <c r="G202" s="261" t="s">
        <v>130</v>
      </c>
      <c r="H202" s="262">
        <v>349.86000000000001</v>
      </c>
      <c r="I202" s="263"/>
      <c r="J202" s="264">
        <f>ROUND(I202*H202,2)</f>
        <v>0</v>
      </c>
      <c r="K202" s="260" t="s">
        <v>131</v>
      </c>
      <c r="L202" s="265"/>
      <c r="M202" s="266" t="s">
        <v>19</v>
      </c>
      <c r="N202" s="267" t="s">
        <v>43</v>
      </c>
      <c r="O202" s="87"/>
      <c r="P202" s="224">
        <f>O202*H202</f>
        <v>0</v>
      </c>
      <c r="Q202" s="224">
        <v>0.17599999999999999</v>
      </c>
      <c r="R202" s="224">
        <f>Q202*H202</f>
        <v>61.575359999999996</v>
      </c>
      <c r="S202" s="224">
        <v>0</v>
      </c>
      <c r="T202" s="225">
        <f>S202*H202</f>
        <v>0</v>
      </c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R202" s="226" t="s">
        <v>185</v>
      </c>
      <c r="AT202" s="226" t="s">
        <v>218</v>
      </c>
      <c r="AU202" s="226" t="s">
        <v>81</v>
      </c>
      <c r="AY202" s="20" t="s">
        <v>125</v>
      </c>
      <c r="BE202" s="227">
        <f>IF(N202="základní",J202,0)</f>
        <v>0</v>
      </c>
      <c r="BF202" s="227">
        <f>IF(N202="snížená",J202,0)</f>
        <v>0</v>
      </c>
      <c r="BG202" s="227">
        <f>IF(N202="zákl. přenesená",J202,0)</f>
        <v>0</v>
      </c>
      <c r="BH202" s="227">
        <f>IF(N202="sníž. přenesená",J202,0)</f>
        <v>0</v>
      </c>
      <c r="BI202" s="227">
        <f>IF(N202="nulová",J202,0)</f>
        <v>0</v>
      </c>
      <c r="BJ202" s="20" t="s">
        <v>79</v>
      </c>
      <c r="BK202" s="227">
        <f>ROUND(I202*H202,2)</f>
        <v>0</v>
      </c>
      <c r="BL202" s="20" t="s">
        <v>132</v>
      </c>
      <c r="BM202" s="226" t="s">
        <v>303</v>
      </c>
    </row>
    <row r="203" s="2" customFormat="1">
      <c r="A203" s="41"/>
      <c r="B203" s="42"/>
      <c r="C203" s="43"/>
      <c r="D203" s="228" t="s">
        <v>134</v>
      </c>
      <c r="E203" s="43"/>
      <c r="F203" s="229" t="s">
        <v>302</v>
      </c>
      <c r="G203" s="43"/>
      <c r="H203" s="43"/>
      <c r="I203" s="230"/>
      <c r="J203" s="43"/>
      <c r="K203" s="43"/>
      <c r="L203" s="47"/>
      <c r="M203" s="231"/>
      <c r="N203" s="232"/>
      <c r="O203" s="87"/>
      <c r="P203" s="87"/>
      <c r="Q203" s="87"/>
      <c r="R203" s="87"/>
      <c r="S203" s="87"/>
      <c r="T203" s="88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T203" s="20" t="s">
        <v>134</v>
      </c>
      <c r="AU203" s="20" t="s">
        <v>81</v>
      </c>
    </row>
    <row r="204" s="13" customFormat="1">
      <c r="A204" s="13"/>
      <c r="B204" s="235"/>
      <c r="C204" s="236"/>
      <c r="D204" s="228" t="s">
        <v>138</v>
      </c>
      <c r="E204" s="237" t="s">
        <v>19</v>
      </c>
      <c r="F204" s="238" t="s">
        <v>304</v>
      </c>
      <c r="G204" s="236"/>
      <c r="H204" s="239">
        <v>349.86000000000001</v>
      </c>
      <c r="I204" s="240"/>
      <c r="J204" s="236"/>
      <c r="K204" s="236"/>
      <c r="L204" s="241"/>
      <c r="M204" s="242"/>
      <c r="N204" s="243"/>
      <c r="O204" s="243"/>
      <c r="P204" s="243"/>
      <c r="Q204" s="243"/>
      <c r="R204" s="243"/>
      <c r="S204" s="243"/>
      <c r="T204" s="244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5" t="s">
        <v>138</v>
      </c>
      <c r="AU204" s="245" t="s">
        <v>81</v>
      </c>
      <c r="AV204" s="13" t="s">
        <v>81</v>
      </c>
      <c r="AW204" s="13" t="s">
        <v>33</v>
      </c>
      <c r="AX204" s="13" t="s">
        <v>79</v>
      </c>
      <c r="AY204" s="245" t="s">
        <v>125</v>
      </c>
    </row>
    <row r="205" s="2" customFormat="1" ht="16.5" customHeight="1">
      <c r="A205" s="41"/>
      <c r="B205" s="42"/>
      <c r="C205" s="258" t="s">
        <v>305</v>
      </c>
      <c r="D205" s="258" t="s">
        <v>218</v>
      </c>
      <c r="E205" s="259" t="s">
        <v>306</v>
      </c>
      <c r="F205" s="260" t="s">
        <v>307</v>
      </c>
      <c r="G205" s="261" t="s">
        <v>130</v>
      </c>
      <c r="H205" s="262">
        <v>27.744</v>
      </c>
      <c r="I205" s="263"/>
      <c r="J205" s="264">
        <f>ROUND(I205*H205,2)</f>
        <v>0</v>
      </c>
      <c r="K205" s="260" t="s">
        <v>19</v>
      </c>
      <c r="L205" s="265"/>
      <c r="M205" s="266" t="s">
        <v>19</v>
      </c>
      <c r="N205" s="267" t="s">
        <v>43</v>
      </c>
      <c r="O205" s="87"/>
      <c r="P205" s="224">
        <f>O205*H205</f>
        <v>0</v>
      </c>
      <c r="Q205" s="224">
        <v>0.128</v>
      </c>
      <c r="R205" s="224">
        <f>Q205*H205</f>
        <v>3.5512320000000002</v>
      </c>
      <c r="S205" s="224">
        <v>0</v>
      </c>
      <c r="T205" s="225">
        <f>S205*H205</f>
        <v>0</v>
      </c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R205" s="226" t="s">
        <v>185</v>
      </c>
      <c r="AT205" s="226" t="s">
        <v>218</v>
      </c>
      <c r="AU205" s="226" t="s">
        <v>81</v>
      </c>
      <c r="AY205" s="20" t="s">
        <v>125</v>
      </c>
      <c r="BE205" s="227">
        <f>IF(N205="základní",J205,0)</f>
        <v>0</v>
      </c>
      <c r="BF205" s="227">
        <f>IF(N205="snížená",J205,0)</f>
        <v>0</v>
      </c>
      <c r="BG205" s="227">
        <f>IF(N205="zákl. přenesená",J205,0)</f>
        <v>0</v>
      </c>
      <c r="BH205" s="227">
        <f>IF(N205="sníž. přenesená",J205,0)</f>
        <v>0</v>
      </c>
      <c r="BI205" s="227">
        <f>IF(N205="nulová",J205,0)</f>
        <v>0</v>
      </c>
      <c r="BJ205" s="20" t="s">
        <v>79</v>
      </c>
      <c r="BK205" s="227">
        <f>ROUND(I205*H205,2)</f>
        <v>0</v>
      </c>
      <c r="BL205" s="20" t="s">
        <v>132</v>
      </c>
      <c r="BM205" s="226" t="s">
        <v>308</v>
      </c>
    </row>
    <row r="206" s="2" customFormat="1">
      <c r="A206" s="41"/>
      <c r="B206" s="42"/>
      <c r="C206" s="43"/>
      <c r="D206" s="228" t="s">
        <v>134</v>
      </c>
      <c r="E206" s="43"/>
      <c r="F206" s="229" t="s">
        <v>307</v>
      </c>
      <c r="G206" s="43"/>
      <c r="H206" s="43"/>
      <c r="I206" s="230"/>
      <c r="J206" s="43"/>
      <c r="K206" s="43"/>
      <c r="L206" s="47"/>
      <c r="M206" s="231"/>
      <c r="N206" s="232"/>
      <c r="O206" s="87"/>
      <c r="P206" s="87"/>
      <c r="Q206" s="87"/>
      <c r="R206" s="87"/>
      <c r="S206" s="87"/>
      <c r="T206" s="88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T206" s="20" t="s">
        <v>134</v>
      </c>
      <c r="AU206" s="20" t="s">
        <v>81</v>
      </c>
    </row>
    <row r="207" s="13" customFormat="1">
      <c r="A207" s="13"/>
      <c r="B207" s="235"/>
      <c r="C207" s="236"/>
      <c r="D207" s="228" t="s">
        <v>138</v>
      </c>
      <c r="E207" s="237" t="s">
        <v>19</v>
      </c>
      <c r="F207" s="238" t="s">
        <v>309</v>
      </c>
      <c r="G207" s="236"/>
      <c r="H207" s="239">
        <v>27.744</v>
      </c>
      <c r="I207" s="240"/>
      <c r="J207" s="236"/>
      <c r="K207" s="236"/>
      <c r="L207" s="241"/>
      <c r="M207" s="242"/>
      <c r="N207" s="243"/>
      <c r="O207" s="243"/>
      <c r="P207" s="243"/>
      <c r="Q207" s="243"/>
      <c r="R207" s="243"/>
      <c r="S207" s="243"/>
      <c r="T207" s="244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5" t="s">
        <v>138</v>
      </c>
      <c r="AU207" s="245" t="s">
        <v>81</v>
      </c>
      <c r="AV207" s="13" t="s">
        <v>81</v>
      </c>
      <c r="AW207" s="13" t="s">
        <v>33</v>
      </c>
      <c r="AX207" s="13" t="s">
        <v>79</v>
      </c>
      <c r="AY207" s="245" t="s">
        <v>125</v>
      </c>
    </row>
    <row r="208" s="2" customFormat="1" ht="24.15" customHeight="1">
      <c r="A208" s="41"/>
      <c r="B208" s="42"/>
      <c r="C208" s="215" t="s">
        <v>310</v>
      </c>
      <c r="D208" s="215" t="s">
        <v>127</v>
      </c>
      <c r="E208" s="216" t="s">
        <v>311</v>
      </c>
      <c r="F208" s="217" t="s">
        <v>312</v>
      </c>
      <c r="G208" s="218" t="s">
        <v>130</v>
      </c>
      <c r="H208" s="219">
        <v>4.7999999999999998</v>
      </c>
      <c r="I208" s="220"/>
      <c r="J208" s="221">
        <f>ROUND(I208*H208,2)</f>
        <v>0</v>
      </c>
      <c r="K208" s="217" t="s">
        <v>19</v>
      </c>
      <c r="L208" s="47"/>
      <c r="M208" s="222" t="s">
        <v>19</v>
      </c>
      <c r="N208" s="223" t="s">
        <v>43</v>
      </c>
      <c r="O208" s="87"/>
      <c r="P208" s="224">
        <f>O208*H208</f>
        <v>0</v>
      </c>
      <c r="Q208" s="224">
        <v>0</v>
      </c>
      <c r="R208" s="224">
        <f>Q208*H208</f>
        <v>0</v>
      </c>
      <c r="S208" s="224">
        <v>0</v>
      </c>
      <c r="T208" s="225">
        <f>S208*H208</f>
        <v>0</v>
      </c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R208" s="226" t="s">
        <v>132</v>
      </c>
      <c r="AT208" s="226" t="s">
        <v>127</v>
      </c>
      <c r="AU208" s="226" t="s">
        <v>81</v>
      </c>
      <c r="AY208" s="20" t="s">
        <v>125</v>
      </c>
      <c r="BE208" s="227">
        <f>IF(N208="základní",J208,0)</f>
        <v>0</v>
      </c>
      <c r="BF208" s="227">
        <f>IF(N208="snížená",J208,0)</f>
        <v>0</v>
      </c>
      <c r="BG208" s="227">
        <f>IF(N208="zákl. přenesená",J208,0)</f>
        <v>0</v>
      </c>
      <c r="BH208" s="227">
        <f>IF(N208="sníž. přenesená",J208,0)</f>
        <v>0</v>
      </c>
      <c r="BI208" s="227">
        <f>IF(N208="nulová",J208,0)</f>
        <v>0</v>
      </c>
      <c r="BJ208" s="20" t="s">
        <v>79</v>
      </c>
      <c r="BK208" s="227">
        <f>ROUND(I208*H208,2)</f>
        <v>0</v>
      </c>
      <c r="BL208" s="20" t="s">
        <v>132</v>
      </c>
      <c r="BM208" s="226" t="s">
        <v>313</v>
      </c>
    </row>
    <row r="209" s="2" customFormat="1">
      <c r="A209" s="41"/>
      <c r="B209" s="42"/>
      <c r="C209" s="43"/>
      <c r="D209" s="228" t="s">
        <v>134</v>
      </c>
      <c r="E209" s="43"/>
      <c r="F209" s="229" t="s">
        <v>312</v>
      </c>
      <c r="G209" s="43"/>
      <c r="H209" s="43"/>
      <c r="I209" s="230"/>
      <c r="J209" s="43"/>
      <c r="K209" s="43"/>
      <c r="L209" s="47"/>
      <c r="M209" s="231"/>
      <c r="N209" s="232"/>
      <c r="O209" s="87"/>
      <c r="P209" s="87"/>
      <c r="Q209" s="87"/>
      <c r="R209" s="87"/>
      <c r="S209" s="87"/>
      <c r="T209" s="88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T209" s="20" t="s">
        <v>134</v>
      </c>
      <c r="AU209" s="20" t="s">
        <v>81</v>
      </c>
    </row>
    <row r="210" s="2" customFormat="1">
      <c r="A210" s="41"/>
      <c r="B210" s="42"/>
      <c r="C210" s="43"/>
      <c r="D210" s="228" t="s">
        <v>207</v>
      </c>
      <c r="E210" s="43"/>
      <c r="F210" s="257" t="s">
        <v>314</v>
      </c>
      <c r="G210" s="43"/>
      <c r="H210" s="43"/>
      <c r="I210" s="230"/>
      <c r="J210" s="43"/>
      <c r="K210" s="43"/>
      <c r="L210" s="47"/>
      <c r="M210" s="231"/>
      <c r="N210" s="232"/>
      <c r="O210" s="87"/>
      <c r="P210" s="87"/>
      <c r="Q210" s="87"/>
      <c r="R210" s="87"/>
      <c r="S210" s="87"/>
      <c r="T210" s="88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T210" s="20" t="s">
        <v>207</v>
      </c>
      <c r="AU210" s="20" t="s">
        <v>81</v>
      </c>
    </row>
    <row r="211" s="13" customFormat="1">
      <c r="A211" s="13"/>
      <c r="B211" s="235"/>
      <c r="C211" s="236"/>
      <c r="D211" s="228" t="s">
        <v>138</v>
      </c>
      <c r="E211" s="237" t="s">
        <v>19</v>
      </c>
      <c r="F211" s="238" t="s">
        <v>315</v>
      </c>
      <c r="G211" s="236"/>
      <c r="H211" s="239">
        <v>4.7999999999999998</v>
      </c>
      <c r="I211" s="240"/>
      <c r="J211" s="236"/>
      <c r="K211" s="236"/>
      <c r="L211" s="241"/>
      <c r="M211" s="242"/>
      <c r="N211" s="243"/>
      <c r="O211" s="243"/>
      <c r="P211" s="243"/>
      <c r="Q211" s="243"/>
      <c r="R211" s="243"/>
      <c r="S211" s="243"/>
      <c r="T211" s="244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5" t="s">
        <v>138</v>
      </c>
      <c r="AU211" s="245" t="s">
        <v>81</v>
      </c>
      <c r="AV211" s="13" t="s">
        <v>81</v>
      </c>
      <c r="AW211" s="13" t="s">
        <v>33</v>
      </c>
      <c r="AX211" s="13" t="s">
        <v>79</v>
      </c>
      <c r="AY211" s="245" t="s">
        <v>125</v>
      </c>
    </row>
    <row r="212" s="2" customFormat="1" ht="16.5" customHeight="1">
      <c r="A212" s="41"/>
      <c r="B212" s="42"/>
      <c r="C212" s="215" t="s">
        <v>316</v>
      </c>
      <c r="D212" s="215" t="s">
        <v>127</v>
      </c>
      <c r="E212" s="216" t="s">
        <v>317</v>
      </c>
      <c r="F212" s="217" t="s">
        <v>318</v>
      </c>
      <c r="G212" s="218" t="s">
        <v>130</v>
      </c>
      <c r="H212" s="219">
        <v>4.7999999999999998</v>
      </c>
      <c r="I212" s="220"/>
      <c r="J212" s="221">
        <f>ROUND(I212*H212,2)</f>
        <v>0</v>
      </c>
      <c r="K212" s="217" t="s">
        <v>131</v>
      </c>
      <c r="L212" s="47"/>
      <c r="M212" s="222" t="s">
        <v>19</v>
      </c>
      <c r="N212" s="223" t="s">
        <v>43</v>
      </c>
      <c r="O212" s="87"/>
      <c r="P212" s="224">
        <f>O212*H212</f>
        <v>0</v>
      </c>
      <c r="Q212" s="224">
        <v>0</v>
      </c>
      <c r="R212" s="224">
        <f>Q212*H212</f>
        <v>0</v>
      </c>
      <c r="S212" s="224">
        <v>0</v>
      </c>
      <c r="T212" s="225">
        <f>S212*H212</f>
        <v>0</v>
      </c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R212" s="226" t="s">
        <v>132</v>
      </c>
      <c r="AT212" s="226" t="s">
        <v>127</v>
      </c>
      <c r="AU212" s="226" t="s">
        <v>81</v>
      </c>
      <c r="AY212" s="20" t="s">
        <v>125</v>
      </c>
      <c r="BE212" s="227">
        <f>IF(N212="základní",J212,0)</f>
        <v>0</v>
      </c>
      <c r="BF212" s="227">
        <f>IF(N212="snížená",J212,0)</f>
        <v>0</v>
      </c>
      <c r="BG212" s="227">
        <f>IF(N212="zákl. přenesená",J212,0)</f>
        <v>0</v>
      </c>
      <c r="BH212" s="227">
        <f>IF(N212="sníž. přenesená",J212,0)</f>
        <v>0</v>
      </c>
      <c r="BI212" s="227">
        <f>IF(N212="nulová",J212,0)</f>
        <v>0</v>
      </c>
      <c r="BJ212" s="20" t="s">
        <v>79</v>
      </c>
      <c r="BK212" s="227">
        <f>ROUND(I212*H212,2)</f>
        <v>0</v>
      </c>
      <c r="BL212" s="20" t="s">
        <v>132</v>
      </c>
      <c r="BM212" s="226" t="s">
        <v>319</v>
      </c>
    </row>
    <row r="213" s="2" customFormat="1">
      <c r="A213" s="41"/>
      <c r="B213" s="42"/>
      <c r="C213" s="43"/>
      <c r="D213" s="228" t="s">
        <v>134</v>
      </c>
      <c r="E213" s="43"/>
      <c r="F213" s="229" t="s">
        <v>320</v>
      </c>
      <c r="G213" s="43"/>
      <c r="H213" s="43"/>
      <c r="I213" s="230"/>
      <c r="J213" s="43"/>
      <c r="K213" s="43"/>
      <c r="L213" s="47"/>
      <c r="M213" s="231"/>
      <c r="N213" s="232"/>
      <c r="O213" s="87"/>
      <c r="P213" s="87"/>
      <c r="Q213" s="87"/>
      <c r="R213" s="87"/>
      <c r="S213" s="87"/>
      <c r="T213" s="88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T213" s="20" t="s">
        <v>134</v>
      </c>
      <c r="AU213" s="20" t="s">
        <v>81</v>
      </c>
    </row>
    <row r="214" s="2" customFormat="1">
      <c r="A214" s="41"/>
      <c r="B214" s="42"/>
      <c r="C214" s="43"/>
      <c r="D214" s="233" t="s">
        <v>136</v>
      </c>
      <c r="E214" s="43"/>
      <c r="F214" s="234" t="s">
        <v>321</v>
      </c>
      <c r="G214" s="43"/>
      <c r="H214" s="43"/>
      <c r="I214" s="230"/>
      <c r="J214" s="43"/>
      <c r="K214" s="43"/>
      <c r="L214" s="47"/>
      <c r="M214" s="231"/>
      <c r="N214" s="232"/>
      <c r="O214" s="87"/>
      <c r="P214" s="87"/>
      <c r="Q214" s="87"/>
      <c r="R214" s="87"/>
      <c r="S214" s="87"/>
      <c r="T214" s="88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T214" s="20" t="s">
        <v>136</v>
      </c>
      <c r="AU214" s="20" t="s">
        <v>81</v>
      </c>
    </row>
    <row r="215" s="13" customFormat="1">
      <c r="A215" s="13"/>
      <c r="B215" s="235"/>
      <c r="C215" s="236"/>
      <c r="D215" s="228" t="s">
        <v>138</v>
      </c>
      <c r="E215" s="237" t="s">
        <v>19</v>
      </c>
      <c r="F215" s="238" t="s">
        <v>315</v>
      </c>
      <c r="G215" s="236"/>
      <c r="H215" s="239">
        <v>4.7999999999999998</v>
      </c>
      <c r="I215" s="240"/>
      <c r="J215" s="236"/>
      <c r="K215" s="236"/>
      <c r="L215" s="241"/>
      <c r="M215" s="242"/>
      <c r="N215" s="243"/>
      <c r="O215" s="243"/>
      <c r="P215" s="243"/>
      <c r="Q215" s="243"/>
      <c r="R215" s="243"/>
      <c r="S215" s="243"/>
      <c r="T215" s="244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5" t="s">
        <v>138</v>
      </c>
      <c r="AU215" s="245" t="s">
        <v>81</v>
      </c>
      <c r="AV215" s="13" t="s">
        <v>81</v>
      </c>
      <c r="AW215" s="13" t="s">
        <v>33</v>
      </c>
      <c r="AX215" s="13" t="s">
        <v>79</v>
      </c>
      <c r="AY215" s="245" t="s">
        <v>125</v>
      </c>
    </row>
    <row r="216" s="2" customFormat="1" ht="21.75" customHeight="1">
      <c r="A216" s="41"/>
      <c r="B216" s="42"/>
      <c r="C216" s="215" t="s">
        <v>322</v>
      </c>
      <c r="D216" s="215" t="s">
        <v>127</v>
      </c>
      <c r="E216" s="216" t="s">
        <v>323</v>
      </c>
      <c r="F216" s="217" t="s">
        <v>324</v>
      </c>
      <c r="G216" s="218" t="s">
        <v>130</v>
      </c>
      <c r="H216" s="219">
        <v>4.7999999999999998</v>
      </c>
      <c r="I216" s="220"/>
      <c r="J216" s="221">
        <f>ROUND(I216*H216,2)</f>
        <v>0</v>
      </c>
      <c r="K216" s="217" t="s">
        <v>19</v>
      </c>
      <c r="L216" s="47"/>
      <c r="M216" s="222" t="s">
        <v>19</v>
      </c>
      <c r="N216" s="223" t="s">
        <v>43</v>
      </c>
      <c r="O216" s="87"/>
      <c r="P216" s="224">
        <f>O216*H216</f>
        <v>0</v>
      </c>
      <c r="Q216" s="224">
        <v>0</v>
      </c>
      <c r="R216" s="224">
        <f>Q216*H216</f>
        <v>0</v>
      </c>
      <c r="S216" s="224">
        <v>0</v>
      </c>
      <c r="T216" s="225">
        <f>S216*H216</f>
        <v>0</v>
      </c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R216" s="226" t="s">
        <v>132</v>
      </c>
      <c r="AT216" s="226" t="s">
        <v>127</v>
      </c>
      <c r="AU216" s="226" t="s">
        <v>81</v>
      </c>
      <c r="AY216" s="20" t="s">
        <v>125</v>
      </c>
      <c r="BE216" s="227">
        <f>IF(N216="základní",J216,0)</f>
        <v>0</v>
      </c>
      <c r="BF216" s="227">
        <f>IF(N216="snížená",J216,0)</f>
        <v>0</v>
      </c>
      <c r="BG216" s="227">
        <f>IF(N216="zákl. přenesená",J216,0)</f>
        <v>0</v>
      </c>
      <c r="BH216" s="227">
        <f>IF(N216="sníž. přenesená",J216,0)</f>
        <v>0</v>
      </c>
      <c r="BI216" s="227">
        <f>IF(N216="nulová",J216,0)</f>
        <v>0</v>
      </c>
      <c r="BJ216" s="20" t="s">
        <v>79</v>
      </c>
      <c r="BK216" s="227">
        <f>ROUND(I216*H216,2)</f>
        <v>0</v>
      </c>
      <c r="BL216" s="20" t="s">
        <v>132</v>
      </c>
      <c r="BM216" s="226" t="s">
        <v>325</v>
      </c>
    </row>
    <row r="217" s="2" customFormat="1">
      <c r="A217" s="41"/>
      <c r="B217" s="42"/>
      <c r="C217" s="43"/>
      <c r="D217" s="228" t="s">
        <v>134</v>
      </c>
      <c r="E217" s="43"/>
      <c r="F217" s="229" t="s">
        <v>326</v>
      </c>
      <c r="G217" s="43"/>
      <c r="H217" s="43"/>
      <c r="I217" s="230"/>
      <c r="J217" s="43"/>
      <c r="K217" s="43"/>
      <c r="L217" s="47"/>
      <c r="M217" s="231"/>
      <c r="N217" s="232"/>
      <c r="O217" s="87"/>
      <c r="P217" s="87"/>
      <c r="Q217" s="87"/>
      <c r="R217" s="87"/>
      <c r="S217" s="87"/>
      <c r="T217" s="88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T217" s="20" t="s">
        <v>134</v>
      </c>
      <c r="AU217" s="20" t="s">
        <v>81</v>
      </c>
    </row>
    <row r="218" s="2" customFormat="1">
      <c r="A218" s="41"/>
      <c r="B218" s="42"/>
      <c r="C218" s="43"/>
      <c r="D218" s="228" t="s">
        <v>207</v>
      </c>
      <c r="E218" s="43"/>
      <c r="F218" s="257" t="s">
        <v>327</v>
      </c>
      <c r="G218" s="43"/>
      <c r="H218" s="43"/>
      <c r="I218" s="230"/>
      <c r="J218" s="43"/>
      <c r="K218" s="43"/>
      <c r="L218" s="47"/>
      <c r="M218" s="231"/>
      <c r="N218" s="232"/>
      <c r="O218" s="87"/>
      <c r="P218" s="87"/>
      <c r="Q218" s="87"/>
      <c r="R218" s="87"/>
      <c r="S218" s="87"/>
      <c r="T218" s="88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T218" s="20" t="s">
        <v>207</v>
      </c>
      <c r="AU218" s="20" t="s">
        <v>81</v>
      </c>
    </row>
    <row r="219" s="13" customFormat="1">
      <c r="A219" s="13"/>
      <c r="B219" s="235"/>
      <c r="C219" s="236"/>
      <c r="D219" s="228" t="s">
        <v>138</v>
      </c>
      <c r="E219" s="237" t="s">
        <v>19</v>
      </c>
      <c r="F219" s="238" t="s">
        <v>315</v>
      </c>
      <c r="G219" s="236"/>
      <c r="H219" s="239">
        <v>4.7999999999999998</v>
      </c>
      <c r="I219" s="240"/>
      <c r="J219" s="236"/>
      <c r="K219" s="236"/>
      <c r="L219" s="241"/>
      <c r="M219" s="242"/>
      <c r="N219" s="243"/>
      <c r="O219" s="243"/>
      <c r="P219" s="243"/>
      <c r="Q219" s="243"/>
      <c r="R219" s="243"/>
      <c r="S219" s="243"/>
      <c r="T219" s="244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5" t="s">
        <v>138</v>
      </c>
      <c r="AU219" s="245" t="s">
        <v>81</v>
      </c>
      <c r="AV219" s="13" t="s">
        <v>81</v>
      </c>
      <c r="AW219" s="13" t="s">
        <v>33</v>
      </c>
      <c r="AX219" s="13" t="s">
        <v>79</v>
      </c>
      <c r="AY219" s="245" t="s">
        <v>125</v>
      </c>
    </row>
    <row r="220" s="2" customFormat="1" ht="16.5" customHeight="1">
      <c r="A220" s="41"/>
      <c r="B220" s="42"/>
      <c r="C220" s="215" t="s">
        <v>328</v>
      </c>
      <c r="D220" s="215" t="s">
        <v>127</v>
      </c>
      <c r="E220" s="216" t="s">
        <v>329</v>
      </c>
      <c r="F220" s="217" t="s">
        <v>330</v>
      </c>
      <c r="G220" s="218" t="s">
        <v>130</v>
      </c>
      <c r="H220" s="219">
        <v>4.7999999999999998</v>
      </c>
      <c r="I220" s="220"/>
      <c r="J220" s="221">
        <f>ROUND(I220*H220,2)</f>
        <v>0</v>
      </c>
      <c r="K220" s="217" t="s">
        <v>131</v>
      </c>
      <c r="L220" s="47"/>
      <c r="M220" s="222" t="s">
        <v>19</v>
      </c>
      <c r="N220" s="223" t="s">
        <v>43</v>
      </c>
      <c r="O220" s="87"/>
      <c r="P220" s="224">
        <f>O220*H220</f>
        <v>0</v>
      </c>
      <c r="Q220" s="224">
        <v>0</v>
      </c>
      <c r="R220" s="224">
        <f>Q220*H220</f>
        <v>0</v>
      </c>
      <c r="S220" s="224">
        <v>0</v>
      </c>
      <c r="T220" s="225">
        <f>S220*H220</f>
        <v>0</v>
      </c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R220" s="226" t="s">
        <v>132</v>
      </c>
      <c r="AT220" s="226" t="s">
        <v>127</v>
      </c>
      <c r="AU220" s="226" t="s">
        <v>81</v>
      </c>
      <c r="AY220" s="20" t="s">
        <v>125</v>
      </c>
      <c r="BE220" s="227">
        <f>IF(N220="základní",J220,0)</f>
        <v>0</v>
      </c>
      <c r="BF220" s="227">
        <f>IF(N220="snížená",J220,0)</f>
        <v>0</v>
      </c>
      <c r="BG220" s="227">
        <f>IF(N220="zákl. přenesená",J220,0)</f>
        <v>0</v>
      </c>
      <c r="BH220" s="227">
        <f>IF(N220="sníž. přenesená",J220,0)</f>
        <v>0</v>
      </c>
      <c r="BI220" s="227">
        <f>IF(N220="nulová",J220,0)</f>
        <v>0</v>
      </c>
      <c r="BJ220" s="20" t="s">
        <v>79</v>
      </c>
      <c r="BK220" s="227">
        <f>ROUND(I220*H220,2)</f>
        <v>0</v>
      </c>
      <c r="BL220" s="20" t="s">
        <v>132</v>
      </c>
      <c r="BM220" s="226" t="s">
        <v>331</v>
      </c>
    </row>
    <row r="221" s="2" customFormat="1">
      <c r="A221" s="41"/>
      <c r="B221" s="42"/>
      <c r="C221" s="43"/>
      <c r="D221" s="228" t="s">
        <v>134</v>
      </c>
      <c r="E221" s="43"/>
      <c r="F221" s="229" t="s">
        <v>332</v>
      </c>
      <c r="G221" s="43"/>
      <c r="H221" s="43"/>
      <c r="I221" s="230"/>
      <c r="J221" s="43"/>
      <c r="K221" s="43"/>
      <c r="L221" s="47"/>
      <c r="M221" s="231"/>
      <c r="N221" s="232"/>
      <c r="O221" s="87"/>
      <c r="P221" s="87"/>
      <c r="Q221" s="87"/>
      <c r="R221" s="87"/>
      <c r="S221" s="87"/>
      <c r="T221" s="88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T221" s="20" t="s">
        <v>134</v>
      </c>
      <c r="AU221" s="20" t="s">
        <v>81</v>
      </c>
    </row>
    <row r="222" s="2" customFormat="1">
      <c r="A222" s="41"/>
      <c r="B222" s="42"/>
      <c r="C222" s="43"/>
      <c r="D222" s="233" t="s">
        <v>136</v>
      </c>
      <c r="E222" s="43"/>
      <c r="F222" s="234" t="s">
        <v>333</v>
      </c>
      <c r="G222" s="43"/>
      <c r="H222" s="43"/>
      <c r="I222" s="230"/>
      <c r="J222" s="43"/>
      <c r="K222" s="43"/>
      <c r="L222" s="47"/>
      <c r="M222" s="231"/>
      <c r="N222" s="232"/>
      <c r="O222" s="87"/>
      <c r="P222" s="87"/>
      <c r="Q222" s="87"/>
      <c r="R222" s="87"/>
      <c r="S222" s="87"/>
      <c r="T222" s="88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T222" s="20" t="s">
        <v>136</v>
      </c>
      <c r="AU222" s="20" t="s">
        <v>81</v>
      </c>
    </row>
    <row r="223" s="13" customFormat="1">
      <c r="A223" s="13"/>
      <c r="B223" s="235"/>
      <c r="C223" s="236"/>
      <c r="D223" s="228" t="s">
        <v>138</v>
      </c>
      <c r="E223" s="237" t="s">
        <v>19</v>
      </c>
      <c r="F223" s="238" t="s">
        <v>334</v>
      </c>
      <c r="G223" s="236"/>
      <c r="H223" s="239">
        <v>4.7999999999999998</v>
      </c>
      <c r="I223" s="240"/>
      <c r="J223" s="236"/>
      <c r="K223" s="236"/>
      <c r="L223" s="241"/>
      <c r="M223" s="242"/>
      <c r="N223" s="243"/>
      <c r="O223" s="243"/>
      <c r="P223" s="243"/>
      <c r="Q223" s="243"/>
      <c r="R223" s="243"/>
      <c r="S223" s="243"/>
      <c r="T223" s="244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5" t="s">
        <v>138</v>
      </c>
      <c r="AU223" s="245" t="s">
        <v>81</v>
      </c>
      <c r="AV223" s="13" t="s">
        <v>81</v>
      </c>
      <c r="AW223" s="13" t="s">
        <v>33</v>
      </c>
      <c r="AX223" s="13" t="s">
        <v>79</v>
      </c>
      <c r="AY223" s="245" t="s">
        <v>125</v>
      </c>
    </row>
    <row r="224" s="2" customFormat="1" ht="16.5" customHeight="1">
      <c r="A224" s="41"/>
      <c r="B224" s="42"/>
      <c r="C224" s="215" t="s">
        <v>335</v>
      </c>
      <c r="D224" s="215" t="s">
        <v>127</v>
      </c>
      <c r="E224" s="216" t="s">
        <v>336</v>
      </c>
      <c r="F224" s="217" t="s">
        <v>337</v>
      </c>
      <c r="G224" s="218" t="s">
        <v>130</v>
      </c>
      <c r="H224" s="219">
        <v>4.7999999999999998</v>
      </c>
      <c r="I224" s="220"/>
      <c r="J224" s="221">
        <f>ROUND(I224*H224,2)</f>
        <v>0</v>
      </c>
      <c r="K224" s="217" t="s">
        <v>131</v>
      </c>
      <c r="L224" s="47"/>
      <c r="M224" s="222" t="s">
        <v>19</v>
      </c>
      <c r="N224" s="223" t="s">
        <v>43</v>
      </c>
      <c r="O224" s="87"/>
      <c r="P224" s="224">
        <f>O224*H224</f>
        <v>0</v>
      </c>
      <c r="Q224" s="224">
        <v>0</v>
      </c>
      <c r="R224" s="224">
        <f>Q224*H224</f>
        <v>0</v>
      </c>
      <c r="S224" s="224">
        <v>0</v>
      </c>
      <c r="T224" s="225">
        <f>S224*H224</f>
        <v>0</v>
      </c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R224" s="226" t="s">
        <v>132</v>
      </c>
      <c r="AT224" s="226" t="s">
        <v>127</v>
      </c>
      <c r="AU224" s="226" t="s">
        <v>81</v>
      </c>
      <c r="AY224" s="20" t="s">
        <v>125</v>
      </c>
      <c r="BE224" s="227">
        <f>IF(N224="základní",J224,0)</f>
        <v>0</v>
      </c>
      <c r="BF224" s="227">
        <f>IF(N224="snížená",J224,0)</f>
        <v>0</v>
      </c>
      <c r="BG224" s="227">
        <f>IF(N224="zákl. přenesená",J224,0)</f>
        <v>0</v>
      </c>
      <c r="BH224" s="227">
        <f>IF(N224="sníž. přenesená",J224,0)</f>
        <v>0</v>
      </c>
      <c r="BI224" s="227">
        <f>IF(N224="nulová",J224,0)</f>
        <v>0</v>
      </c>
      <c r="BJ224" s="20" t="s">
        <v>79</v>
      </c>
      <c r="BK224" s="227">
        <f>ROUND(I224*H224,2)</f>
        <v>0</v>
      </c>
      <c r="BL224" s="20" t="s">
        <v>132</v>
      </c>
      <c r="BM224" s="226" t="s">
        <v>338</v>
      </c>
    </row>
    <row r="225" s="2" customFormat="1">
      <c r="A225" s="41"/>
      <c r="B225" s="42"/>
      <c r="C225" s="43"/>
      <c r="D225" s="228" t="s">
        <v>134</v>
      </c>
      <c r="E225" s="43"/>
      <c r="F225" s="229" t="s">
        <v>339</v>
      </c>
      <c r="G225" s="43"/>
      <c r="H225" s="43"/>
      <c r="I225" s="230"/>
      <c r="J225" s="43"/>
      <c r="K225" s="43"/>
      <c r="L225" s="47"/>
      <c r="M225" s="231"/>
      <c r="N225" s="232"/>
      <c r="O225" s="87"/>
      <c r="P225" s="87"/>
      <c r="Q225" s="87"/>
      <c r="R225" s="87"/>
      <c r="S225" s="87"/>
      <c r="T225" s="88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T225" s="20" t="s">
        <v>134</v>
      </c>
      <c r="AU225" s="20" t="s">
        <v>81</v>
      </c>
    </row>
    <row r="226" s="2" customFormat="1">
      <c r="A226" s="41"/>
      <c r="B226" s="42"/>
      <c r="C226" s="43"/>
      <c r="D226" s="233" t="s">
        <v>136</v>
      </c>
      <c r="E226" s="43"/>
      <c r="F226" s="234" t="s">
        <v>340</v>
      </c>
      <c r="G226" s="43"/>
      <c r="H226" s="43"/>
      <c r="I226" s="230"/>
      <c r="J226" s="43"/>
      <c r="K226" s="43"/>
      <c r="L226" s="47"/>
      <c r="M226" s="231"/>
      <c r="N226" s="232"/>
      <c r="O226" s="87"/>
      <c r="P226" s="87"/>
      <c r="Q226" s="87"/>
      <c r="R226" s="87"/>
      <c r="S226" s="87"/>
      <c r="T226" s="88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T226" s="20" t="s">
        <v>136</v>
      </c>
      <c r="AU226" s="20" t="s">
        <v>81</v>
      </c>
    </row>
    <row r="227" s="13" customFormat="1">
      <c r="A227" s="13"/>
      <c r="B227" s="235"/>
      <c r="C227" s="236"/>
      <c r="D227" s="228" t="s">
        <v>138</v>
      </c>
      <c r="E227" s="237" t="s">
        <v>19</v>
      </c>
      <c r="F227" s="238" t="s">
        <v>315</v>
      </c>
      <c r="G227" s="236"/>
      <c r="H227" s="239">
        <v>4.7999999999999998</v>
      </c>
      <c r="I227" s="240"/>
      <c r="J227" s="236"/>
      <c r="K227" s="236"/>
      <c r="L227" s="241"/>
      <c r="M227" s="242"/>
      <c r="N227" s="243"/>
      <c r="O227" s="243"/>
      <c r="P227" s="243"/>
      <c r="Q227" s="243"/>
      <c r="R227" s="243"/>
      <c r="S227" s="243"/>
      <c r="T227" s="244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5" t="s">
        <v>138</v>
      </c>
      <c r="AU227" s="245" t="s">
        <v>81</v>
      </c>
      <c r="AV227" s="13" t="s">
        <v>81</v>
      </c>
      <c r="AW227" s="13" t="s">
        <v>33</v>
      </c>
      <c r="AX227" s="13" t="s">
        <v>79</v>
      </c>
      <c r="AY227" s="245" t="s">
        <v>125</v>
      </c>
    </row>
    <row r="228" s="12" customFormat="1" ht="22.8" customHeight="1">
      <c r="A228" s="12"/>
      <c r="B228" s="199"/>
      <c r="C228" s="200"/>
      <c r="D228" s="201" t="s">
        <v>71</v>
      </c>
      <c r="E228" s="213" t="s">
        <v>192</v>
      </c>
      <c r="F228" s="213" t="s">
        <v>341</v>
      </c>
      <c r="G228" s="200"/>
      <c r="H228" s="200"/>
      <c r="I228" s="203"/>
      <c r="J228" s="214">
        <f>BK228</f>
        <v>0</v>
      </c>
      <c r="K228" s="200"/>
      <c r="L228" s="205"/>
      <c r="M228" s="206"/>
      <c r="N228" s="207"/>
      <c r="O228" s="207"/>
      <c r="P228" s="208">
        <f>SUM(P229:P316)</f>
        <v>0</v>
      </c>
      <c r="Q228" s="207"/>
      <c r="R228" s="208">
        <f>SUM(R229:R316)</f>
        <v>58.053084999999996</v>
      </c>
      <c r="S228" s="207"/>
      <c r="T228" s="209">
        <f>SUM(T229:T316)</f>
        <v>2.6640000000000001</v>
      </c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R228" s="210" t="s">
        <v>79</v>
      </c>
      <c r="AT228" s="211" t="s">
        <v>71</v>
      </c>
      <c r="AU228" s="211" t="s">
        <v>79</v>
      </c>
      <c r="AY228" s="210" t="s">
        <v>125</v>
      </c>
      <c r="BK228" s="212">
        <f>SUM(BK229:BK316)</f>
        <v>0</v>
      </c>
    </row>
    <row r="229" s="2" customFormat="1" ht="16.5" customHeight="1">
      <c r="A229" s="41"/>
      <c r="B229" s="42"/>
      <c r="C229" s="215" t="s">
        <v>342</v>
      </c>
      <c r="D229" s="215" t="s">
        <v>127</v>
      </c>
      <c r="E229" s="216" t="s">
        <v>343</v>
      </c>
      <c r="F229" s="217" t="s">
        <v>344</v>
      </c>
      <c r="G229" s="218" t="s">
        <v>345</v>
      </c>
      <c r="H229" s="219">
        <v>3</v>
      </c>
      <c r="I229" s="220"/>
      <c r="J229" s="221">
        <f>ROUND(I229*H229,2)</f>
        <v>0</v>
      </c>
      <c r="K229" s="217" t="s">
        <v>131</v>
      </c>
      <c r="L229" s="47"/>
      <c r="M229" s="222" t="s">
        <v>19</v>
      </c>
      <c r="N229" s="223" t="s">
        <v>43</v>
      </c>
      <c r="O229" s="87"/>
      <c r="P229" s="224">
        <f>O229*H229</f>
        <v>0</v>
      </c>
      <c r="Q229" s="224">
        <v>0.00069999999999999999</v>
      </c>
      <c r="R229" s="224">
        <f>Q229*H229</f>
        <v>0.0020999999999999999</v>
      </c>
      <c r="S229" s="224">
        <v>0</v>
      </c>
      <c r="T229" s="225">
        <f>S229*H229</f>
        <v>0</v>
      </c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R229" s="226" t="s">
        <v>132</v>
      </c>
      <c r="AT229" s="226" t="s">
        <v>127</v>
      </c>
      <c r="AU229" s="226" t="s">
        <v>81</v>
      </c>
      <c r="AY229" s="20" t="s">
        <v>125</v>
      </c>
      <c r="BE229" s="227">
        <f>IF(N229="základní",J229,0)</f>
        <v>0</v>
      </c>
      <c r="BF229" s="227">
        <f>IF(N229="snížená",J229,0)</f>
        <v>0</v>
      </c>
      <c r="BG229" s="227">
        <f>IF(N229="zákl. přenesená",J229,0)</f>
        <v>0</v>
      </c>
      <c r="BH229" s="227">
        <f>IF(N229="sníž. přenesená",J229,0)</f>
        <v>0</v>
      </c>
      <c r="BI229" s="227">
        <f>IF(N229="nulová",J229,0)</f>
        <v>0</v>
      </c>
      <c r="BJ229" s="20" t="s">
        <v>79</v>
      </c>
      <c r="BK229" s="227">
        <f>ROUND(I229*H229,2)</f>
        <v>0</v>
      </c>
      <c r="BL229" s="20" t="s">
        <v>132</v>
      </c>
      <c r="BM229" s="226" t="s">
        <v>346</v>
      </c>
    </row>
    <row r="230" s="2" customFormat="1">
      <c r="A230" s="41"/>
      <c r="B230" s="42"/>
      <c r="C230" s="43"/>
      <c r="D230" s="228" t="s">
        <v>134</v>
      </c>
      <c r="E230" s="43"/>
      <c r="F230" s="229" t="s">
        <v>347</v>
      </c>
      <c r="G230" s="43"/>
      <c r="H230" s="43"/>
      <c r="I230" s="230"/>
      <c r="J230" s="43"/>
      <c r="K230" s="43"/>
      <c r="L230" s="47"/>
      <c r="M230" s="231"/>
      <c r="N230" s="232"/>
      <c r="O230" s="87"/>
      <c r="P230" s="87"/>
      <c r="Q230" s="87"/>
      <c r="R230" s="87"/>
      <c r="S230" s="87"/>
      <c r="T230" s="88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T230" s="20" t="s">
        <v>134</v>
      </c>
      <c r="AU230" s="20" t="s">
        <v>81</v>
      </c>
    </row>
    <row r="231" s="2" customFormat="1">
      <c r="A231" s="41"/>
      <c r="B231" s="42"/>
      <c r="C231" s="43"/>
      <c r="D231" s="233" t="s">
        <v>136</v>
      </c>
      <c r="E231" s="43"/>
      <c r="F231" s="234" t="s">
        <v>348</v>
      </c>
      <c r="G231" s="43"/>
      <c r="H231" s="43"/>
      <c r="I231" s="230"/>
      <c r="J231" s="43"/>
      <c r="K231" s="43"/>
      <c r="L231" s="47"/>
      <c r="M231" s="231"/>
      <c r="N231" s="232"/>
      <c r="O231" s="87"/>
      <c r="P231" s="87"/>
      <c r="Q231" s="87"/>
      <c r="R231" s="87"/>
      <c r="S231" s="87"/>
      <c r="T231" s="88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T231" s="20" t="s">
        <v>136</v>
      </c>
      <c r="AU231" s="20" t="s">
        <v>81</v>
      </c>
    </row>
    <row r="232" s="13" customFormat="1">
      <c r="A232" s="13"/>
      <c r="B232" s="235"/>
      <c r="C232" s="236"/>
      <c r="D232" s="228" t="s">
        <v>138</v>
      </c>
      <c r="E232" s="237" t="s">
        <v>19</v>
      </c>
      <c r="F232" s="238" t="s">
        <v>146</v>
      </c>
      <c r="G232" s="236"/>
      <c r="H232" s="239">
        <v>3</v>
      </c>
      <c r="I232" s="240"/>
      <c r="J232" s="236"/>
      <c r="K232" s="236"/>
      <c r="L232" s="241"/>
      <c r="M232" s="242"/>
      <c r="N232" s="243"/>
      <c r="O232" s="243"/>
      <c r="P232" s="243"/>
      <c r="Q232" s="243"/>
      <c r="R232" s="243"/>
      <c r="S232" s="243"/>
      <c r="T232" s="244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5" t="s">
        <v>138</v>
      </c>
      <c r="AU232" s="245" t="s">
        <v>81</v>
      </c>
      <c r="AV232" s="13" t="s">
        <v>81</v>
      </c>
      <c r="AW232" s="13" t="s">
        <v>33</v>
      </c>
      <c r="AX232" s="13" t="s">
        <v>79</v>
      </c>
      <c r="AY232" s="245" t="s">
        <v>125</v>
      </c>
    </row>
    <row r="233" s="2" customFormat="1" ht="16.5" customHeight="1">
      <c r="A233" s="41"/>
      <c r="B233" s="42"/>
      <c r="C233" s="258" t="s">
        <v>349</v>
      </c>
      <c r="D233" s="258" t="s">
        <v>218</v>
      </c>
      <c r="E233" s="259" t="s">
        <v>350</v>
      </c>
      <c r="F233" s="260" t="s">
        <v>351</v>
      </c>
      <c r="G233" s="261" t="s">
        <v>345</v>
      </c>
      <c r="H233" s="262">
        <v>2</v>
      </c>
      <c r="I233" s="263"/>
      <c r="J233" s="264">
        <f>ROUND(I233*H233,2)</f>
        <v>0</v>
      </c>
      <c r="K233" s="260" t="s">
        <v>131</v>
      </c>
      <c r="L233" s="265"/>
      <c r="M233" s="266" t="s">
        <v>19</v>
      </c>
      <c r="N233" s="267" t="s">
        <v>43</v>
      </c>
      <c r="O233" s="87"/>
      <c r="P233" s="224">
        <f>O233*H233</f>
        <v>0</v>
      </c>
      <c r="Q233" s="224">
        <v>0.0077000000000000002</v>
      </c>
      <c r="R233" s="224">
        <f>Q233*H233</f>
        <v>0.015400000000000001</v>
      </c>
      <c r="S233" s="224">
        <v>0</v>
      </c>
      <c r="T233" s="225">
        <f>S233*H233</f>
        <v>0</v>
      </c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R233" s="226" t="s">
        <v>185</v>
      </c>
      <c r="AT233" s="226" t="s">
        <v>218</v>
      </c>
      <c r="AU233" s="226" t="s">
        <v>81</v>
      </c>
      <c r="AY233" s="20" t="s">
        <v>125</v>
      </c>
      <c r="BE233" s="227">
        <f>IF(N233="základní",J233,0)</f>
        <v>0</v>
      </c>
      <c r="BF233" s="227">
        <f>IF(N233="snížená",J233,0)</f>
        <v>0</v>
      </c>
      <c r="BG233" s="227">
        <f>IF(N233="zákl. přenesená",J233,0)</f>
        <v>0</v>
      </c>
      <c r="BH233" s="227">
        <f>IF(N233="sníž. přenesená",J233,0)</f>
        <v>0</v>
      </c>
      <c r="BI233" s="227">
        <f>IF(N233="nulová",J233,0)</f>
        <v>0</v>
      </c>
      <c r="BJ233" s="20" t="s">
        <v>79</v>
      </c>
      <c r="BK233" s="227">
        <f>ROUND(I233*H233,2)</f>
        <v>0</v>
      </c>
      <c r="BL233" s="20" t="s">
        <v>132</v>
      </c>
      <c r="BM233" s="226" t="s">
        <v>352</v>
      </c>
    </row>
    <row r="234" s="2" customFormat="1">
      <c r="A234" s="41"/>
      <c r="B234" s="42"/>
      <c r="C234" s="43"/>
      <c r="D234" s="228" t="s">
        <v>134</v>
      </c>
      <c r="E234" s="43"/>
      <c r="F234" s="229" t="s">
        <v>351</v>
      </c>
      <c r="G234" s="43"/>
      <c r="H234" s="43"/>
      <c r="I234" s="230"/>
      <c r="J234" s="43"/>
      <c r="K234" s="43"/>
      <c r="L234" s="47"/>
      <c r="M234" s="231"/>
      <c r="N234" s="232"/>
      <c r="O234" s="87"/>
      <c r="P234" s="87"/>
      <c r="Q234" s="87"/>
      <c r="R234" s="87"/>
      <c r="S234" s="87"/>
      <c r="T234" s="88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T234" s="20" t="s">
        <v>134</v>
      </c>
      <c r="AU234" s="20" t="s">
        <v>81</v>
      </c>
    </row>
    <row r="235" s="13" customFormat="1">
      <c r="A235" s="13"/>
      <c r="B235" s="235"/>
      <c r="C235" s="236"/>
      <c r="D235" s="228" t="s">
        <v>138</v>
      </c>
      <c r="E235" s="237" t="s">
        <v>19</v>
      </c>
      <c r="F235" s="238" t="s">
        <v>353</v>
      </c>
      <c r="G235" s="236"/>
      <c r="H235" s="239">
        <v>2</v>
      </c>
      <c r="I235" s="240"/>
      <c r="J235" s="236"/>
      <c r="K235" s="236"/>
      <c r="L235" s="241"/>
      <c r="M235" s="242"/>
      <c r="N235" s="243"/>
      <c r="O235" s="243"/>
      <c r="P235" s="243"/>
      <c r="Q235" s="243"/>
      <c r="R235" s="243"/>
      <c r="S235" s="243"/>
      <c r="T235" s="244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5" t="s">
        <v>138</v>
      </c>
      <c r="AU235" s="245" t="s">
        <v>81</v>
      </c>
      <c r="AV235" s="13" t="s">
        <v>81</v>
      </c>
      <c r="AW235" s="13" t="s">
        <v>33</v>
      </c>
      <c r="AX235" s="13" t="s">
        <v>79</v>
      </c>
      <c r="AY235" s="245" t="s">
        <v>125</v>
      </c>
    </row>
    <row r="236" s="2" customFormat="1" ht="16.5" customHeight="1">
      <c r="A236" s="41"/>
      <c r="B236" s="42"/>
      <c r="C236" s="258" t="s">
        <v>354</v>
      </c>
      <c r="D236" s="258" t="s">
        <v>218</v>
      </c>
      <c r="E236" s="259" t="s">
        <v>355</v>
      </c>
      <c r="F236" s="260" t="s">
        <v>356</v>
      </c>
      <c r="G236" s="261" t="s">
        <v>345</v>
      </c>
      <c r="H236" s="262">
        <v>1</v>
      </c>
      <c r="I236" s="263"/>
      <c r="J236" s="264">
        <f>ROUND(I236*H236,2)</f>
        <v>0</v>
      </c>
      <c r="K236" s="260" t="s">
        <v>131</v>
      </c>
      <c r="L236" s="265"/>
      <c r="M236" s="266" t="s">
        <v>19</v>
      </c>
      <c r="N236" s="267" t="s">
        <v>43</v>
      </c>
      <c r="O236" s="87"/>
      <c r="P236" s="224">
        <f>O236*H236</f>
        <v>0</v>
      </c>
      <c r="Q236" s="224">
        <v>0.0025000000000000001</v>
      </c>
      <c r="R236" s="224">
        <f>Q236*H236</f>
        <v>0.0025000000000000001</v>
      </c>
      <c r="S236" s="224">
        <v>0</v>
      </c>
      <c r="T236" s="225">
        <f>S236*H236</f>
        <v>0</v>
      </c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R236" s="226" t="s">
        <v>185</v>
      </c>
      <c r="AT236" s="226" t="s">
        <v>218</v>
      </c>
      <c r="AU236" s="226" t="s">
        <v>81</v>
      </c>
      <c r="AY236" s="20" t="s">
        <v>125</v>
      </c>
      <c r="BE236" s="227">
        <f>IF(N236="základní",J236,0)</f>
        <v>0</v>
      </c>
      <c r="BF236" s="227">
        <f>IF(N236="snížená",J236,0)</f>
        <v>0</v>
      </c>
      <c r="BG236" s="227">
        <f>IF(N236="zákl. přenesená",J236,0)</f>
        <v>0</v>
      </c>
      <c r="BH236" s="227">
        <f>IF(N236="sníž. přenesená",J236,0)</f>
        <v>0</v>
      </c>
      <c r="BI236" s="227">
        <f>IF(N236="nulová",J236,0)</f>
        <v>0</v>
      </c>
      <c r="BJ236" s="20" t="s">
        <v>79</v>
      </c>
      <c r="BK236" s="227">
        <f>ROUND(I236*H236,2)</f>
        <v>0</v>
      </c>
      <c r="BL236" s="20" t="s">
        <v>132</v>
      </c>
      <c r="BM236" s="226" t="s">
        <v>357</v>
      </c>
    </row>
    <row r="237" s="2" customFormat="1">
      <c r="A237" s="41"/>
      <c r="B237" s="42"/>
      <c r="C237" s="43"/>
      <c r="D237" s="228" t="s">
        <v>134</v>
      </c>
      <c r="E237" s="43"/>
      <c r="F237" s="229" t="s">
        <v>356</v>
      </c>
      <c r="G237" s="43"/>
      <c r="H237" s="43"/>
      <c r="I237" s="230"/>
      <c r="J237" s="43"/>
      <c r="K237" s="43"/>
      <c r="L237" s="47"/>
      <c r="M237" s="231"/>
      <c r="N237" s="232"/>
      <c r="O237" s="87"/>
      <c r="P237" s="87"/>
      <c r="Q237" s="87"/>
      <c r="R237" s="87"/>
      <c r="S237" s="87"/>
      <c r="T237" s="88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T237" s="20" t="s">
        <v>134</v>
      </c>
      <c r="AU237" s="20" t="s">
        <v>81</v>
      </c>
    </row>
    <row r="238" s="13" customFormat="1">
      <c r="A238" s="13"/>
      <c r="B238" s="235"/>
      <c r="C238" s="236"/>
      <c r="D238" s="228" t="s">
        <v>138</v>
      </c>
      <c r="E238" s="237" t="s">
        <v>19</v>
      </c>
      <c r="F238" s="238" t="s">
        <v>358</v>
      </c>
      <c r="G238" s="236"/>
      <c r="H238" s="239">
        <v>1</v>
      </c>
      <c r="I238" s="240"/>
      <c r="J238" s="236"/>
      <c r="K238" s="236"/>
      <c r="L238" s="241"/>
      <c r="M238" s="242"/>
      <c r="N238" s="243"/>
      <c r="O238" s="243"/>
      <c r="P238" s="243"/>
      <c r="Q238" s="243"/>
      <c r="R238" s="243"/>
      <c r="S238" s="243"/>
      <c r="T238" s="244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5" t="s">
        <v>138</v>
      </c>
      <c r="AU238" s="245" t="s">
        <v>81</v>
      </c>
      <c r="AV238" s="13" t="s">
        <v>81</v>
      </c>
      <c r="AW238" s="13" t="s">
        <v>33</v>
      </c>
      <c r="AX238" s="13" t="s">
        <v>79</v>
      </c>
      <c r="AY238" s="245" t="s">
        <v>125</v>
      </c>
    </row>
    <row r="239" s="2" customFormat="1" ht="16.5" customHeight="1">
      <c r="A239" s="41"/>
      <c r="B239" s="42"/>
      <c r="C239" s="215" t="s">
        <v>359</v>
      </c>
      <c r="D239" s="215" t="s">
        <v>127</v>
      </c>
      <c r="E239" s="216" t="s">
        <v>360</v>
      </c>
      <c r="F239" s="217" t="s">
        <v>361</v>
      </c>
      <c r="G239" s="218" t="s">
        <v>345</v>
      </c>
      <c r="H239" s="219">
        <v>2</v>
      </c>
      <c r="I239" s="220"/>
      <c r="J239" s="221">
        <f>ROUND(I239*H239,2)</f>
        <v>0</v>
      </c>
      <c r="K239" s="217" t="s">
        <v>131</v>
      </c>
      <c r="L239" s="47"/>
      <c r="M239" s="222" t="s">
        <v>19</v>
      </c>
      <c r="N239" s="223" t="s">
        <v>43</v>
      </c>
      <c r="O239" s="87"/>
      <c r="P239" s="224">
        <f>O239*H239</f>
        <v>0</v>
      </c>
      <c r="Q239" s="224">
        <v>0.11241</v>
      </c>
      <c r="R239" s="224">
        <f>Q239*H239</f>
        <v>0.22481999999999999</v>
      </c>
      <c r="S239" s="224">
        <v>0</v>
      </c>
      <c r="T239" s="225">
        <f>S239*H239</f>
        <v>0</v>
      </c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R239" s="226" t="s">
        <v>132</v>
      </c>
      <c r="AT239" s="226" t="s">
        <v>127</v>
      </c>
      <c r="AU239" s="226" t="s">
        <v>81</v>
      </c>
      <c r="AY239" s="20" t="s">
        <v>125</v>
      </c>
      <c r="BE239" s="227">
        <f>IF(N239="základní",J239,0)</f>
        <v>0</v>
      </c>
      <c r="BF239" s="227">
        <f>IF(N239="snížená",J239,0)</f>
        <v>0</v>
      </c>
      <c r="BG239" s="227">
        <f>IF(N239="zákl. přenesená",J239,0)</f>
        <v>0</v>
      </c>
      <c r="BH239" s="227">
        <f>IF(N239="sníž. přenesená",J239,0)</f>
        <v>0</v>
      </c>
      <c r="BI239" s="227">
        <f>IF(N239="nulová",J239,0)</f>
        <v>0</v>
      </c>
      <c r="BJ239" s="20" t="s">
        <v>79</v>
      </c>
      <c r="BK239" s="227">
        <f>ROUND(I239*H239,2)</f>
        <v>0</v>
      </c>
      <c r="BL239" s="20" t="s">
        <v>132</v>
      </c>
      <c r="BM239" s="226" t="s">
        <v>362</v>
      </c>
    </row>
    <row r="240" s="2" customFormat="1">
      <c r="A240" s="41"/>
      <c r="B240" s="42"/>
      <c r="C240" s="43"/>
      <c r="D240" s="228" t="s">
        <v>134</v>
      </c>
      <c r="E240" s="43"/>
      <c r="F240" s="229" t="s">
        <v>363</v>
      </c>
      <c r="G240" s="43"/>
      <c r="H240" s="43"/>
      <c r="I240" s="230"/>
      <c r="J240" s="43"/>
      <c r="K240" s="43"/>
      <c r="L240" s="47"/>
      <c r="M240" s="231"/>
      <c r="N240" s="232"/>
      <c r="O240" s="87"/>
      <c r="P240" s="87"/>
      <c r="Q240" s="87"/>
      <c r="R240" s="87"/>
      <c r="S240" s="87"/>
      <c r="T240" s="88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T240" s="20" t="s">
        <v>134</v>
      </c>
      <c r="AU240" s="20" t="s">
        <v>81</v>
      </c>
    </row>
    <row r="241" s="2" customFormat="1">
      <c r="A241" s="41"/>
      <c r="B241" s="42"/>
      <c r="C241" s="43"/>
      <c r="D241" s="233" t="s">
        <v>136</v>
      </c>
      <c r="E241" s="43"/>
      <c r="F241" s="234" t="s">
        <v>364</v>
      </c>
      <c r="G241" s="43"/>
      <c r="H241" s="43"/>
      <c r="I241" s="230"/>
      <c r="J241" s="43"/>
      <c r="K241" s="43"/>
      <c r="L241" s="47"/>
      <c r="M241" s="231"/>
      <c r="N241" s="232"/>
      <c r="O241" s="87"/>
      <c r="P241" s="87"/>
      <c r="Q241" s="87"/>
      <c r="R241" s="87"/>
      <c r="S241" s="87"/>
      <c r="T241" s="88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T241" s="20" t="s">
        <v>136</v>
      </c>
      <c r="AU241" s="20" t="s">
        <v>81</v>
      </c>
    </row>
    <row r="242" s="13" customFormat="1">
      <c r="A242" s="13"/>
      <c r="B242" s="235"/>
      <c r="C242" s="236"/>
      <c r="D242" s="228" t="s">
        <v>138</v>
      </c>
      <c r="E242" s="237" t="s">
        <v>19</v>
      </c>
      <c r="F242" s="238" t="s">
        <v>81</v>
      </c>
      <c r="G242" s="236"/>
      <c r="H242" s="239">
        <v>2</v>
      </c>
      <c r="I242" s="240"/>
      <c r="J242" s="236"/>
      <c r="K242" s="236"/>
      <c r="L242" s="241"/>
      <c r="M242" s="242"/>
      <c r="N242" s="243"/>
      <c r="O242" s="243"/>
      <c r="P242" s="243"/>
      <c r="Q242" s="243"/>
      <c r="R242" s="243"/>
      <c r="S242" s="243"/>
      <c r="T242" s="244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5" t="s">
        <v>138</v>
      </c>
      <c r="AU242" s="245" t="s">
        <v>81</v>
      </c>
      <c r="AV242" s="13" t="s">
        <v>81</v>
      </c>
      <c r="AW242" s="13" t="s">
        <v>33</v>
      </c>
      <c r="AX242" s="13" t="s">
        <v>79</v>
      </c>
      <c r="AY242" s="245" t="s">
        <v>125</v>
      </c>
    </row>
    <row r="243" s="2" customFormat="1" ht="16.5" customHeight="1">
      <c r="A243" s="41"/>
      <c r="B243" s="42"/>
      <c r="C243" s="258" t="s">
        <v>365</v>
      </c>
      <c r="D243" s="258" t="s">
        <v>218</v>
      </c>
      <c r="E243" s="259" t="s">
        <v>366</v>
      </c>
      <c r="F243" s="260" t="s">
        <v>367</v>
      </c>
      <c r="G243" s="261" t="s">
        <v>345</v>
      </c>
      <c r="H243" s="262">
        <v>2</v>
      </c>
      <c r="I243" s="263"/>
      <c r="J243" s="264">
        <f>ROUND(I243*H243,2)</f>
        <v>0</v>
      </c>
      <c r="K243" s="260" t="s">
        <v>131</v>
      </c>
      <c r="L243" s="265"/>
      <c r="M243" s="266" t="s">
        <v>19</v>
      </c>
      <c r="N243" s="267" t="s">
        <v>43</v>
      </c>
      <c r="O243" s="87"/>
      <c r="P243" s="224">
        <f>O243*H243</f>
        <v>0</v>
      </c>
      <c r="Q243" s="224">
        <v>0.0061000000000000004</v>
      </c>
      <c r="R243" s="224">
        <f>Q243*H243</f>
        <v>0.012200000000000001</v>
      </c>
      <c r="S243" s="224">
        <v>0</v>
      </c>
      <c r="T243" s="225">
        <f>S243*H243</f>
        <v>0</v>
      </c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R243" s="226" t="s">
        <v>185</v>
      </c>
      <c r="AT243" s="226" t="s">
        <v>218</v>
      </c>
      <c r="AU243" s="226" t="s">
        <v>81</v>
      </c>
      <c r="AY243" s="20" t="s">
        <v>125</v>
      </c>
      <c r="BE243" s="227">
        <f>IF(N243="základní",J243,0)</f>
        <v>0</v>
      </c>
      <c r="BF243" s="227">
        <f>IF(N243="snížená",J243,0)</f>
        <v>0</v>
      </c>
      <c r="BG243" s="227">
        <f>IF(N243="zákl. přenesená",J243,0)</f>
        <v>0</v>
      </c>
      <c r="BH243" s="227">
        <f>IF(N243="sníž. přenesená",J243,0)</f>
        <v>0</v>
      </c>
      <c r="BI243" s="227">
        <f>IF(N243="nulová",J243,0)</f>
        <v>0</v>
      </c>
      <c r="BJ243" s="20" t="s">
        <v>79</v>
      </c>
      <c r="BK243" s="227">
        <f>ROUND(I243*H243,2)</f>
        <v>0</v>
      </c>
      <c r="BL243" s="20" t="s">
        <v>132</v>
      </c>
      <c r="BM243" s="226" t="s">
        <v>368</v>
      </c>
    </row>
    <row r="244" s="2" customFormat="1">
      <c r="A244" s="41"/>
      <c r="B244" s="42"/>
      <c r="C244" s="43"/>
      <c r="D244" s="228" t="s">
        <v>134</v>
      </c>
      <c r="E244" s="43"/>
      <c r="F244" s="229" t="s">
        <v>367</v>
      </c>
      <c r="G244" s="43"/>
      <c r="H244" s="43"/>
      <c r="I244" s="230"/>
      <c r="J244" s="43"/>
      <c r="K244" s="43"/>
      <c r="L244" s="47"/>
      <c r="M244" s="231"/>
      <c r="N244" s="232"/>
      <c r="O244" s="87"/>
      <c r="P244" s="87"/>
      <c r="Q244" s="87"/>
      <c r="R244" s="87"/>
      <c r="S244" s="87"/>
      <c r="T244" s="88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T244" s="20" t="s">
        <v>134</v>
      </c>
      <c r="AU244" s="20" t="s">
        <v>81</v>
      </c>
    </row>
    <row r="245" s="13" customFormat="1">
      <c r="A245" s="13"/>
      <c r="B245" s="235"/>
      <c r="C245" s="236"/>
      <c r="D245" s="228" t="s">
        <v>138</v>
      </c>
      <c r="E245" s="237" t="s">
        <v>19</v>
      </c>
      <c r="F245" s="238" t="s">
        <v>81</v>
      </c>
      <c r="G245" s="236"/>
      <c r="H245" s="239">
        <v>2</v>
      </c>
      <c r="I245" s="240"/>
      <c r="J245" s="236"/>
      <c r="K245" s="236"/>
      <c r="L245" s="241"/>
      <c r="M245" s="242"/>
      <c r="N245" s="243"/>
      <c r="O245" s="243"/>
      <c r="P245" s="243"/>
      <c r="Q245" s="243"/>
      <c r="R245" s="243"/>
      <c r="S245" s="243"/>
      <c r="T245" s="244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5" t="s">
        <v>138</v>
      </c>
      <c r="AU245" s="245" t="s">
        <v>81</v>
      </c>
      <c r="AV245" s="13" t="s">
        <v>81</v>
      </c>
      <c r="AW245" s="13" t="s">
        <v>33</v>
      </c>
      <c r="AX245" s="13" t="s">
        <v>79</v>
      </c>
      <c r="AY245" s="245" t="s">
        <v>125</v>
      </c>
    </row>
    <row r="246" s="2" customFormat="1" ht="16.5" customHeight="1">
      <c r="A246" s="41"/>
      <c r="B246" s="42"/>
      <c r="C246" s="258" t="s">
        <v>369</v>
      </c>
      <c r="D246" s="258" t="s">
        <v>218</v>
      </c>
      <c r="E246" s="259" t="s">
        <v>370</v>
      </c>
      <c r="F246" s="260" t="s">
        <v>371</v>
      </c>
      <c r="G246" s="261" t="s">
        <v>345</v>
      </c>
      <c r="H246" s="262">
        <v>2</v>
      </c>
      <c r="I246" s="263"/>
      <c r="J246" s="264">
        <f>ROUND(I246*H246,2)</f>
        <v>0</v>
      </c>
      <c r="K246" s="260" t="s">
        <v>131</v>
      </c>
      <c r="L246" s="265"/>
      <c r="M246" s="266" t="s">
        <v>19</v>
      </c>
      <c r="N246" s="267" t="s">
        <v>43</v>
      </c>
      <c r="O246" s="87"/>
      <c r="P246" s="224">
        <f>O246*H246</f>
        <v>0</v>
      </c>
      <c r="Q246" s="224">
        <v>0.0030000000000000001</v>
      </c>
      <c r="R246" s="224">
        <f>Q246*H246</f>
        <v>0.0060000000000000001</v>
      </c>
      <c r="S246" s="224">
        <v>0</v>
      </c>
      <c r="T246" s="225">
        <f>S246*H246</f>
        <v>0</v>
      </c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R246" s="226" t="s">
        <v>185</v>
      </c>
      <c r="AT246" s="226" t="s">
        <v>218</v>
      </c>
      <c r="AU246" s="226" t="s">
        <v>81</v>
      </c>
      <c r="AY246" s="20" t="s">
        <v>125</v>
      </c>
      <c r="BE246" s="227">
        <f>IF(N246="základní",J246,0)</f>
        <v>0</v>
      </c>
      <c r="BF246" s="227">
        <f>IF(N246="snížená",J246,0)</f>
        <v>0</v>
      </c>
      <c r="BG246" s="227">
        <f>IF(N246="zákl. přenesená",J246,0)</f>
        <v>0</v>
      </c>
      <c r="BH246" s="227">
        <f>IF(N246="sníž. přenesená",J246,0)</f>
        <v>0</v>
      </c>
      <c r="BI246" s="227">
        <f>IF(N246="nulová",J246,0)</f>
        <v>0</v>
      </c>
      <c r="BJ246" s="20" t="s">
        <v>79</v>
      </c>
      <c r="BK246" s="227">
        <f>ROUND(I246*H246,2)</f>
        <v>0</v>
      </c>
      <c r="BL246" s="20" t="s">
        <v>132</v>
      </c>
      <c r="BM246" s="226" t="s">
        <v>372</v>
      </c>
    </row>
    <row r="247" s="2" customFormat="1">
      <c r="A247" s="41"/>
      <c r="B247" s="42"/>
      <c r="C247" s="43"/>
      <c r="D247" s="228" t="s">
        <v>134</v>
      </c>
      <c r="E247" s="43"/>
      <c r="F247" s="229" t="s">
        <v>371</v>
      </c>
      <c r="G247" s="43"/>
      <c r="H247" s="43"/>
      <c r="I247" s="230"/>
      <c r="J247" s="43"/>
      <c r="K247" s="43"/>
      <c r="L247" s="47"/>
      <c r="M247" s="231"/>
      <c r="N247" s="232"/>
      <c r="O247" s="87"/>
      <c r="P247" s="87"/>
      <c r="Q247" s="87"/>
      <c r="R247" s="87"/>
      <c r="S247" s="87"/>
      <c r="T247" s="88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T247" s="20" t="s">
        <v>134</v>
      </c>
      <c r="AU247" s="20" t="s">
        <v>81</v>
      </c>
    </row>
    <row r="248" s="13" customFormat="1">
      <c r="A248" s="13"/>
      <c r="B248" s="235"/>
      <c r="C248" s="236"/>
      <c r="D248" s="228" t="s">
        <v>138</v>
      </c>
      <c r="E248" s="237" t="s">
        <v>19</v>
      </c>
      <c r="F248" s="238" t="s">
        <v>81</v>
      </c>
      <c r="G248" s="236"/>
      <c r="H248" s="239">
        <v>2</v>
      </c>
      <c r="I248" s="240"/>
      <c r="J248" s="236"/>
      <c r="K248" s="236"/>
      <c r="L248" s="241"/>
      <c r="M248" s="242"/>
      <c r="N248" s="243"/>
      <c r="O248" s="243"/>
      <c r="P248" s="243"/>
      <c r="Q248" s="243"/>
      <c r="R248" s="243"/>
      <c r="S248" s="243"/>
      <c r="T248" s="244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5" t="s">
        <v>138</v>
      </c>
      <c r="AU248" s="245" t="s">
        <v>81</v>
      </c>
      <c r="AV248" s="13" t="s">
        <v>81</v>
      </c>
      <c r="AW248" s="13" t="s">
        <v>33</v>
      </c>
      <c r="AX248" s="13" t="s">
        <v>79</v>
      </c>
      <c r="AY248" s="245" t="s">
        <v>125</v>
      </c>
    </row>
    <row r="249" s="2" customFormat="1" ht="16.5" customHeight="1">
      <c r="A249" s="41"/>
      <c r="B249" s="42"/>
      <c r="C249" s="258" t="s">
        <v>373</v>
      </c>
      <c r="D249" s="258" t="s">
        <v>218</v>
      </c>
      <c r="E249" s="259" t="s">
        <v>374</v>
      </c>
      <c r="F249" s="260" t="s">
        <v>375</v>
      </c>
      <c r="G249" s="261" t="s">
        <v>345</v>
      </c>
      <c r="H249" s="262">
        <v>6</v>
      </c>
      <c r="I249" s="263"/>
      <c r="J249" s="264">
        <f>ROUND(I249*H249,2)</f>
        <v>0</v>
      </c>
      <c r="K249" s="260" t="s">
        <v>131</v>
      </c>
      <c r="L249" s="265"/>
      <c r="M249" s="266" t="s">
        <v>19</v>
      </c>
      <c r="N249" s="267" t="s">
        <v>43</v>
      </c>
      <c r="O249" s="87"/>
      <c r="P249" s="224">
        <f>O249*H249</f>
        <v>0</v>
      </c>
      <c r="Q249" s="224">
        <v>0.00035</v>
      </c>
      <c r="R249" s="224">
        <f>Q249*H249</f>
        <v>0.0020999999999999999</v>
      </c>
      <c r="S249" s="224">
        <v>0</v>
      </c>
      <c r="T249" s="225">
        <f>S249*H249</f>
        <v>0</v>
      </c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R249" s="226" t="s">
        <v>185</v>
      </c>
      <c r="AT249" s="226" t="s">
        <v>218</v>
      </c>
      <c r="AU249" s="226" t="s">
        <v>81</v>
      </c>
      <c r="AY249" s="20" t="s">
        <v>125</v>
      </c>
      <c r="BE249" s="227">
        <f>IF(N249="základní",J249,0)</f>
        <v>0</v>
      </c>
      <c r="BF249" s="227">
        <f>IF(N249="snížená",J249,0)</f>
        <v>0</v>
      </c>
      <c r="BG249" s="227">
        <f>IF(N249="zákl. přenesená",J249,0)</f>
        <v>0</v>
      </c>
      <c r="BH249" s="227">
        <f>IF(N249="sníž. přenesená",J249,0)</f>
        <v>0</v>
      </c>
      <c r="BI249" s="227">
        <f>IF(N249="nulová",J249,0)</f>
        <v>0</v>
      </c>
      <c r="BJ249" s="20" t="s">
        <v>79</v>
      </c>
      <c r="BK249" s="227">
        <f>ROUND(I249*H249,2)</f>
        <v>0</v>
      </c>
      <c r="BL249" s="20" t="s">
        <v>132</v>
      </c>
      <c r="BM249" s="226" t="s">
        <v>376</v>
      </c>
    </row>
    <row r="250" s="2" customFormat="1">
      <c r="A250" s="41"/>
      <c r="B250" s="42"/>
      <c r="C250" s="43"/>
      <c r="D250" s="228" t="s">
        <v>134</v>
      </c>
      <c r="E250" s="43"/>
      <c r="F250" s="229" t="s">
        <v>375</v>
      </c>
      <c r="G250" s="43"/>
      <c r="H250" s="43"/>
      <c r="I250" s="230"/>
      <c r="J250" s="43"/>
      <c r="K250" s="43"/>
      <c r="L250" s="47"/>
      <c r="M250" s="231"/>
      <c r="N250" s="232"/>
      <c r="O250" s="87"/>
      <c r="P250" s="87"/>
      <c r="Q250" s="87"/>
      <c r="R250" s="87"/>
      <c r="S250" s="87"/>
      <c r="T250" s="88"/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T250" s="20" t="s">
        <v>134</v>
      </c>
      <c r="AU250" s="20" t="s">
        <v>81</v>
      </c>
    </row>
    <row r="251" s="13" customFormat="1">
      <c r="A251" s="13"/>
      <c r="B251" s="235"/>
      <c r="C251" s="236"/>
      <c r="D251" s="228" t="s">
        <v>138</v>
      </c>
      <c r="E251" s="237" t="s">
        <v>19</v>
      </c>
      <c r="F251" s="238" t="s">
        <v>377</v>
      </c>
      <c r="G251" s="236"/>
      <c r="H251" s="239">
        <v>6</v>
      </c>
      <c r="I251" s="240"/>
      <c r="J251" s="236"/>
      <c r="K251" s="236"/>
      <c r="L251" s="241"/>
      <c r="M251" s="242"/>
      <c r="N251" s="243"/>
      <c r="O251" s="243"/>
      <c r="P251" s="243"/>
      <c r="Q251" s="243"/>
      <c r="R251" s="243"/>
      <c r="S251" s="243"/>
      <c r="T251" s="244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5" t="s">
        <v>138</v>
      </c>
      <c r="AU251" s="245" t="s">
        <v>81</v>
      </c>
      <c r="AV251" s="13" t="s">
        <v>81</v>
      </c>
      <c r="AW251" s="13" t="s">
        <v>33</v>
      </c>
      <c r="AX251" s="13" t="s">
        <v>79</v>
      </c>
      <c r="AY251" s="245" t="s">
        <v>125</v>
      </c>
    </row>
    <row r="252" s="2" customFormat="1" ht="16.5" customHeight="1">
      <c r="A252" s="41"/>
      <c r="B252" s="42"/>
      <c r="C252" s="258" t="s">
        <v>378</v>
      </c>
      <c r="D252" s="258" t="s">
        <v>218</v>
      </c>
      <c r="E252" s="259" t="s">
        <v>379</v>
      </c>
      <c r="F252" s="260" t="s">
        <v>380</v>
      </c>
      <c r="G252" s="261" t="s">
        <v>345</v>
      </c>
      <c r="H252" s="262">
        <v>2</v>
      </c>
      <c r="I252" s="263"/>
      <c r="J252" s="264">
        <f>ROUND(I252*H252,2)</f>
        <v>0</v>
      </c>
      <c r="K252" s="260" t="s">
        <v>131</v>
      </c>
      <c r="L252" s="265"/>
      <c r="M252" s="266" t="s">
        <v>19</v>
      </c>
      <c r="N252" s="267" t="s">
        <v>43</v>
      </c>
      <c r="O252" s="87"/>
      <c r="P252" s="224">
        <f>O252*H252</f>
        <v>0</v>
      </c>
      <c r="Q252" s="224">
        <v>0.00010000000000000001</v>
      </c>
      <c r="R252" s="224">
        <f>Q252*H252</f>
        <v>0.00020000000000000001</v>
      </c>
      <c r="S252" s="224">
        <v>0</v>
      </c>
      <c r="T252" s="225">
        <f>S252*H252</f>
        <v>0</v>
      </c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R252" s="226" t="s">
        <v>185</v>
      </c>
      <c r="AT252" s="226" t="s">
        <v>218</v>
      </c>
      <c r="AU252" s="226" t="s">
        <v>81</v>
      </c>
      <c r="AY252" s="20" t="s">
        <v>125</v>
      </c>
      <c r="BE252" s="227">
        <f>IF(N252="základní",J252,0)</f>
        <v>0</v>
      </c>
      <c r="BF252" s="227">
        <f>IF(N252="snížená",J252,0)</f>
        <v>0</v>
      </c>
      <c r="BG252" s="227">
        <f>IF(N252="zákl. přenesená",J252,0)</f>
        <v>0</v>
      </c>
      <c r="BH252" s="227">
        <f>IF(N252="sníž. přenesená",J252,0)</f>
        <v>0</v>
      </c>
      <c r="BI252" s="227">
        <f>IF(N252="nulová",J252,0)</f>
        <v>0</v>
      </c>
      <c r="BJ252" s="20" t="s">
        <v>79</v>
      </c>
      <c r="BK252" s="227">
        <f>ROUND(I252*H252,2)</f>
        <v>0</v>
      </c>
      <c r="BL252" s="20" t="s">
        <v>132</v>
      </c>
      <c r="BM252" s="226" t="s">
        <v>381</v>
      </c>
    </row>
    <row r="253" s="2" customFormat="1">
      <c r="A253" s="41"/>
      <c r="B253" s="42"/>
      <c r="C253" s="43"/>
      <c r="D253" s="228" t="s">
        <v>134</v>
      </c>
      <c r="E253" s="43"/>
      <c r="F253" s="229" t="s">
        <v>380</v>
      </c>
      <c r="G253" s="43"/>
      <c r="H253" s="43"/>
      <c r="I253" s="230"/>
      <c r="J253" s="43"/>
      <c r="K253" s="43"/>
      <c r="L253" s="47"/>
      <c r="M253" s="231"/>
      <c r="N253" s="232"/>
      <c r="O253" s="87"/>
      <c r="P253" s="87"/>
      <c r="Q253" s="87"/>
      <c r="R253" s="87"/>
      <c r="S253" s="87"/>
      <c r="T253" s="88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T253" s="20" t="s">
        <v>134</v>
      </c>
      <c r="AU253" s="20" t="s">
        <v>81</v>
      </c>
    </row>
    <row r="254" s="13" customFormat="1">
      <c r="A254" s="13"/>
      <c r="B254" s="235"/>
      <c r="C254" s="236"/>
      <c r="D254" s="228" t="s">
        <v>138</v>
      </c>
      <c r="E254" s="237" t="s">
        <v>19</v>
      </c>
      <c r="F254" s="238" t="s">
        <v>81</v>
      </c>
      <c r="G254" s="236"/>
      <c r="H254" s="239">
        <v>2</v>
      </c>
      <c r="I254" s="240"/>
      <c r="J254" s="236"/>
      <c r="K254" s="236"/>
      <c r="L254" s="241"/>
      <c r="M254" s="242"/>
      <c r="N254" s="243"/>
      <c r="O254" s="243"/>
      <c r="P254" s="243"/>
      <c r="Q254" s="243"/>
      <c r="R254" s="243"/>
      <c r="S254" s="243"/>
      <c r="T254" s="244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5" t="s">
        <v>138</v>
      </c>
      <c r="AU254" s="245" t="s">
        <v>81</v>
      </c>
      <c r="AV254" s="13" t="s">
        <v>81</v>
      </c>
      <c r="AW254" s="13" t="s">
        <v>33</v>
      </c>
      <c r="AX254" s="13" t="s">
        <v>79</v>
      </c>
      <c r="AY254" s="245" t="s">
        <v>125</v>
      </c>
    </row>
    <row r="255" s="2" customFormat="1" ht="16.5" customHeight="1">
      <c r="A255" s="41"/>
      <c r="B255" s="42"/>
      <c r="C255" s="215" t="s">
        <v>382</v>
      </c>
      <c r="D255" s="215" t="s">
        <v>127</v>
      </c>
      <c r="E255" s="216" t="s">
        <v>383</v>
      </c>
      <c r="F255" s="217" t="s">
        <v>384</v>
      </c>
      <c r="G255" s="218" t="s">
        <v>179</v>
      </c>
      <c r="H255" s="219">
        <v>9.5</v>
      </c>
      <c r="I255" s="220"/>
      <c r="J255" s="221">
        <f>ROUND(I255*H255,2)</f>
        <v>0</v>
      </c>
      <c r="K255" s="217" t="s">
        <v>131</v>
      </c>
      <c r="L255" s="47"/>
      <c r="M255" s="222" t="s">
        <v>19</v>
      </c>
      <c r="N255" s="223" t="s">
        <v>43</v>
      </c>
      <c r="O255" s="87"/>
      <c r="P255" s="224">
        <f>O255*H255</f>
        <v>0</v>
      </c>
      <c r="Q255" s="224">
        <v>0.15540000000000001</v>
      </c>
      <c r="R255" s="224">
        <f>Q255*H255</f>
        <v>1.4763000000000002</v>
      </c>
      <c r="S255" s="224">
        <v>0</v>
      </c>
      <c r="T255" s="225">
        <f>S255*H255</f>
        <v>0</v>
      </c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R255" s="226" t="s">
        <v>132</v>
      </c>
      <c r="AT255" s="226" t="s">
        <v>127</v>
      </c>
      <c r="AU255" s="226" t="s">
        <v>81</v>
      </c>
      <c r="AY255" s="20" t="s">
        <v>125</v>
      </c>
      <c r="BE255" s="227">
        <f>IF(N255="základní",J255,0)</f>
        <v>0</v>
      </c>
      <c r="BF255" s="227">
        <f>IF(N255="snížená",J255,0)</f>
        <v>0</v>
      </c>
      <c r="BG255" s="227">
        <f>IF(N255="zákl. přenesená",J255,0)</f>
        <v>0</v>
      </c>
      <c r="BH255" s="227">
        <f>IF(N255="sníž. přenesená",J255,0)</f>
        <v>0</v>
      </c>
      <c r="BI255" s="227">
        <f>IF(N255="nulová",J255,0)</f>
        <v>0</v>
      </c>
      <c r="BJ255" s="20" t="s">
        <v>79</v>
      </c>
      <c r="BK255" s="227">
        <f>ROUND(I255*H255,2)</f>
        <v>0</v>
      </c>
      <c r="BL255" s="20" t="s">
        <v>132</v>
      </c>
      <c r="BM255" s="226" t="s">
        <v>385</v>
      </c>
    </row>
    <row r="256" s="2" customFormat="1">
      <c r="A256" s="41"/>
      <c r="B256" s="42"/>
      <c r="C256" s="43"/>
      <c r="D256" s="228" t="s">
        <v>134</v>
      </c>
      <c r="E256" s="43"/>
      <c r="F256" s="229" t="s">
        <v>386</v>
      </c>
      <c r="G256" s="43"/>
      <c r="H256" s="43"/>
      <c r="I256" s="230"/>
      <c r="J256" s="43"/>
      <c r="K256" s="43"/>
      <c r="L256" s="47"/>
      <c r="M256" s="231"/>
      <c r="N256" s="232"/>
      <c r="O256" s="87"/>
      <c r="P256" s="87"/>
      <c r="Q256" s="87"/>
      <c r="R256" s="87"/>
      <c r="S256" s="87"/>
      <c r="T256" s="88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T256" s="20" t="s">
        <v>134</v>
      </c>
      <c r="AU256" s="20" t="s">
        <v>81</v>
      </c>
    </row>
    <row r="257" s="2" customFormat="1">
      <c r="A257" s="41"/>
      <c r="B257" s="42"/>
      <c r="C257" s="43"/>
      <c r="D257" s="233" t="s">
        <v>136</v>
      </c>
      <c r="E257" s="43"/>
      <c r="F257" s="234" t="s">
        <v>387</v>
      </c>
      <c r="G257" s="43"/>
      <c r="H257" s="43"/>
      <c r="I257" s="230"/>
      <c r="J257" s="43"/>
      <c r="K257" s="43"/>
      <c r="L257" s="47"/>
      <c r="M257" s="231"/>
      <c r="N257" s="232"/>
      <c r="O257" s="87"/>
      <c r="P257" s="87"/>
      <c r="Q257" s="87"/>
      <c r="R257" s="87"/>
      <c r="S257" s="87"/>
      <c r="T257" s="88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T257" s="20" t="s">
        <v>136</v>
      </c>
      <c r="AU257" s="20" t="s">
        <v>81</v>
      </c>
    </row>
    <row r="258" s="13" customFormat="1">
      <c r="A258" s="13"/>
      <c r="B258" s="235"/>
      <c r="C258" s="236"/>
      <c r="D258" s="228" t="s">
        <v>138</v>
      </c>
      <c r="E258" s="237" t="s">
        <v>19</v>
      </c>
      <c r="F258" s="238" t="s">
        <v>388</v>
      </c>
      <c r="G258" s="236"/>
      <c r="H258" s="239">
        <v>1.5</v>
      </c>
      <c r="I258" s="240"/>
      <c r="J258" s="236"/>
      <c r="K258" s="236"/>
      <c r="L258" s="241"/>
      <c r="M258" s="242"/>
      <c r="N258" s="243"/>
      <c r="O258" s="243"/>
      <c r="P258" s="243"/>
      <c r="Q258" s="243"/>
      <c r="R258" s="243"/>
      <c r="S258" s="243"/>
      <c r="T258" s="244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5" t="s">
        <v>138</v>
      </c>
      <c r="AU258" s="245" t="s">
        <v>81</v>
      </c>
      <c r="AV258" s="13" t="s">
        <v>81</v>
      </c>
      <c r="AW258" s="13" t="s">
        <v>33</v>
      </c>
      <c r="AX258" s="13" t="s">
        <v>72</v>
      </c>
      <c r="AY258" s="245" t="s">
        <v>125</v>
      </c>
    </row>
    <row r="259" s="13" customFormat="1">
      <c r="A259" s="13"/>
      <c r="B259" s="235"/>
      <c r="C259" s="236"/>
      <c r="D259" s="228" t="s">
        <v>138</v>
      </c>
      <c r="E259" s="237" t="s">
        <v>19</v>
      </c>
      <c r="F259" s="238" t="s">
        <v>389</v>
      </c>
      <c r="G259" s="236"/>
      <c r="H259" s="239">
        <v>2</v>
      </c>
      <c r="I259" s="240"/>
      <c r="J259" s="236"/>
      <c r="K259" s="236"/>
      <c r="L259" s="241"/>
      <c r="M259" s="242"/>
      <c r="N259" s="243"/>
      <c r="O259" s="243"/>
      <c r="P259" s="243"/>
      <c r="Q259" s="243"/>
      <c r="R259" s="243"/>
      <c r="S259" s="243"/>
      <c r="T259" s="244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5" t="s">
        <v>138</v>
      </c>
      <c r="AU259" s="245" t="s">
        <v>81</v>
      </c>
      <c r="AV259" s="13" t="s">
        <v>81</v>
      </c>
      <c r="AW259" s="13" t="s">
        <v>33</v>
      </c>
      <c r="AX259" s="13" t="s">
        <v>72</v>
      </c>
      <c r="AY259" s="245" t="s">
        <v>125</v>
      </c>
    </row>
    <row r="260" s="13" customFormat="1">
      <c r="A260" s="13"/>
      <c r="B260" s="235"/>
      <c r="C260" s="236"/>
      <c r="D260" s="228" t="s">
        <v>138</v>
      </c>
      <c r="E260" s="237" t="s">
        <v>19</v>
      </c>
      <c r="F260" s="238" t="s">
        <v>390</v>
      </c>
      <c r="G260" s="236"/>
      <c r="H260" s="239">
        <v>6</v>
      </c>
      <c r="I260" s="240"/>
      <c r="J260" s="236"/>
      <c r="K260" s="236"/>
      <c r="L260" s="241"/>
      <c r="M260" s="242"/>
      <c r="N260" s="243"/>
      <c r="O260" s="243"/>
      <c r="P260" s="243"/>
      <c r="Q260" s="243"/>
      <c r="R260" s="243"/>
      <c r="S260" s="243"/>
      <c r="T260" s="244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5" t="s">
        <v>138</v>
      </c>
      <c r="AU260" s="245" t="s">
        <v>81</v>
      </c>
      <c r="AV260" s="13" t="s">
        <v>81</v>
      </c>
      <c r="AW260" s="13" t="s">
        <v>33</v>
      </c>
      <c r="AX260" s="13" t="s">
        <v>72</v>
      </c>
      <c r="AY260" s="245" t="s">
        <v>125</v>
      </c>
    </row>
    <row r="261" s="14" customFormat="1">
      <c r="A261" s="14"/>
      <c r="B261" s="246"/>
      <c r="C261" s="247"/>
      <c r="D261" s="228" t="s">
        <v>138</v>
      </c>
      <c r="E261" s="248" t="s">
        <v>19</v>
      </c>
      <c r="F261" s="249" t="s">
        <v>168</v>
      </c>
      <c r="G261" s="247"/>
      <c r="H261" s="250">
        <v>9.5</v>
      </c>
      <c r="I261" s="251"/>
      <c r="J261" s="247"/>
      <c r="K261" s="247"/>
      <c r="L261" s="252"/>
      <c r="M261" s="253"/>
      <c r="N261" s="254"/>
      <c r="O261" s="254"/>
      <c r="P261" s="254"/>
      <c r="Q261" s="254"/>
      <c r="R261" s="254"/>
      <c r="S261" s="254"/>
      <c r="T261" s="255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56" t="s">
        <v>138</v>
      </c>
      <c r="AU261" s="256" t="s">
        <v>81</v>
      </c>
      <c r="AV261" s="14" t="s">
        <v>132</v>
      </c>
      <c r="AW261" s="14" t="s">
        <v>33</v>
      </c>
      <c r="AX261" s="14" t="s">
        <v>79</v>
      </c>
      <c r="AY261" s="256" t="s">
        <v>125</v>
      </c>
    </row>
    <row r="262" s="2" customFormat="1" ht="16.5" customHeight="1">
      <c r="A262" s="41"/>
      <c r="B262" s="42"/>
      <c r="C262" s="258" t="s">
        <v>391</v>
      </c>
      <c r="D262" s="258" t="s">
        <v>218</v>
      </c>
      <c r="E262" s="259" t="s">
        <v>392</v>
      </c>
      <c r="F262" s="260" t="s">
        <v>393</v>
      </c>
      <c r="G262" s="261" t="s">
        <v>179</v>
      </c>
      <c r="H262" s="262">
        <v>1.53</v>
      </c>
      <c r="I262" s="263"/>
      <c r="J262" s="264">
        <f>ROUND(I262*H262,2)</f>
        <v>0</v>
      </c>
      <c r="K262" s="260" t="s">
        <v>131</v>
      </c>
      <c r="L262" s="265"/>
      <c r="M262" s="266" t="s">
        <v>19</v>
      </c>
      <c r="N262" s="267" t="s">
        <v>43</v>
      </c>
      <c r="O262" s="87"/>
      <c r="P262" s="224">
        <f>O262*H262</f>
        <v>0</v>
      </c>
      <c r="Q262" s="224">
        <v>0.080000000000000002</v>
      </c>
      <c r="R262" s="224">
        <f>Q262*H262</f>
        <v>0.12240000000000001</v>
      </c>
      <c r="S262" s="224">
        <v>0</v>
      </c>
      <c r="T262" s="225">
        <f>S262*H262</f>
        <v>0</v>
      </c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R262" s="226" t="s">
        <v>185</v>
      </c>
      <c r="AT262" s="226" t="s">
        <v>218</v>
      </c>
      <c r="AU262" s="226" t="s">
        <v>81</v>
      </c>
      <c r="AY262" s="20" t="s">
        <v>125</v>
      </c>
      <c r="BE262" s="227">
        <f>IF(N262="základní",J262,0)</f>
        <v>0</v>
      </c>
      <c r="BF262" s="227">
        <f>IF(N262="snížená",J262,0)</f>
        <v>0</v>
      </c>
      <c r="BG262" s="227">
        <f>IF(N262="zákl. přenesená",J262,0)</f>
        <v>0</v>
      </c>
      <c r="BH262" s="227">
        <f>IF(N262="sníž. přenesená",J262,0)</f>
        <v>0</v>
      </c>
      <c r="BI262" s="227">
        <f>IF(N262="nulová",J262,0)</f>
        <v>0</v>
      </c>
      <c r="BJ262" s="20" t="s">
        <v>79</v>
      </c>
      <c r="BK262" s="227">
        <f>ROUND(I262*H262,2)</f>
        <v>0</v>
      </c>
      <c r="BL262" s="20" t="s">
        <v>132</v>
      </c>
      <c r="BM262" s="226" t="s">
        <v>394</v>
      </c>
    </row>
    <row r="263" s="2" customFormat="1">
      <c r="A263" s="41"/>
      <c r="B263" s="42"/>
      <c r="C263" s="43"/>
      <c r="D263" s="228" t="s">
        <v>134</v>
      </c>
      <c r="E263" s="43"/>
      <c r="F263" s="229" t="s">
        <v>393</v>
      </c>
      <c r="G263" s="43"/>
      <c r="H263" s="43"/>
      <c r="I263" s="230"/>
      <c r="J263" s="43"/>
      <c r="K263" s="43"/>
      <c r="L263" s="47"/>
      <c r="M263" s="231"/>
      <c r="N263" s="232"/>
      <c r="O263" s="87"/>
      <c r="P263" s="87"/>
      <c r="Q263" s="87"/>
      <c r="R263" s="87"/>
      <c r="S263" s="87"/>
      <c r="T263" s="88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T263" s="20" t="s">
        <v>134</v>
      </c>
      <c r="AU263" s="20" t="s">
        <v>81</v>
      </c>
    </row>
    <row r="264" s="13" customFormat="1">
      <c r="A264" s="13"/>
      <c r="B264" s="235"/>
      <c r="C264" s="236"/>
      <c r="D264" s="228" t="s">
        <v>138</v>
      </c>
      <c r="E264" s="237" t="s">
        <v>19</v>
      </c>
      <c r="F264" s="238" t="s">
        <v>395</v>
      </c>
      <c r="G264" s="236"/>
      <c r="H264" s="239">
        <v>1.53</v>
      </c>
      <c r="I264" s="240"/>
      <c r="J264" s="236"/>
      <c r="K264" s="236"/>
      <c r="L264" s="241"/>
      <c r="M264" s="242"/>
      <c r="N264" s="243"/>
      <c r="O264" s="243"/>
      <c r="P264" s="243"/>
      <c r="Q264" s="243"/>
      <c r="R264" s="243"/>
      <c r="S264" s="243"/>
      <c r="T264" s="244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5" t="s">
        <v>138</v>
      </c>
      <c r="AU264" s="245" t="s">
        <v>81</v>
      </c>
      <c r="AV264" s="13" t="s">
        <v>81</v>
      </c>
      <c r="AW264" s="13" t="s">
        <v>33</v>
      </c>
      <c r="AX264" s="13" t="s">
        <v>79</v>
      </c>
      <c r="AY264" s="245" t="s">
        <v>125</v>
      </c>
    </row>
    <row r="265" s="2" customFormat="1" ht="16.5" customHeight="1">
      <c r="A265" s="41"/>
      <c r="B265" s="42"/>
      <c r="C265" s="258" t="s">
        <v>396</v>
      </c>
      <c r="D265" s="258" t="s">
        <v>218</v>
      </c>
      <c r="E265" s="259" t="s">
        <v>397</v>
      </c>
      <c r="F265" s="260" t="s">
        <v>398</v>
      </c>
      <c r="G265" s="261" t="s">
        <v>179</v>
      </c>
      <c r="H265" s="262">
        <v>6.1200000000000001</v>
      </c>
      <c r="I265" s="263"/>
      <c r="J265" s="264">
        <f>ROUND(I265*H265,2)</f>
        <v>0</v>
      </c>
      <c r="K265" s="260" t="s">
        <v>131</v>
      </c>
      <c r="L265" s="265"/>
      <c r="M265" s="266" t="s">
        <v>19</v>
      </c>
      <c r="N265" s="267" t="s">
        <v>43</v>
      </c>
      <c r="O265" s="87"/>
      <c r="P265" s="224">
        <f>O265*H265</f>
        <v>0</v>
      </c>
      <c r="Q265" s="224">
        <v>0.048300000000000003</v>
      </c>
      <c r="R265" s="224">
        <f>Q265*H265</f>
        <v>0.29559600000000003</v>
      </c>
      <c r="S265" s="224">
        <v>0</v>
      </c>
      <c r="T265" s="225">
        <f>S265*H265</f>
        <v>0</v>
      </c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R265" s="226" t="s">
        <v>185</v>
      </c>
      <c r="AT265" s="226" t="s">
        <v>218</v>
      </c>
      <c r="AU265" s="226" t="s">
        <v>81</v>
      </c>
      <c r="AY265" s="20" t="s">
        <v>125</v>
      </c>
      <c r="BE265" s="227">
        <f>IF(N265="základní",J265,0)</f>
        <v>0</v>
      </c>
      <c r="BF265" s="227">
        <f>IF(N265="snížená",J265,0)</f>
        <v>0</v>
      </c>
      <c r="BG265" s="227">
        <f>IF(N265="zákl. přenesená",J265,0)</f>
        <v>0</v>
      </c>
      <c r="BH265" s="227">
        <f>IF(N265="sníž. přenesená",J265,0)</f>
        <v>0</v>
      </c>
      <c r="BI265" s="227">
        <f>IF(N265="nulová",J265,0)</f>
        <v>0</v>
      </c>
      <c r="BJ265" s="20" t="s">
        <v>79</v>
      </c>
      <c r="BK265" s="227">
        <f>ROUND(I265*H265,2)</f>
        <v>0</v>
      </c>
      <c r="BL265" s="20" t="s">
        <v>132</v>
      </c>
      <c r="BM265" s="226" t="s">
        <v>399</v>
      </c>
    </row>
    <row r="266" s="2" customFormat="1">
      <c r="A266" s="41"/>
      <c r="B266" s="42"/>
      <c r="C266" s="43"/>
      <c r="D266" s="228" t="s">
        <v>134</v>
      </c>
      <c r="E266" s="43"/>
      <c r="F266" s="229" t="s">
        <v>398</v>
      </c>
      <c r="G266" s="43"/>
      <c r="H266" s="43"/>
      <c r="I266" s="230"/>
      <c r="J266" s="43"/>
      <c r="K266" s="43"/>
      <c r="L266" s="47"/>
      <c r="M266" s="231"/>
      <c r="N266" s="232"/>
      <c r="O266" s="87"/>
      <c r="P266" s="87"/>
      <c r="Q266" s="87"/>
      <c r="R266" s="87"/>
      <c r="S266" s="87"/>
      <c r="T266" s="88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T266" s="20" t="s">
        <v>134</v>
      </c>
      <c r="AU266" s="20" t="s">
        <v>81</v>
      </c>
    </row>
    <row r="267" s="13" customFormat="1">
      <c r="A267" s="13"/>
      <c r="B267" s="235"/>
      <c r="C267" s="236"/>
      <c r="D267" s="228" t="s">
        <v>138</v>
      </c>
      <c r="E267" s="237" t="s">
        <v>19</v>
      </c>
      <c r="F267" s="238" t="s">
        <v>400</v>
      </c>
      <c r="G267" s="236"/>
      <c r="H267" s="239">
        <v>6.1200000000000001</v>
      </c>
      <c r="I267" s="240"/>
      <c r="J267" s="236"/>
      <c r="K267" s="236"/>
      <c r="L267" s="241"/>
      <c r="M267" s="242"/>
      <c r="N267" s="243"/>
      <c r="O267" s="243"/>
      <c r="P267" s="243"/>
      <c r="Q267" s="243"/>
      <c r="R267" s="243"/>
      <c r="S267" s="243"/>
      <c r="T267" s="244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5" t="s">
        <v>138</v>
      </c>
      <c r="AU267" s="245" t="s">
        <v>81</v>
      </c>
      <c r="AV267" s="13" t="s">
        <v>81</v>
      </c>
      <c r="AW267" s="13" t="s">
        <v>33</v>
      </c>
      <c r="AX267" s="13" t="s">
        <v>79</v>
      </c>
      <c r="AY267" s="245" t="s">
        <v>125</v>
      </c>
    </row>
    <row r="268" s="2" customFormat="1" ht="16.5" customHeight="1">
      <c r="A268" s="41"/>
      <c r="B268" s="42"/>
      <c r="C268" s="258" t="s">
        <v>401</v>
      </c>
      <c r="D268" s="258" t="s">
        <v>218</v>
      </c>
      <c r="E268" s="259" t="s">
        <v>402</v>
      </c>
      <c r="F268" s="260" t="s">
        <v>403</v>
      </c>
      <c r="G268" s="261" t="s">
        <v>179</v>
      </c>
      <c r="H268" s="262">
        <v>2.04</v>
      </c>
      <c r="I268" s="263"/>
      <c r="J268" s="264">
        <f>ROUND(I268*H268,2)</f>
        <v>0</v>
      </c>
      <c r="K268" s="260" t="s">
        <v>131</v>
      </c>
      <c r="L268" s="265"/>
      <c r="M268" s="266" t="s">
        <v>19</v>
      </c>
      <c r="N268" s="267" t="s">
        <v>43</v>
      </c>
      <c r="O268" s="87"/>
      <c r="P268" s="224">
        <f>O268*H268</f>
        <v>0</v>
      </c>
      <c r="Q268" s="224">
        <v>0.065670000000000006</v>
      </c>
      <c r="R268" s="224">
        <f>Q268*H268</f>
        <v>0.13396680000000003</v>
      </c>
      <c r="S268" s="224">
        <v>0</v>
      </c>
      <c r="T268" s="225">
        <f>S268*H268</f>
        <v>0</v>
      </c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R268" s="226" t="s">
        <v>185</v>
      </c>
      <c r="AT268" s="226" t="s">
        <v>218</v>
      </c>
      <c r="AU268" s="226" t="s">
        <v>81</v>
      </c>
      <c r="AY268" s="20" t="s">
        <v>125</v>
      </c>
      <c r="BE268" s="227">
        <f>IF(N268="základní",J268,0)</f>
        <v>0</v>
      </c>
      <c r="BF268" s="227">
        <f>IF(N268="snížená",J268,0)</f>
        <v>0</v>
      </c>
      <c r="BG268" s="227">
        <f>IF(N268="zákl. přenesená",J268,0)</f>
        <v>0</v>
      </c>
      <c r="BH268" s="227">
        <f>IF(N268="sníž. přenesená",J268,0)</f>
        <v>0</v>
      </c>
      <c r="BI268" s="227">
        <f>IF(N268="nulová",J268,0)</f>
        <v>0</v>
      </c>
      <c r="BJ268" s="20" t="s">
        <v>79</v>
      </c>
      <c r="BK268" s="227">
        <f>ROUND(I268*H268,2)</f>
        <v>0</v>
      </c>
      <c r="BL268" s="20" t="s">
        <v>132</v>
      </c>
      <c r="BM268" s="226" t="s">
        <v>404</v>
      </c>
    </row>
    <row r="269" s="2" customFormat="1">
      <c r="A269" s="41"/>
      <c r="B269" s="42"/>
      <c r="C269" s="43"/>
      <c r="D269" s="228" t="s">
        <v>134</v>
      </c>
      <c r="E269" s="43"/>
      <c r="F269" s="229" t="s">
        <v>403</v>
      </c>
      <c r="G269" s="43"/>
      <c r="H269" s="43"/>
      <c r="I269" s="230"/>
      <c r="J269" s="43"/>
      <c r="K269" s="43"/>
      <c r="L269" s="47"/>
      <c r="M269" s="231"/>
      <c r="N269" s="232"/>
      <c r="O269" s="87"/>
      <c r="P269" s="87"/>
      <c r="Q269" s="87"/>
      <c r="R269" s="87"/>
      <c r="S269" s="87"/>
      <c r="T269" s="88"/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T269" s="20" t="s">
        <v>134</v>
      </c>
      <c r="AU269" s="20" t="s">
        <v>81</v>
      </c>
    </row>
    <row r="270" s="13" customFormat="1">
      <c r="A270" s="13"/>
      <c r="B270" s="235"/>
      <c r="C270" s="236"/>
      <c r="D270" s="228" t="s">
        <v>138</v>
      </c>
      <c r="E270" s="237" t="s">
        <v>19</v>
      </c>
      <c r="F270" s="238" t="s">
        <v>405</v>
      </c>
      <c r="G270" s="236"/>
      <c r="H270" s="239">
        <v>2.04</v>
      </c>
      <c r="I270" s="240"/>
      <c r="J270" s="236"/>
      <c r="K270" s="236"/>
      <c r="L270" s="241"/>
      <c r="M270" s="242"/>
      <c r="N270" s="243"/>
      <c r="O270" s="243"/>
      <c r="P270" s="243"/>
      <c r="Q270" s="243"/>
      <c r="R270" s="243"/>
      <c r="S270" s="243"/>
      <c r="T270" s="244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5" t="s">
        <v>138</v>
      </c>
      <c r="AU270" s="245" t="s">
        <v>81</v>
      </c>
      <c r="AV270" s="13" t="s">
        <v>81</v>
      </c>
      <c r="AW270" s="13" t="s">
        <v>33</v>
      </c>
      <c r="AX270" s="13" t="s">
        <v>79</v>
      </c>
      <c r="AY270" s="245" t="s">
        <v>125</v>
      </c>
    </row>
    <row r="271" s="2" customFormat="1" ht="16.5" customHeight="1">
      <c r="A271" s="41"/>
      <c r="B271" s="42"/>
      <c r="C271" s="215" t="s">
        <v>406</v>
      </c>
      <c r="D271" s="215" t="s">
        <v>127</v>
      </c>
      <c r="E271" s="216" t="s">
        <v>407</v>
      </c>
      <c r="F271" s="217" t="s">
        <v>408</v>
      </c>
      <c r="G271" s="218" t="s">
        <v>179</v>
      </c>
      <c r="H271" s="219">
        <v>205</v>
      </c>
      <c r="I271" s="220"/>
      <c r="J271" s="221">
        <f>ROUND(I271*H271,2)</f>
        <v>0</v>
      </c>
      <c r="K271" s="217" t="s">
        <v>131</v>
      </c>
      <c r="L271" s="47"/>
      <c r="M271" s="222" t="s">
        <v>19</v>
      </c>
      <c r="N271" s="223" t="s">
        <v>43</v>
      </c>
      <c r="O271" s="87"/>
      <c r="P271" s="224">
        <f>O271*H271</f>
        <v>0</v>
      </c>
      <c r="Q271" s="224">
        <v>0.1295</v>
      </c>
      <c r="R271" s="224">
        <f>Q271*H271</f>
        <v>26.547499999999999</v>
      </c>
      <c r="S271" s="224">
        <v>0</v>
      </c>
      <c r="T271" s="225">
        <f>S271*H271</f>
        <v>0</v>
      </c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R271" s="226" t="s">
        <v>132</v>
      </c>
      <c r="AT271" s="226" t="s">
        <v>127</v>
      </c>
      <c r="AU271" s="226" t="s">
        <v>81</v>
      </c>
      <c r="AY271" s="20" t="s">
        <v>125</v>
      </c>
      <c r="BE271" s="227">
        <f>IF(N271="základní",J271,0)</f>
        <v>0</v>
      </c>
      <c r="BF271" s="227">
        <f>IF(N271="snížená",J271,0)</f>
        <v>0</v>
      </c>
      <c r="BG271" s="227">
        <f>IF(N271="zákl. přenesená",J271,0)</f>
        <v>0</v>
      </c>
      <c r="BH271" s="227">
        <f>IF(N271="sníž. přenesená",J271,0)</f>
        <v>0</v>
      </c>
      <c r="BI271" s="227">
        <f>IF(N271="nulová",J271,0)</f>
        <v>0</v>
      </c>
      <c r="BJ271" s="20" t="s">
        <v>79</v>
      </c>
      <c r="BK271" s="227">
        <f>ROUND(I271*H271,2)</f>
        <v>0</v>
      </c>
      <c r="BL271" s="20" t="s">
        <v>132</v>
      </c>
      <c r="BM271" s="226" t="s">
        <v>409</v>
      </c>
    </row>
    <row r="272" s="2" customFormat="1">
      <c r="A272" s="41"/>
      <c r="B272" s="42"/>
      <c r="C272" s="43"/>
      <c r="D272" s="228" t="s">
        <v>134</v>
      </c>
      <c r="E272" s="43"/>
      <c r="F272" s="229" t="s">
        <v>410</v>
      </c>
      <c r="G272" s="43"/>
      <c r="H272" s="43"/>
      <c r="I272" s="230"/>
      <c r="J272" s="43"/>
      <c r="K272" s="43"/>
      <c r="L272" s="47"/>
      <c r="M272" s="231"/>
      <c r="N272" s="232"/>
      <c r="O272" s="87"/>
      <c r="P272" s="87"/>
      <c r="Q272" s="87"/>
      <c r="R272" s="87"/>
      <c r="S272" s="87"/>
      <c r="T272" s="88"/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T272" s="20" t="s">
        <v>134</v>
      </c>
      <c r="AU272" s="20" t="s">
        <v>81</v>
      </c>
    </row>
    <row r="273" s="2" customFormat="1">
      <c r="A273" s="41"/>
      <c r="B273" s="42"/>
      <c r="C273" s="43"/>
      <c r="D273" s="233" t="s">
        <v>136</v>
      </c>
      <c r="E273" s="43"/>
      <c r="F273" s="234" t="s">
        <v>411</v>
      </c>
      <c r="G273" s="43"/>
      <c r="H273" s="43"/>
      <c r="I273" s="230"/>
      <c r="J273" s="43"/>
      <c r="K273" s="43"/>
      <c r="L273" s="47"/>
      <c r="M273" s="231"/>
      <c r="N273" s="232"/>
      <c r="O273" s="87"/>
      <c r="P273" s="87"/>
      <c r="Q273" s="87"/>
      <c r="R273" s="87"/>
      <c r="S273" s="87"/>
      <c r="T273" s="88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T273" s="20" t="s">
        <v>136</v>
      </c>
      <c r="AU273" s="20" t="s">
        <v>81</v>
      </c>
    </row>
    <row r="274" s="13" customFormat="1">
      <c r="A274" s="13"/>
      <c r="B274" s="235"/>
      <c r="C274" s="236"/>
      <c r="D274" s="228" t="s">
        <v>138</v>
      </c>
      <c r="E274" s="237" t="s">
        <v>19</v>
      </c>
      <c r="F274" s="238" t="s">
        <v>412</v>
      </c>
      <c r="G274" s="236"/>
      <c r="H274" s="239">
        <v>205</v>
      </c>
      <c r="I274" s="240"/>
      <c r="J274" s="236"/>
      <c r="K274" s="236"/>
      <c r="L274" s="241"/>
      <c r="M274" s="242"/>
      <c r="N274" s="243"/>
      <c r="O274" s="243"/>
      <c r="P274" s="243"/>
      <c r="Q274" s="243"/>
      <c r="R274" s="243"/>
      <c r="S274" s="243"/>
      <c r="T274" s="244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5" t="s">
        <v>138</v>
      </c>
      <c r="AU274" s="245" t="s">
        <v>81</v>
      </c>
      <c r="AV274" s="13" t="s">
        <v>81</v>
      </c>
      <c r="AW274" s="13" t="s">
        <v>33</v>
      </c>
      <c r="AX274" s="13" t="s">
        <v>79</v>
      </c>
      <c r="AY274" s="245" t="s">
        <v>125</v>
      </c>
    </row>
    <row r="275" s="2" customFormat="1" ht="16.5" customHeight="1">
      <c r="A275" s="41"/>
      <c r="B275" s="42"/>
      <c r="C275" s="258" t="s">
        <v>413</v>
      </c>
      <c r="D275" s="258" t="s">
        <v>218</v>
      </c>
      <c r="E275" s="259" t="s">
        <v>414</v>
      </c>
      <c r="F275" s="260" t="s">
        <v>415</v>
      </c>
      <c r="G275" s="261" t="s">
        <v>179</v>
      </c>
      <c r="H275" s="262">
        <v>209.09999999999999</v>
      </c>
      <c r="I275" s="263"/>
      <c r="J275" s="264">
        <f>ROUND(I275*H275,2)</f>
        <v>0</v>
      </c>
      <c r="K275" s="260" t="s">
        <v>131</v>
      </c>
      <c r="L275" s="265"/>
      <c r="M275" s="266" t="s">
        <v>19</v>
      </c>
      <c r="N275" s="267" t="s">
        <v>43</v>
      </c>
      <c r="O275" s="87"/>
      <c r="P275" s="224">
        <f>O275*H275</f>
        <v>0</v>
      </c>
      <c r="Q275" s="224">
        <v>0.056120000000000003</v>
      </c>
      <c r="R275" s="224">
        <f>Q275*H275</f>
        <v>11.734692000000001</v>
      </c>
      <c r="S275" s="224">
        <v>0</v>
      </c>
      <c r="T275" s="225">
        <f>S275*H275</f>
        <v>0</v>
      </c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R275" s="226" t="s">
        <v>185</v>
      </c>
      <c r="AT275" s="226" t="s">
        <v>218</v>
      </c>
      <c r="AU275" s="226" t="s">
        <v>81</v>
      </c>
      <c r="AY275" s="20" t="s">
        <v>125</v>
      </c>
      <c r="BE275" s="227">
        <f>IF(N275="základní",J275,0)</f>
        <v>0</v>
      </c>
      <c r="BF275" s="227">
        <f>IF(N275="snížená",J275,0)</f>
        <v>0</v>
      </c>
      <c r="BG275" s="227">
        <f>IF(N275="zákl. přenesená",J275,0)</f>
        <v>0</v>
      </c>
      <c r="BH275" s="227">
        <f>IF(N275="sníž. přenesená",J275,0)</f>
        <v>0</v>
      </c>
      <c r="BI275" s="227">
        <f>IF(N275="nulová",J275,0)</f>
        <v>0</v>
      </c>
      <c r="BJ275" s="20" t="s">
        <v>79</v>
      </c>
      <c r="BK275" s="227">
        <f>ROUND(I275*H275,2)</f>
        <v>0</v>
      </c>
      <c r="BL275" s="20" t="s">
        <v>132</v>
      </c>
      <c r="BM275" s="226" t="s">
        <v>416</v>
      </c>
    </row>
    <row r="276" s="2" customFormat="1">
      <c r="A276" s="41"/>
      <c r="B276" s="42"/>
      <c r="C276" s="43"/>
      <c r="D276" s="228" t="s">
        <v>134</v>
      </c>
      <c r="E276" s="43"/>
      <c r="F276" s="229" t="s">
        <v>415</v>
      </c>
      <c r="G276" s="43"/>
      <c r="H276" s="43"/>
      <c r="I276" s="230"/>
      <c r="J276" s="43"/>
      <c r="K276" s="43"/>
      <c r="L276" s="47"/>
      <c r="M276" s="231"/>
      <c r="N276" s="232"/>
      <c r="O276" s="87"/>
      <c r="P276" s="87"/>
      <c r="Q276" s="87"/>
      <c r="R276" s="87"/>
      <c r="S276" s="87"/>
      <c r="T276" s="88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T276" s="20" t="s">
        <v>134</v>
      </c>
      <c r="AU276" s="20" t="s">
        <v>81</v>
      </c>
    </row>
    <row r="277" s="13" customFormat="1">
      <c r="A277" s="13"/>
      <c r="B277" s="235"/>
      <c r="C277" s="236"/>
      <c r="D277" s="228" t="s">
        <v>138</v>
      </c>
      <c r="E277" s="237" t="s">
        <v>19</v>
      </c>
      <c r="F277" s="238" t="s">
        <v>417</v>
      </c>
      <c r="G277" s="236"/>
      <c r="H277" s="239">
        <v>209.09999999999999</v>
      </c>
      <c r="I277" s="240"/>
      <c r="J277" s="236"/>
      <c r="K277" s="236"/>
      <c r="L277" s="241"/>
      <c r="M277" s="242"/>
      <c r="N277" s="243"/>
      <c r="O277" s="243"/>
      <c r="P277" s="243"/>
      <c r="Q277" s="243"/>
      <c r="R277" s="243"/>
      <c r="S277" s="243"/>
      <c r="T277" s="244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5" t="s">
        <v>138</v>
      </c>
      <c r="AU277" s="245" t="s">
        <v>81</v>
      </c>
      <c r="AV277" s="13" t="s">
        <v>81</v>
      </c>
      <c r="AW277" s="13" t="s">
        <v>33</v>
      </c>
      <c r="AX277" s="13" t="s">
        <v>79</v>
      </c>
      <c r="AY277" s="245" t="s">
        <v>125</v>
      </c>
    </row>
    <row r="278" s="2" customFormat="1" ht="16.5" customHeight="1">
      <c r="A278" s="41"/>
      <c r="B278" s="42"/>
      <c r="C278" s="215" t="s">
        <v>418</v>
      </c>
      <c r="D278" s="215" t="s">
        <v>127</v>
      </c>
      <c r="E278" s="216" t="s">
        <v>419</v>
      </c>
      <c r="F278" s="217" t="s">
        <v>420</v>
      </c>
      <c r="G278" s="218" t="s">
        <v>195</v>
      </c>
      <c r="H278" s="219">
        <v>6.5300000000000002</v>
      </c>
      <c r="I278" s="220"/>
      <c r="J278" s="221">
        <f>ROUND(I278*H278,2)</f>
        <v>0</v>
      </c>
      <c r="K278" s="217" t="s">
        <v>131</v>
      </c>
      <c r="L278" s="47"/>
      <c r="M278" s="222" t="s">
        <v>19</v>
      </c>
      <c r="N278" s="223" t="s">
        <v>43</v>
      </c>
      <c r="O278" s="87"/>
      <c r="P278" s="224">
        <f>O278*H278</f>
        <v>0</v>
      </c>
      <c r="Q278" s="224">
        <v>2.2563399999999998</v>
      </c>
      <c r="R278" s="224">
        <f>Q278*H278</f>
        <v>14.733900199999999</v>
      </c>
      <c r="S278" s="224">
        <v>0</v>
      </c>
      <c r="T278" s="225">
        <f>S278*H278</f>
        <v>0</v>
      </c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R278" s="226" t="s">
        <v>132</v>
      </c>
      <c r="AT278" s="226" t="s">
        <v>127</v>
      </c>
      <c r="AU278" s="226" t="s">
        <v>81</v>
      </c>
      <c r="AY278" s="20" t="s">
        <v>125</v>
      </c>
      <c r="BE278" s="227">
        <f>IF(N278="základní",J278,0)</f>
        <v>0</v>
      </c>
      <c r="BF278" s="227">
        <f>IF(N278="snížená",J278,0)</f>
        <v>0</v>
      </c>
      <c r="BG278" s="227">
        <f>IF(N278="zákl. přenesená",J278,0)</f>
        <v>0</v>
      </c>
      <c r="BH278" s="227">
        <f>IF(N278="sníž. přenesená",J278,0)</f>
        <v>0</v>
      </c>
      <c r="BI278" s="227">
        <f>IF(N278="nulová",J278,0)</f>
        <v>0</v>
      </c>
      <c r="BJ278" s="20" t="s">
        <v>79</v>
      </c>
      <c r="BK278" s="227">
        <f>ROUND(I278*H278,2)</f>
        <v>0</v>
      </c>
      <c r="BL278" s="20" t="s">
        <v>132</v>
      </c>
      <c r="BM278" s="226" t="s">
        <v>421</v>
      </c>
    </row>
    <row r="279" s="2" customFormat="1">
      <c r="A279" s="41"/>
      <c r="B279" s="42"/>
      <c r="C279" s="43"/>
      <c r="D279" s="228" t="s">
        <v>134</v>
      </c>
      <c r="E279" s="43"/>
      <c r="F279" s="229" t="s">
        <v>420</v>
      </c>
      <c r="G279" s="43"/>
      <c r="H279" s="43"/>
      <c r="I279" s="230"/>
      <c r="J279" s="43"/>
      <c r="K279" s="43"/>
      <c r="L279" s="47"/>
      <c r="M279" s="231"/>
      <c r="N279" s="232"/>
      <c r="O279" s="87"/>
      <c r="P279" s="87"/>
      <c r="Q279" s="87"/>
      <c r="R279" s="87"/>
      <c r="S279" s="87"/>
      <c r="T279" s="88"/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T279" s="20" t="s">
        <v>134</v>
      </c>
      <c r="AU279" s="20" t="s">
        <v>81</v>
      </c>
    </row>
    <row r="280" s="2" customFormat="1">
      <c r="A280" s="41"/>
      <c r="B280" s="42"/>
      <c r="C280" s="43"/>
      <c r="D280" s="233" t="s">
        <v>136</v>
      </c>
      <c r="E280" s="43"/>
      <c r="F280" s="234" t="s">
        <v>422</v>
      </c>
      <c r="G280" s="43"/>
      <c r="H280" s="43"/>
      <c r="I280" s="230"/>
      <c r="J280" s="43"/>
      <c r="K280" s="43"/>
      <c r="L280" s="47"/>
      <c r="M280" s="231"/>
      <c r="N280" s="232"/>
      <c r="O280" s="87"/>
      <c r="P280" s="87"/>
      <c r="Q280" s="87"/>
      <c r="R280" s="87"/>
      <c r="S280" s="87"/>
      <c r="T280" s="88"/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T280" s="20" t="s">
        <v>136</v>
      </c>
      <c r="AU280" s="20" t="s">
        <v>81</v>
      </c>
    </row>
    <row r="281" s="13" customFormat="1">
      <c r="A281" s="13"/>
      <c r="B281" s="235"/>
      <c r="C281" s="236"/>
      <c r="D281" s="228" t="s">
        <v>138</v>
      </c>
      <c r="E281" s="237" t="s">
        <v>19</v>
      </c>
      <c r="F281" s="238" t="s">
        <v>423</v>
      </c>
      <c r="G281" s="236"/>
      <c r="H281" s="239">
        <v>6.5300000000000002</v>
      </c>
      <c r="I281" s="240"/>
      <c r="J281" s="236"/>
      <c r="K281" s="236"/>
      <c r="L281" s="241"/>
      <c r="M281" s="242"/>
      <c r="N281" s="243"/>
      <c r="O281" s="243"/>
      <c r="P281" s="243"/>
      <c r="Q281" s="243"/>
      <c r="R281" s="243"/>
      <c r="S281" s="243"/>
      <c r="T281" s="244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5" t="s">
        <v>138</v>
      </c>
      <c r="AU281" s="245" t="s">
        <v>81</v>
      </c>
      <c r="AV281" s="13" t="s">
        <v>81</v>
      </c>
      <c r="AW281" s="13" t="s">
        <v>33</v>
      </c>
      <c r="AX281" s="13" t="s">
        <v>79</v>
      </c>
      <c r="AY281" s="245" t="s">
        <v>125</v>
      </c>
    </row>
    <row r="282" s="2" customFormat="1" ht="21.75" customHeight="1">
      <c r="A282" s="41"/>
      <c r="B282" s="42"/>
      <c r="C282" s="215" t="s">
        <v>424</v>
      </c>
      <c r="D282" s="215" t="s">
        <v>127</v>
      </c>
      <c r="E282" s="216" t="s">
        <v>425</v>
      </c>
      <c r="F282" s="217" t="s">
        <v>426</v>
      </c>
      <c r="G282" s="218" t="s">
        <v>179</v>
      </c>
      <c r="H282" s="219">
        <v>12</v>
      </c>
      <c r="I282" s="220"/>
      <c r="J282" s="221">
        <f>ROUND(I282*H282,2)</f>
        <v>0</v>
      </c>
      <c r="K282" s="217" t="s">
        <v>131</v>
      </c>
      <c r="L282" s="47"/>
      <c r="M282" s="222" t="s">
        <v>19</v>
      </c>
      <c r="N282" s="223" t="s">
        <v>43</v>
      </c>
      <c r="O282" s="87"/>
      <c r="P282" s="224">
        <f>O282*H282</f>
        <v>0</v>
      </c>
      <c r="Q282" s="224">
        <v>0.00060999999999999997</v>
      </c>
      <c r="R282" s="224">
        <f>Q282*H282</f>
        <v>0.0073200000000000001</v>
      </c>
      <c r="S282" s="224">
        <v>0</v>
      </c>
      <c r="T282" s="225">
        <f>S282*H282</f>
        <v>0</v>
      </c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R282" s="226" t="s">
        <v>132</v>
      </c>
      <c r="AT282" s="226" t="s">
        <v>127</v>
      </c>
      <c r="AU282" s="226" t="s">
        <v>81</v>
      </c>
      <c r="AY282" s="20" t="s">
        <v>125</v>
      </c>
      <c r="BE282" s="227">
        <f>IF(N282="základní",J282,0)</f>
        <v>0</v>
      </c>
      <c r="BF282" s="227">
        <f>IF(N282="snížená",J282,0)</f>
        <v>0</v>
      </c>
      <c r="BG282" s="227">
        <f>IF(N282="zákl. přenesená",J282,0)</f>
        <v>0</v>
      </c>
      <c r="BH282" s="227">
        <f>IF(N282="sníž. přenesená",J282,0)</f>
        <v>0</v>
      </c>
      <c r="BI282" s="227">
        <f>IF(N282="nulová",J282,0)</f>
        <v>0</v>
      </c>
      <c r="BJ282" s="20" t="s">
        <v>79</v>
      </c>
      <c r="BK282" s="227">
        <f>ROUND(I282*H282,2)</f>
        <v>0</v>
      </c>
      <c r="BL282" s="20" t="s">
        <v>132</v>
      </c>
      <c r="BM282" s="226" t="s">
        <v>427</v>
      </c>
    </row>
    <row r="283" s="2" customFormat="1">
      <c r="A283" s="41"/>
      <c r="B283" s="42"/>
      <c r="C283" s="43"/>
      <c r="D283" s="228" t="s">
        <v>134</v>
      </c>
      <c r="E283" s="43"/>
      <c r="F283" s="229" t="s">
        <v>428</v>
      </c>
      <c r="G283" s="43"/>
      <c r="H283" s="43"/>
      <c r="I283" s="230"/>
      <c r="J283" s="43"/>
      <c r="K283" s="43"/>
      <c r="L283" s="47"/>
      <c r="M283" s="231"/>
      <c r="N283" s="232"/>
      <c r="O283" s="87"/>
      <c r="P283" s="87"/>
      <c r="Q283" s="87"/>
      <c r="R283" s="87"/>
      <c r="S283" s="87"/>
      <c r="T283" s="88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T283" s="20" t="s">
        <v>134</v>
      </c>
      <c r="AU283" s="20" t="s">
        <v>81</v>
      </c>
    </row>
    <row r="284" s="2" customFormat="1">
      <c r="A284" s="41"/>
      <c r="B284" s="42"/>
      <c r="C284" s="43"/>
      <c r="D284" s="233" t="s">
        <v>136</v>
      </c>
      <c r="E284" s="43"/>
      <c r="F284" s="234" t="s">
        <v>429</v>
      </c>
      <c r="G284" s="43"/>
      <c r="H284" s="43"/>
      <c r="I284" s="230"/>
      <c r="J284" s="43"/>
      <c r="K284" s="43"/>
      <c r="L284" s="47"/>
      <c r="M284" s="231"/>
      <c r="N284" s="232"/>
      <c r="O284" s="87"/>
      <c r="P284" s="87"/>
      <c r="Q284" s="87"/>
      <c r="R284" s="87"/>
      <c r="S284" s="87"/>
      <c r="T284" s="88"/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T284" s="20" t="s">
        <v>136</v>
      </c>
      <c r="AU284" s="20" t="s">
        <v>81</v>
      </c>
    </row>
    <row r="285" s="13" customFormat="1">
      <c r="A285" s="13"/>
      <c r="B285" s="235"/>
      <c r="C285" s="236"/>
      <c r="D285" s="228" t="s">
        <v>138</v>
      </c>
      <c r="E285" s="237" t="s">
        <v>19</v>
      </c>
      <c r="F285" s="238" t="s">
        <v>8</v>
      </c>
      <c r="G285" s="236"/>
      <c r="H285" s="239">
        <v>12</v>
      </c>
      <c r="I285" s="240"/>
      <c r="J285" s="236"/>
      <c r="K285" s="236"/>
      <c r="L285" s="241"/>
      <c r="M285" s="242"/>
      <c r="N285" s="243"/>
      <c r="O285" s="243"/>
      <c r="P285" s="243"/>
      <c r="Q285" s="243"/>
      <c r="R285" s="243"/>
      <c r="S285" s="243"/>
      <c r="T285" s="244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45" t="s">
        <v>138</v>
      </c>
      <c r="AU285" s="245" t="s">
        <v>81</v>
      </c>
      <c r="AV285" s="13" t="s">
        <v>81</v>
      </c>
      <c r="AW285" s="13" t="s">
        <v>33</v>
      </c>
      <c r="AX285" s="13" t="s">
        <v>79</v>
      </c>
      <c r="AY285" s="245" t="s">
        <v>125</v>
      </c>
    </row>
    <row r="286" s="2" customFormat="1" ht="16.5" customHeight="1">
      <c r="A286" s="41"/>
      <c r="B286" s="42"/>
      <c r="C286" s="215" t="s">
        <v>430</v>
      </c>
      <c r="D286" s="215" t="s">
        <v>127</v>
      </c>
      <c r="E286" s="216" t="s">
        <v>431</v>
      </c>
      <c r="F286" s="217" t="s">
        <v>432</v>
      </c>
      <c r="G286" s="218" t="s">
        <v>179</v>
      </c>
      <c r="H286" s="219">
        <v>12</v>
      </c>
      <c r="I286" s="220"/>
      <c r="J286" s="221">
        <f>ROUND(I286*H286,2)</f>
        <v>0</v>
      </c>
      <c r="K286" s="217" t="s">
        <v>131</v>
      </c>
      <c r="L286" s="47"/>
      <c r="M286" s="222" t="s">
        <v>19</v>
      </c>
      <c r="N286" s="223" t="s">
        <v>43</v>
      </c>
      <c r="O286" s="87"/>
      <c r="P286" s="224">
        <f>O286*H286</f>
        <v>0</v>
      </c>
      <c r="Q286" s="224">
        <v>0</v>
      </c>
      <c r="R286" s="224">
        <f>Q286*H286</f>
        <v>0</v>
      </c>
      <c r="S286" s="224">
        <v>0</v>
      </c>
      <c r="T286" s="225">
        <f>S286*H286</f>
        <v>0</v>
      </c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R286" s="226" t="s">
        <v>132</v>
      </c>
      <c r="AT286" s="226" t="s">
        <v>127</v>
      </c>
      <c r="AU286" s="226" t="s">
        <v>81</v>
      </c>
      <c r="AY286" s="20" t="s">
        <v>125</v>
      </c>
      <c r="BE286" s="227">
        <f>IF(N286="základní",J286,0)</f>
        <v>0</v>
      </c>
      <c r="BF286" s="227">
        <f>IF(N286="snížená",J286,0)</f>
        <v>0</v>
      </c>
      <c r="BG286" s="227">
        <f>IF(N286="zákl. přenesená",J286,0)</f>
        <v>0</v>
      </c>
      <c r="BH286" s="227">
        <f>IF(N286="sníž. přenesená",J286,0)</f>
        <v>0</v>
      </c>
      <c r="BI286" s="227">
        <f>IF(N286="nulová",J286,0)</f>
        <v>0</v>
      </c>
      <c r="BJ286" s="20" t="s">
        <v>79</v>
      </c>
      <c r="BK286" s="227">
        <f>ROUND(I286*H286,2)</f>
        <v>0</v>
      </c>
      <c r="BL286" s="20" t="s">
        <v>132</v>
      </c>
      <c r="BM286" s="226" t="s">
        <v>433</v>
      </c>
    </row>
    <row r="287" s="2" customFormat="1">
      <c r="A287" s="41"/>
      <c r="B287" s="42"/>
      <c r="C287" s="43"/>
      <c r="D287" s="228" t="s">
        <v>134</v>
      </c>
      <c r="E287" s="43"/>
      <c r="F287" s="229" t="s">
        <v>434</v>
      </c>
      <c r="G287" s="43"/>
      <c r="H287" s="43"/>
      <c r="I287" s="230"/>
      <c r="J287" s="43"/>
      <c r="K287" s="43"/>
      <c r="L287" s="47"/>
      <c r="M287" s="231"/>
      <c r="N287" s="232"/>
      <c r="O287" s="87"/>
      <c r="P287" s="87"/>
      <c r="Q287" s="87"/>
      <c r="R287" s="87"/>
      <c r="S287" s="87"/>
      <c r="T287" s="88"/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T287" s="20" t="s">
        <v>134</v>
      </c>
      <c r="AU287" s="20" t="s">
        <v>81</v>
      </c>
    </row>
    <row r="288" s="2" customFormat="1">
      <c r="A288" s="41"/>
      <c r="B288" s="42"/>
      <c r="C288" s="43"/>
      <c r="D288" s="233" t="s">
        <v>136</v>
      </c>
      <c r="E288" s="43"/>
      <c r="F288" s="234" t="s">
        <v>435</v>
      </c>
      <c r="G288" s="43"/>
      <c r="H288" s="43"/>
      <c r="I288" s="230"/>
      <c r="J288" s="43"/>
      <c r="K288" s="43"/>
      <c r="L288" s="47"/>
      <c r="M288" s="231"/>
      <c r="N288" s="232"/>
      <c r="O288" s="87"/>
      <c r="P288" s="87"/>
      <c r="Q288" s="87"/>
      <c r="R288" s="87"/>
      <c r="S288" s="87"/>
      <c r="T288" s="88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T288" s="20" t="s">
        <v>136</v>
      </c>
      <c r="AU288" s="20" t="s">
        <v>81</v>
      </c>
    </row>
    <row r="289" s="13" customFormat="1">
      <c r="A289" s="13"/>
      <c r="B289" s="235"/>
      <c r="C289" s="236"/>
      <c r="D289" s="228" t="s">
        <v>138</v>
      </c>
      <c r="E289" s="237" t="s">
        <v>19</v>
      </c>
      <c r="F289" s="238" t="s">
        <v>436</v>
      </c>
      <c r="G289" s="236"/>
      <c r="H289" s="239">
        <v>12</v>
      </c>
      <c r="I289" s="240"/>
      <c r="J289" s="236"/>
      <c r="K289" s="236"/>
      <c r="L289" s="241"/>
      <c r="M289" s="242"/>
      <c r="N289" s="243"/>
      <c r="O289" s="243"/>
      <c r="P289" s="243"/>
      <c r="Q289" s="243"/>
      <c r="R289" s="243"/>
      <c r="S289" s="243"/>
      <c r="T289" s="244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45" t="s">
        <v>138</v>
      </c>
      <c r="AU289" s="245" t="s">
        <v>81</v>
      </c>
      <c r="AV289" s="13" t="s">
        <v>81</v>
      </c>
      <c r="AW289" s="13" t="s">
        <v>33</v>
      </c>
      <c r="AX289" s="13" t="s">
        <v>79</v>
      </c>
      <c r="AY289" s="245" t="s">
        <v>125</v>
      </c>
    </row>
    <row r="290" s="2" customFormat="1" ht="16.5" customHeight="1">
      <c r="A290" s="41"/>
      <c r="B290" s="42"/>
      <c r="C290" s="215" t="s">
        <v>437</v>
      </c>
      <c r="D290" s="215" t="s">
        <v>127</v>
      </c>
      <c r="E290" s="216" t="s">
        <v>438</v>
      </c>
      <c r="F290" s="217" t="s">
        <v>439</v>
      </c>
      <c r="G290" s="218" t="s">
        <v>179</v>
      </c>
      <c r="H290" s="219">
        <v>9</v>
      </c>
      <c r="I290" s="220"/>
      <c r="J290" s="221">
        <f>ROUND(I290*H290,2)</f>
        <v>0</v>
      </c>
      <c r="K290" s="217" t="s">
        <v>131</v>
      </c>
      <c r="L290" s="47"/>
      <c r="M290" s="222" t="s">
        <v>19</v>
      </c>
      <c r="N290" s="223" t="s">
        <v>43</v>
      </c>
      <c r="O290" s="87"/>
      <c r="P290" s="224">
        <f>O290*H290</f>
        <v>0</v>
      </c>
      <c r="Q290" s="224">
        <v>0.29221000000000003</v>
      </c>
      <c r="R290" s="224">
        <f>Q290*H290</f>
        <v>2.6298900000000001</v>
      </c>
      <c r="S290" s="224">
        <v>0</v>
      </c>
      <c r="T290" s="225">
        <f>S290*H290</f>
        <v>0</v>
      </c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R290" s="226" t="s">
        <v>132</v>
      </c>
      <c r="AT290" s="226" t="s">
        <v>127</v>
      </c>
      <c r="AU290" s="226" t="s">
        <v>81</v>
      </c>
      <c r="AY290" s="20" t="s">
        <v>125</v>
      </c>
      <c r="BE290" s="227">
        <f>IF(N290="základní",J290,0)</f>
        <v>0</v>
      </c>
      <c r="BF290" s="227">
        <f>IF(N290="snížená",J290,0)</f>
        <v>0</v>
      </c>
      <c r="BG290" s="227">
        <f>IF(N290="zákl. přenesená",J290,0)</f>
        <v>0</v>
      </c>
      <c r="BH290" s="227">
        <f>IF(N290="sníž. přenesená",J290,0)</f>
        <v>0</v>
      </c>
      <c r="BI290" s="227">
        <f>IF(N290="nulová",J290,0)</f>
        <v>0</v>
      </c>
      <c r="BJ290" s="20" t="s">
        <v>79</v>
      </c>
      <c r="BK290" s="227">
        <f>ROUND(I290*H290,2)</f>
        <v>0</v>
      </c>
      <c r="BL290" s="20" t="s">
        <v>132</v>
      </c>
      <c r="BM290" s="226" t="s">
        <v>440</v>
      </c>
    </row>
    <row r="291" s="2" customFormat="1">
      <c r="A291" s="41"/>
      <c r="B291" s="42"/>
      <c r="C291" s="43"/>
      <c r="D291" s="228" t="s">
        <v>134</v>
      </c>
      <c r="E291" s="43"/>
      <c r="F291" s="229" t="s">
        <v>441</v>
      </c>
      <c r="G291" s="43"/>
      <c r="H291" s="43"/>
      <c r="I291" s="230"/>
      <c r="J291" s="43"/>
      <c r="K291" s="43"/>
      <c r="L291" s="47"/>
      <c r="M291" s="231"/>
      <c r="N291" s="232"/>
      <c r="O291" s="87"/>
      <c r="P291" s="87"/>
      <c r="Q291" s="87"/>
      <c r="R291" s="87"/>
      <c r="S291" s="87"/>
      <c r="T291" s="88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T291" s="20" t="s">
        <v>134</v>
      </c>
      <c r="AU291" s="20" t="s">
        <v>81</v>
      </c>
    </row>
    <row r="292" s="2" customFormat="1">
      <c r="A292" s="41"/>
      <c r="B292" s="42"/>
      <c r="C292" s="43"/>
      <c r="D292" s="233" t="s">
        <v>136</v>
      </c>
      <c r="E292" s="43"/>
      <c r="F292" s="234" t="s">
        <v>442</v>
      </c>
      <c r="G292" s="43"/>
      <c r="H292" s="43"/>
      <c r="I292" s="230"/>
      <c r="J292" s="43"/>
      <c r="K292" s="43"/>
      <c r="L292" s="47"/>
      <c r="M292" s="231"/>
      <c r="N292" s="232"/>
      <c r="O292" s="87"/>
      <c r="P292" s="87"/>
      <c r="Q292" s="87"/>
      <c r="R292" s="87"/>
      <c r="S292" s="87"/>
      <c r="T292" s="88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T292" s="20" t="s">
        <v>136</v>
      </c>
      <c r="AU292" s="20" t="s">
        <v>81</v>
      </c>
    </row>
    <row r="293" s="13" customFormat="1">
      <c r="A293" s="13"/>
      <c r="B293" s="235"/>
      <c r="C293" s="236"/>
      <c r="D293" s="228" t="s">
        <v>138</v>
      </c>
      <c r="E293" s="237" t="s">
        <v>19</v>
      </c>
      <c r="F293" s="238" t="s">
        <v>443</v>
      </c>
      <c r="G293" s="236"/>
      <c r="H293" s="239">
        <v>9</v>
      </c>
      <c r="I293" s="240"/>
      <c r="J293" s="236"/>
      <c r="K293" s="236"/>
      <c r="L293" s="241"/>
      <c r="M293" s="242"/>
      <c r="N293" s="243"/>
      <c r="O293" s="243"/>
      <c r="P293" s="243"/>
      <c r="Q293" s="243"/>
      <c r="R293" s="243"/>
      <c r="S293" s="243"/>
      <c r="T293" s="244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45" t="s">
        <v>138</v>
      </c>
      <c r="AU293" s="245" t="s">
        <v>81</v>
      </c>
      <c r="AV293" s="13" t="s">
        <v>81</v>
      </c>
      <c r="AW293" s="13" t="s">
        <v>33</v>
      </c>
      <c r="AX293" s="13" t="s">
        <v>79</v>
      </c>
      <c r="AY293" s="245" t="s">
        <v>125</v>
      </c>
    </row>
    <row r="294" s="2" customFormat="1" ht="16.5" customHeight="1">
      <c r="A294" s="41"/>
      <c r="B294" s="42"/>
      <c r="C294" s="258" t="s">
        <v>444</v>
      </c>
      <c r="D294" s="258" t="s">
        <v>218</v>
      </c>
      <c r="E294" s="259" t="s">
        <v>445</v>
      </c>
      <c r="F294" s="260" t="s">
        <v>446</v>
      </c>
      <c r="G294" s="261" t="s">
        <v>179</v>
      </c>
      <c r="H294" s="262">
        <v>9</v>
      </c>
      <c r="I294" s="263"/>
      <c r="J294" s="264">
        <f>ROUND(I294*H294,2)</f>
        <v>0</v>
      </c>
      <c r="K294" s="260" t="s">
        <v>131</v>
      </c>
      <c r="L294" s="265"/>
      <c r="M294" s="266" t="s">
        <v>19</v>
      </c>
      <c r="N294" s="267" t="s">
        <v>43</v>
      </c>
      <c r="O294" s="87"/>
      <c r="P294" s="224">
        <f>O294*H294</f>
        <v>0</v>
      </c>
      <c r="Q294" s="224">
        <v>0.0118</v>
      </c>
      <c r="R294" s="224">
        <f>Q294*H294</f>
        <v>0.1062</v>
      </c>
      <c r="S294" s="224">
        <v>0</v>
      </c>
      <c r="T294" s="225">
        <f>S294*H294</f>
        <v>0</v>
      </c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R294" s="226" t="s">
        <v>185</v>
      </c>
      <c r="AT294" s="226" t="s">
        <v>218</v>
      </c>
      <c r="AU294" s="226" t="s">
        <v>81</v>
      </c>
      <c r="AY294" s="20" t="s">
        <v>125</v>
      </c>
      <c r="BE294" s="227">
        <f>IF(N294="základní",J294,0)</f>
        <v>0</v>
      </c>
      <c r="BF294" s="227">
        <f>IF(N294="snížená",J294,0)</f>
        <v>0</v>
      </c>
      <c r="BG294" s="227">
        <f>IF(N294="zákl. přenesená",J294,0)</f>
        <v>0</v>
      </c>
      <c r="BH294" s="227">
        <f>IF(N294="sníž. přenesená",J294,0)</f>
        <v>0</v>
      </c>
      <c r="BI294" s="227">
        <f>IF(N294="nulová",J294,0)</f>
        <v>0</v>
      </c>
      <c r="BJ294" s="20" t="s">
        <v>79</v>
      </c>
      <c r="BK294" s="227">
        <f>ROUND(I294*H294,2)</f>
        <v>0</v>
      </c>
      <c r="BL294" s="20" t="s">
        <v>132</v>
      </c>
      <c r="BM294" s="226" t="s">
        <v>447</v>
      </c>
    </row>
    <row r="295" s="2" customFormat="1">
      <c r="A295" s="41"/>
      <c r="B295" s="42"/>
      <c r="C295" s="43"/>
      <c r="D295" s="228" t="s">
        <v>134</v>
      </c>
      <c r="E295" s="43"/>
      <c r="F295" s="229" t="s">
        <v>446</v>
      </c>
      <c r="G295" s="43"/>
      <c r="H295" s="43"/>
      <c r="I295" s="230"/>
      <c r="J295" s="43"/>
      <c r="K295" s="43"/>
      <c r="L295" s="47"/>
      <c r="M295" s="231"/>
      <c r="N295" s="232"/>
      <c r="O295" s="87"/>
      <c r="P295" s="87"/>
      <c r="Q295" s="87"/>
      <c r="R295" s="87"/>
      <c r="S295" s="87"/>
      <c r="T295" s="88"/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T295" s="20" t="s">
        <v>134</v>
      </c>
      <c r="AU295" s="20" t="s">
        <v>81</v>
      </c>
    </row>
    <row r="296" s="13" customFormat="1">
      <c r="A296" s="13"/>
      <c r="B296" s="235"/>
      <c r="C296" s="236"/>
      <c r="D296" s="228" t="s">
        <v>138</v>
      </c>
      <c r="E296" s="237" t="s">
        <v>19</v>
      </c>
      <c r="F296" s="238" t="s">
        <v>192</v>
      </c>
      <c r="G296" s="236"/>
      <c r="H296" s="239">
        <v>9</v>
      </c>
      <c r="I296" s="240"/>
      <c r="J296" s="236"/>
      <c r="K296" s="236"/>
      <c r="L296" s="241"/>
      <c r="M296" s="242"/>
      <c r="N296" s="243"/>
      <c r="O296" s="243"/>
      <c r="P296" s="243"/>
      <c r="Q296" s="243"/>
      <c r="R296" s="243"/>
      <c r="S296" s="243"/>
      <c r="T296" s="244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45" t="s">
        <v>138</v>
      </c>
      <c r="AU296" s="245" t="s">
        <v>81</v>
      </c>
      <c r="AV296" s="13" t="s">
        <v>81</v>
      </c>
      <c r="AW296" s="13" t="s">
        <v>33</v>
      </c>
      <c r="AX296" s="13" t="s">
        <v>79</v>
      </c>
      <c r="AY296" s="245" t="s">
        <v>125</v>
      </c>
    </row>
    <row r="297" s="2" customFormat="1" ht="16.5" customHeight="1">
      <c r="A297" s="41"/>
      <c r="B297" s="42"/>
      <c r="C297" s="215" t="s">
        <v>448</v>
      </c>
      <c r="D297" s="215" t="s">
        <v>127</v>
      </c>
      <c r="E297" s="216" t="s">
        <v>449</v>
      </c>
      <c r="F297" s="217" t="s">
        <v>450</v>
      </c>
      <c r="G297" s="218" t="s">
        <v>195</v>
      </c>
      <c r="H297" s="219">
        <v>1</v>
      </c>
      <c r="I297" s="220"/>
      <c r="J297" s="221">
        <f>ROUND(I297*H297,2)</f>
        <v>0</v>
      </c>
      <c r="K297" s="217" t="s">
        <v>131</v>
      </c>
      <c r="L297" s="47"/>
      <c r="M297" s="222" t="s">
        <v>19</v>
      </c>
      <c r="N297" s="223" t="s">
        <v>43</v>
      </c>
      <c r="O297" s="87"/>
      <c r="P297" s="224">
        <f>O297*H297</f>
        <v>0</v>
      </c>
      <c r="Q297" s="224">
        <v>0</v>
      </c>
      <c r="R297" s="224">
        <f>Q297*H297</f>
        <v>0</v>
      </c>
      <c r="S297" s="224">
        <v>2.5</v>
      </c>
      <c r="T297" s="225">
        <f>S297*H297</f>
        <v>2.5</v>
      </c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R297" s="226" t="s">
        <v>132</v>
      </c>
      <c r="AT297" s="226" t="s">
        <v>127</v>
      </c>
      <c r="AU297" s="226" t="s">
        <v>81</v>
      </c>
      <c r="AY297" s="20" t="s">
        <v>125</v>
      </c>
      <c r="BE297" s="227">
        <f>IF(N297="základní",J297,0)</f>
        <v>0</v>
      </c>
      <c r="BF297" s="227">
        <f>IF(N297="snížená",J297,0)</f>
        <v>0</v>
      </c>
      <c r="BG297" s="227">
        <f>IF(N297="zákl. přenesená",J297,0)</f>
        <v>0</v>
      </c>
      <c r="BH297" s="227">
        <f>IF(N297="sníž. přenesená",J297,0)</f>
        <v>0</v>
      </c>
      <c r="BI297" s="227">
        <f>IF(N297="nulová",J297,0)</f>
        <v>0</v>
      </c>
      <c r="BJ297" s="20" t="s">
        <v>79</v>
      </c>
      <c r="BK297" s="227">
        <f>ROUND(I297*H297,2)</f>
        <v>0</v>
      </c>
      <c r="BL297" s="20" t="s">
        <v>132</v>
      </c>
      <c r="BM297" s="226" t="s">
        <v>451</v>
      </c>
    </row>
    <row r="298" s="2" customFormat="1">
      <c r="A298" s="41"/>
      <c r="B298" s="42"/>
      <c r="C298" s="43"/>
      <c r="D298" s="228" t="s">
        <v>134</v>
      </c>
      <c r="E298" s="43"/>
      <c r="F298" s="229" t="s">
        <v>452</v>
      </c>
      <c r="G298" s="43"/>
      <c r="H298" s="43"/>
      <c r="I298" s="230"/>
      <c r="J298" s="43"/>
      <c r="K298" s="43"/>
      <c r="L298" s="47"/>
      <c r="M298" s="231"/>
      <c r="N298" s="232"/>
      <c r="O298" s="87"/>
      <c r="P298" s="87"/>
      <c r="Q298" s="87"/>
      <c r="R298" s="87"/>
      <c r="S298" s="87"/>
      <c r="T298" s="88"/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T298" s="20" t="s">
        <v>134</v>
      </c>
      <c r="AU298" s="20" t="s">
        <v>81</v>
      </c>
    </row>
    <row r="299" s="2" customFormat="1">
      <c r="A299" s="41"/>
      <c r="B299" s="42"/>
      <c r="C299" s="43"/>
      <c r="D299" s="233" t="s">
        <v>136</v>
      </c>
      <c r="E299" s="43"/>
      <c r="F299" s="234" t="s">
        <v>453</v>
      </c>
      <c r="G299" s="43"/>
      <c r="H299" s="43"/>
      <c r="I299" s="230"/>
      <c r="J299" s="43"/>
      <c r="K299" s="43"/>
      <c r="L299" s="47"/>
      <c r="M299" s="231"/>
      <c r="N299" s="232"/>
      <c r="O299" s="87"/>
      <c r="P299" s="87"/>
      <c r="Q299" s="87"/>
      <c r="R299" s="87"/>
      <c r="S299" s="87"/>
      <c r="T299" s="88"/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T299" s="20" t="s">
        <v>136</v>
      </c>
      <c r="AU299" s="20" t="s">
        <v>81</v>
      </c>
    </row>
    <row r="300" s="13" customFormat="1">
      <c r="A300" s="13"/>
      <c r="B300" s="235"/>
      <c r="C300" s="236"/>
      <c r="D300" s="228" t="s">
        <v>138</v>
      </c>
      <c r="E300" s="237" t="s">
        <v>19</v>
      </c>
      <c r="F300" s="238" t="s">
        <v>454</v>
      </c>
      <c r="G300" s="236"/>
      <c r="H300" s="239">
        <v>1</v>
      </c>
      <c r="I300" s="240"/>
      <c r="J300" s="236"/>
      <c r="K300" s="236"/>
      <c r="L300" s="241"/>
      <c r="M300" s="242"/>
      <c r="N300" s="243"/>
      <c r="O300" s="243"/>
      <c r="P300" s="243"/>
      <c r="Q300" s="243"/>
      <c r="R300" s="243"/>
      <c r="S300" s="243"/>
      <c r="T300" s="244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45" t="s">
        <v>138</v>
      </c>
      <c r="AU300" s="245" t="s">
        <v>81</v>
      </c>
      <c r="AV300" s="13" t="s">
        <v>81</v>
      </c>
      <c r="AW300" s="13" t="s">
        <v>33</v>
      </c>
      <c r="AX300" s="13" t="s">
        <v>79</v>
      </c>
      <c r="AY300" s="245" t="s">
        <v>125</v>
      </c>
    </row>
    <row r="301" s="2" customFormat="1" ht="16.5" customHeight="1">
      <c r="A301" s="41"/>
      <c r="B301" s="42"/>
      <c r="C301" s="215" t="s">
        <v>455</v>
      </c>
      <c r="D301" s="215" t="s">
        <v>127</v>
      </c>
      <c r="E301" s="216" t="s">
        <v>456</v>
      </c>
      <c r="F301" s="217" t="s">
        <v>457</v>
      </c>
      <c r="G301" s="218" t="s">
        <v>345</v>
      </c>
      <c r="H301" s="219">
        <v>2</v>
      </c>
      <c r="I301" s="220"/>
      <c r="J301" s="221">
        <f>ROUND(I301*H301,2)</f>
        <v>0</v>
      </c>
      <c r="K301" s="217" t="s">
        <v>131</v>
      </c>
      <c r="L301" s="47"/>
      <c r="M301" s="222" t="s">
        <v>19</v>
      </c>
      <c r="N301" s="223" t="s">
        <v>43</v>
      </c>
      <c r="O301" s="87"/>
      <c r="P301" s="224">
        <f>O301*H301</f>
        <v>0</v>
      </c>
      <c r="Q301" s="224">
        <v>0</v>
      </c>
      <c r="R301" s="224">
        <f>Q301*H301</f>
        <v>0</v>
      </c>
      <c r="S301" s="224">
        <v>0.082000000000000003</v>
      </c>
      <c r="T301" s="225">
        <f>S301*H301</f>
        <v>0.16400000000000001</v>
      </c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R301" s="226" t="s">
        <v>132</v>
      </c>
      <c r="AT301" s="226" t="s">
        <v>127</v>
      </c>
      <c r="AU301" s="226" t="s">
        <v>81</v>
      </c>
      <c r="AY301" s="20" t="s">
        <v>125</v>
      </c>
      <c r="BE301" s="227">
        <f>IF(N301="základní",J301,0)</f>
        <v>0</v>
      </c>
      <c r="BF301" s="227">
        <f>IF(N301="snížená",J301,0)</f>
        <v>0</v>
      </c>
      <c r="BG301" s="227">
        <f>IF(N301="zákl. přenesená",J301,0)</f>
        <v>0</v>
      </c>
      <c r="BH301" s="227">
        <f>IF(N301="sníž. přenesená",J301,0)</f>
        <v>0</v>
      </c>
      <c r="BI301" s="227">
        <f>IF(N301="nulová",J301,0)</f>
        <v>0</v>
      </c>
      <c r="BJ301" s="20" t="s">
        <v>79</v>
      </c>
      <c r="BK301" s="227">
        <f>ROUND(I301*H301,2)</f>
        <v>0</v>
      </c>
      <c r="BL301" s="20" t="s">
        <v>132</v>
      </c>
      <c r="BM301" s="226" t="s">
        <v>458</v>
      </c>
    </row>
    <row r="302" s="2" customFormat="1">
      <c r="A302" s="41"/>
      <c r="B302" s="42"/>
      <c r="C302" s="43"/>
      <c r="D302" s="228" t="s">
        <v>134</v>
      </c>
      <c r="E302" s="43"/>
      <c r="F302" s="229" t="s">
        <v>459</v>
      </c>
      <c r="G302" s="43"/>
      <c r="H302" s="43"/>
      <c r="I302" s="230"/>
      <c r="J302" s="43"/>
      <c r="K302" s="43"/>
      <c r="L302" s="47"/>
      <c r="M302" s="231"/>
      <c r="N302" s="232"/>
      <c r="O302" s="87"/>
      <c r="P302" s="87"/>
      <c r="Q302" s="87"/>
      <c r="R302" s="87"/>
      <c r="S302" s="87"/>
      <c r="T302" s="88"/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T302" s="20" t="s">
        <v>134</v>
      </c>
      <c r="AU302" s="20" t="s">
        <v>81</v>
      </c>
    </row>
    <row r="303" s="2" customFormat="1">
      <c r="A303" s="41"/>
      <c r="B303" s="42"/>
      <c r="C303" s="43"/>
      <c r="D303" s="233" t="s">
        <v>136</v>
      </c>
      <c r="E303" s="43"/>
      <c r="F303" s="234" t="s">
        <v>460</v>
      </c>
      <c r="G303" s="43"/>
      <c r="H303" s="43"/>
      <c r="I303" s="230"/>
      <c r="J303" s="43"/>
      <c r="K303" s="43"/>
      <c r="L303" s="47"/>
      <c r="M303" s="231"/>
      <c r="N303" s="232"/>
      <c r="O303" s="87"/>
      <c r="P303" s="87"/>
      <c r="Q303" s="87"/>
      <c r="R303" s="87"/>
      <c r="S303" s="87"/>
      <c r="T303" s="88"/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T303" s="20" t="s">
        <v>136</v>
      </c>
      <c r="AU303" s="20" t="s">
        <v>81</v>
      </c>
    </row>
    <row r="304" s="13" customFormat="1">
      <c r="A304" s="13"/>
      <c r="B304" s="235"/>
      <c r="C304" s="236"/>
      <c r="D304" s="228" t="s">
        <v>138</v>
      </c>
      <c r="E304" s="237" t="s">
        <v>19</v>
      </c>
      <c r="F304" s="238" t="s">
        <v>81</v>
      </c>
      <c r="G304" s="236"/>
      <c r="H304" s="239">
        <v>2</v>
      </c>
      <c r="I304" s="240"/>
      <c r="J304" s="236"/>
      <c r="K304" s="236"/>
      <c r="L304" s="241"/>
      <c r="M304" s="242"/>
      <c r="N304" s="243"/>
      <c r="O304" s="243"/>
      <c r="P304" s="243"/>
      <c r="Q304" s="243"/>
      <c r="R304" s="243"/>
      <c r="S304" s="243"/>
      <c r="T304" s="244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45" t="s">
        <v>138</v>
      </c>
      <c r="AU304" s="245" t="s">
        <v>81</v>
      </c>
      <c r="AV304" s="13" t="s">
        <v>81</v>
      </c>
      <c r="AW304" s="13" t="s">
        <v>33</v>
      </c>
      <c r="AX304" s="13" t="s">
        <v>79</v>
      </c>
      <c r="AY304" s="245" t="s">
        <v>125</v>
      </c>
    </row>
    <row r="305" s="2" customFormat="1" ht="16.5" customHeight="1">
      <c r="A305" s="41"/>
      <c r="B305" s="42"/>
      <c r="C305" s="215" t="s">
        <v>461</v>
      </c>
      <c r="D305" s="215" t="s">
        <v>127</v>
      </c>
      <c r="E305" s="216" t="s">
        <v>462</v>
      </c>
      <c r="F305" s="217" t="s">
        <v>463</v>
      </c>
      <c r="G305" s="218" t="s">
        <v>130</v>
      </c>
      <c r="H305" s="219">
        <v>12.800000000000001</v>
      </c>
      <c r="I305" s="220"/>
      <c r="J305" s="221">
        <f>ROUND(I305*H305,2)</f>
        <v>0</v>
      </c>
      <c r="K305" s="217" t="s">
        <v>131</v>
      </c>
      <c r="L305" s="47"/>
      <c r="M305" s="222" t="s">
        <v>19</v>
      </c>
      <c r="N305" s="223" t="s">
        <v>43</v>
      </c>
      <c r="O305" s="87"/>
      <c r="P305" s="224">
        <f>O305*H305</f>
        <v>0</v>
      </c>
      <c r="Q305" s="224">
        <v>0</v>
      </c>
      <c r="R305" s="224">
        <f>Q305*H305</f>
        <v>0</v>
      </c>
      <c r="S305" s="224">
        <v>0</v>
      </c>
      <c r="T305" s="225">
        <f>S305*H305</f>
        <v>0</v>
      </c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R305" s="226" t="s">
        <v>132</v>
      </c>
      <c r="AT305" s="226" t="s">
        <v>127</v>
      </c>
      <c r="AU305" s="226" t="s">
        <v>81</v>
      </c>
      <c r="AY305" s="20" t="s">
        <v>125</v>
      </c>
      <c r="BE305" s="227">
        <f>IF(N305="základní",J305,0)</f>
        <v>0</v>
      </c>
      <c r="BF305" s="227">
        <f>IF(N305="snížená",J305,0)</f>
        <v>0</v>
      </c>
      <c r="BG305" s="227">
        <f>IF(N305="zákl. přenesená",J305,0)</f>
        <v>0</v>
      </c>
      <c r="BH305" s="227">
        <f>IF(N305="sníž. přenesená",J305,0)</f>
        <v>0</v>
      </c>
      <c r="BI305" s="227">
        <f>IF(N305="nulová",J305,0)</f>
        <v>0</v>
      </c>
      <c r="BJ305" s="20" t="s">
        <v>79</v>
      </c>
      <c r="BK305" s="227">
        <f>ROUND(I305*H305,2)</f>
        <v>0</v>
      </c>
      <c r="BL305" s="20" t="s">
        <v>132</v>
      </c>
      <c r="BM305" s="226" t="s">
        <v>464</v>
      </c>
    </row>
    <row r="306" s="2" customFormat="1">
      <c r="A306" s="41"/>
      <c r="B306" s="42"/>
      <c r="C306" s="43"/>
      <c r="D306" s="228" t="s">
        <v>134</v>
      </c>
      <c r="E306" s="43"/>
      <c r="F306" s="229" t="s">
        <v>465</v>
      </c>
      <c r="G306" s="43"/>
      <c r="H306" s="43"/>
      <c r="I306" s="230"/>
      <c r="J306" s="43"/>
      <c r="K306" s="43"/>
      <c r="L306" s="47"/>
      <c r="M306" s="231"/>
      <c r="N306" s="232"/>
      <c r="O306" s="87"/>
      <c r="P306" s="87"/>
      <c r="Q306" s="87"/>
      <c r="R306" s="87"/>
      <c r="S306" s="87"/>
      <c r="T306" s="88"/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T306" s="20" t="s">
        <v>134</v>
      </c>
      <c r="AU306" s="20" t="s">
        <v>81</v>
      </c>
    </row>
    <row r="307" s="2" customFormat="1">
      <c r="A307" s="41"/>
      <c r="B307" s="42"/>
      <c r="C307" s="43"/>
      <c r="D307" s="233" t="s">
        <v>136</v>
      </c>
      <c r="E307" s="43"/>
      <c r="F307" s="234" t="s">
        <v>466</v>
      </c>
      <c r="G307" s="43"/>
      <c r="H307" s="43"/>
      <c r="I307" s="230"/>
      <c r="J307" s="43"/>
      <c r="K307" s="43"/>
      <c r="L307" s="47"/>
      <c r="M307" s="231"/>
      <c r="N307" s="232"/>
      <c r="O307" s="87"/>
      <c r="P307" s="87"/>
      <c r="Q307" s="87"/>
      <c r="R307" s="87"/>
      <c r="S307" s="87"/>
      <c r="T307" s="88"/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T307" s="20" t="s">
        <v>136</v>
      </c>
      <c r="AU307" s="20" t="s">
        <v>81</v>
      </c>
    </row>
    <row r="308" s="13" customFormat="1">
      <c r="A308" s="13"/>
      <c r="B308" s="235"/>
      <c r="C308" s="236"/>
      <c r="D308" s="228" t="s">
        <v>138</v>
      </c>
      <c r="E308" s="237" t="s">
        <v>19</v>
      </c>
      <c r="F308" s="238" t="s">
        <v>467</v>
      </c>
      <c r="G308" s="236"/>
      <c r="H308" s="239">
        <v>12.800000000000001</v>
      </c>
      <c r="I308" s="240"/>
      <c r="J308" s="236"/>
      <c r="K308" s="236"/>
      <c r="L308" s="241"/>
      <c r="M308" s="242"/>
      <c r="N308" s="243"/>
      <c r="O308" s="243"/>
      <c r="P308" s="243"/>
      <c r="Q308" s="243"/>
      <c r="R308" s="243"/>
      <c r="S308" s="243"/>
      <c r="T308" s="244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45" t="s">
        <v>138</v>
      </c>
      <c r="AU308" s="245" t="s">
        <v>81</v>
      </c>
      <c r="AV308" s="13" t="s">
        <v>81</v>
      </c>
      <c r="AW308" s="13" t="s">
        <v>33</v>
      </c>
      <c r="AX308" s="13" t="s">
        <v>79</v>
      </c>
      <c r="AY308" s="245" t="s">
        <v>125</v>
      </c>
    </row>
    <row r="309" s="2" customFormat="1" ht="16.5" customHeight="1">
      <c r="A309" s="41"/>
      <c r="B309" s="42"/>
      <c r="C309" s="215" t="s">
        <v>468</v>
      </c>
      <c r="D309" s="215" t="s">
        <v>127</v>
      </c>
      <c r="E309" s="216" t="s">
        <v>469</v>
      </c>
      <c r="F309" s="217" t="s">
        <v>470</v>
      </c>
      <c r="G309" s="218" t="s">
        <v>130</v>
      </c>
      <c r="H309" s="219">
        <v>40.5</v>
      </c>
      <c r="I309" s="220"/>
      <c r="J309" s="221">
        <f>ROUND(I309*H309,2)</f>
        <v>0</v>
      </c>
      <c r="K309" s="217" t="s">
        <v>131</v>
      </c>
      <c r="L309" s="47"/>
      <c r="M309" s="222" t="s">
        <v>19</v>
      </c>
      <c r="N309" s="223" t="s">
        <v>43</v>
      </c>
      <c r="O309" s="87"/>
      <c r="P309" s="224">
        <f>O309*H309</f>
        <v>0</v>
      </c>
      <c r="Q309" s="224">
        <v>0</v>
      </c>
      <c r="R309" s="224">
        <f>Q309*H309</f>
        <v>0</v>
      </c>
      <c r="S309" s="224">
        <v>0</v>
      </c>
      <c r="T309" s="225">
        <f>S309*H309</f>
        <v>0</v>
      </c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R309" s="226" t="s">
        <v>132</v>
      </c>
      <c r="AT309" s="226" t="s">
        <v>127</v>
      </c>
      <c r="AU309" s="226" t="s">
        <v>81</v>
      </c>
      <c r="AY309" s="20" t="s">
        <v>125</v>
      </c>
      <c r="BE309" s="227">
        <f>IF(N309="základní",J309,0)</f>
        <v>0</v>
      </c>
      <c r="BF309" s="227">
        <f>IF(N309="snížená",J309,0)</f>
        <v>0</v>
      </c>
      <c r="BG309" s="227">
        <f>IF(N309="zákl. přenesená",J309,0)</f>
        <v>0</v>
      </c>
      <c r="BH309" s="227">
        <f>IF(N309="sníž. přenesená",J309,0)</f>
        <v>0</v>
      </c>
      <c r="BI309" s="227">
        <f>IF(N309="nulová",J309,0)</f>
        <v>0</v>
      </c>
      <c r="BJ309" s="20" t="s">
        <v>79</v>
      </c>
      <c r="BK309" s="227">
        <f>ROUND(I309*H309,2)</f>
        <v>0</v>
      </c>
      <c r="BL309" s="20" t="s">
        <v>132</v>
      </c>
      <c r="BM309" s="226" t="s">
        <v>471</v>
      </c>
    </row>
    <row r="310" s="2" customFormat="1">
      <c r="A310" s="41"/>
      <c r="B310" s="42"/>
      <c r="C310" s="43"/>
      <c r="D310" s="228" t="s">
        <v>134</v>
      </c>
      <c r="E310" s="43"/>
      <c r="F310" s="229" t="s">
        <v>472</v>
      </c>
      <c r="G310" s="43"/>
      <c r="H310" s="43"/>
      <c r="I310" s="230"/>
      <c r="J310" s="43"/>
      <c r="K310" s="43"/>
      <c r="L310" s="47"/>
      <c r="M310" s="231"/>
      <c r="N310" s="232"/>
      <c r="O310" s="87"/>
      <c r="P310" s="87"/>
      <c r="Q310" s="87"/>
      <c r="R310" s="87"/>
      <c r="S310" s="87"/>
      <c r="T310" s="88"/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T310" s="20" t="s">
        <v>134</v>
      </c>
      <c r="AU310" s="20" t="s">
        <v>81</v>
      </c>
    </row>
    <row r="311" s="2" customFormat="1">
      <c r="A311" s="41"/>
      <c r="B311" s="42"/>
      <c r="C311" s="43"/>
      <c r="D311" s="233" t="s">
        <v>136</v>
      </c>
      <c r="E311" s="43"/>
      <c r="F311" s="234" t="s">
        <v>473</v>
      </c>
      <c r="G311" s="43"/>
      <c r="H311" s="43"/>
      <c r="I311" s="230"/>
      <c r="J311" s="43"/>
      <c r="K311" s="43"/>
      <c r="L311" s="47"/>
      <c r="M311" s="231"/>
      <c r="N311" s="232"/>
      <c r="O311" s="87"/>
      <c r="P311" s="87"/>
      <c r="Q311" s="87"/>
      <c r="R311" s="87"/>
      <c r="S311" s="87"/>
      <c r="T311" s="88"/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T311" s="20" t="s">
        <v>136</v>
      </c>
      <c r="AU311" s="20" t="s">
        <v>81</v>
      </c>
    </row>
    <row r="312" s="13" customFormat="1">
      <c r="A312" s="13"/>
      <c r="B312" s="235"/>
      <c r="C312" s="236"/>
      <c r="D312" s="228" t="s">
        <v>138</v>
      </c>
      <c r="E312" s="237" t="s">
        <v>19</v>
      </c>
      <c r="F312" s="238" t="s">
        <v>474</v>
      </c>
      <c r="G312" s="236"/>
      <c r="H312" s="239">
        <v>40.5</v>
      </c>
      <c r="I312" s="240"/>
      <c r="J312" s="236"/>
      <c r="K312" s="236"/>
      <c r="L312" s="241"/>
      <c r="M312" s="242"/>
      <c r="N312" s="243"/>
      <c r="O312" s="243"/>
      <c r="P312" s="243"/>
      <c r="Q312" s="243"/>
      <c r="R312" s="243"/>
      <c r="S312" s="243"/>
      <c r="T312" s="244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45" t="s">
        <v>138</v>
      </c>
      <c r="AU312" s="245" t="s">
        <v>81</v>
      </c>
      <c r="AV312" s="13" t="s">
        <v>81</v>
      </c>
      <c r="AW312" s="13" t="s">
        <v>33</v>
      </c>
      <c r="AX312" s="13" t="s">
        <v>79</v>
      </c>
      <c r="AY312" s="245" t="s">
        <v>125</v>
      </c>
    </row>
    <row r="313" s="2" customFormat="1" ht="16.5" customHeight="1">
      <c r="A313" s="41"/>
      <c r="B313" s="42"/>
      <c r="C313" s="215" t="s">
        <v>475</v>
      </c>
      <c r="D313" s="215" t="s">
        <v>127</v>
      </c>
      <c r="E313" s="216" t="s">
        <v>476</v>
      </c>
      <c r="F313" s="217" t="s">
        <v>477</v>
      </c>
      <c r="G313" s="218" t="s">
        <v>130</v>
      </c>
      <c r="H313" s="219">
        <v>4</v>
      </c>
      <c r="I313" s="220"/>
      <c r="J313" s="221">
        <f>ROUND(I313*H313,2)</f>
        <v>0</v>
      </c>
      <c r="K313" s="217" t="s">
        <v>131</v>
      </c>
      <c r="L313" s="47"/>
      <c r="M313" s="222" t="s">
        <v>19</v>
      </c>
      <c r="N313" s="223" t="s">
        <v>43</v>
      </c>
      <c r="O313" s="87"/>
      <c r="P313" s="224">
        <f>O313*H313</f>
        <v>0</v>
      </c>
      <c r="Q313" s="224">
        <v>0</v>
      </c>
      <c r="R313" s="224">
        <f>Q313*H313</f>
        <v>0</v>
      </c>
      <c r="S313" s="224">
        <v>0</v>
      </c>
      <c r="T313" s="225">
        <f>S313*H313</f>
        <v>0</v>
      </c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R313" s="226" t="s">
        <v>132</v>
      </c>
      <c r="AT313" s="226" t="s">
        <v>127</v>
      </c>
      <c r="AU313" s="226" t="s">
        <v>81</v>
      </c>
      <c r="AY313" s="20" t="s">
        <v>125</v>
      </c>
      <c r="BE313" s="227">
        <f>IF(N313="základní",J313,0)</f>
        <v>0</v>
      </c>
      <c r="BF313" s="227">
        <f>IF(N313="snížená",J313,0)</f>
        <v>0</v>
      </c>
      <c r="BG313" s="227">
        <f>IF(N313="zákl. přenesená",J313,0)</f>
        <v>0</v>
      </c>
      <c r="BH313" s="227">
        <f>IF(N313="sníž. přenesená",J313,0)</f>
        <v>0</v>
      </c>
      <c r="BI313" s="227">
        <f>IF(N313="nulová",J313,0)</f>
        <v>0</v>
      </c>
      <c r="BJ313" s="20" t="s">
        <v>79</v>
      </c>
      <c r="BK313" s="227">
        <f>ROUND(I313*H313,2)</f>
        <v>0</v>
      </c>
      <c r="BL313" s="20" t="s">
        <v>132</v>
      </c>
      <c r="BM313" s="226" t="s">
        <v>478</v>
      </c>
    </row>
    <row r="314" s="2" customFormat="1">
      <c r="A314" s="41"/>
      <c r="B314" s="42"/>
      <c r="C314" s="43"/>
      <c r="D314" s="228" t="s">
        <v>134</v>
      </c>
      <c r="E314" s="43"/>
      <c r="F314" s="229" t="s">
        <v>479</v>
      </c>
      <c r="G314" s="43"/>
      <c r="H314" s="43"/>
      <c r="I314" s="230"/>
      <c r="J314" s="43"/>
      <c r="K314" s="43"/>
      <c r="L314" s="47"/>
      <c r="M314" s="231"/>
      <c r="N314" s="232"/>
      <c r="O314" s="87"/>
      <c r="P314" s="87"/>
      <c r="Q314" s="87"/>
      <c r="R314" s="87"/>
      <c r="S314" s="87"/>
      <c r="T314" s="88"/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T314" s="20" t="s">
        <v>134</v>
      </c>
      <c r="AU314" s="20" t="s">
        <v>81</v>
      </c>
    </row>
    <row r="315" s="2" customFormat="1">
      <c r="A315" s="41"/>
      <c r="B315" s="42"/>
      <c r="C315" s="43"/>
      <c r="D315" s="233" t="s">
        <v>136</v>
      </c>
      <c r="E315" s="43"/>
      <c r="F315" s="234" t="s">
        <v>480</v>
      </c>
      <c r="G315" s="43"/>
      <c r="H315" s="43"/>
      <c r="I315" s="230"/>
      <c r="J315" s="43"/>
      <c r="K315" s="43"/>
      <c r="L315" s="47"/>
      <c r="M315" s="231"/>
      <c r="N315" s="232"/>
      <c r="O315" s="87"/>
      <c r="P315" s="87"/>
      <c r="Q315" s="87"/>
      <c r="R315" s="87"/>
      <c r="S315" s="87"/>
      <c r="T315" s="88"/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T315" s="20" t="s">
        <v>136</v>
      </c>
      <c r="AU315" s="20" t="s">
        <v>81</v>
      </c>
    </row>
    <row r="316" s="13" customFormat="1">
      <c r="A316" s="13"/>
      <c r="B316" s="235"/>
      <c r="C316" s="236"/>
      <c r="D316" s="228" t="s">
        <v>138</v>
      </c>
      <c r="E316" s="237" t="s">
        <v>19</v>
      </c>
      <c r="F316" s="238" t="s">
        <v>481</v>
      </c>
      <c r="G316" s="236"/>
      <c r="H316" s="239">
        <v>4</v>
      </c>
      <c r="I316" s="240"/>
      <c r="J316" s="236"/>
      <c r="K316" s="236"/>
      <c r="L316" s="241"/>
      <c r="M316" s="242"/>
      <c r="N316" s="243"/>
      <c r="O316" s="243"/>
      <c r="P316" s="243"/>
      <c r="Q316" s="243"/>
      <c r="R316" s="243"/>
      <c r="S316" s="243"/>
      <c r="T316" s="244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45" t="s">
        <v>138</v>
      </c>
      <c r="AU316" s="245" t="s">
        <v>81</v>
      </c>
      <c r="AV316" s="13" t="s">
        <v>81</v>
      </c>
      <c r="AW316" s="13" t="s">
        <v>33</v>
      </c>
      <c r="AX316" s="13" t="s">
        <v>79</v>
      </c>
      <c r="AY316" s="245" t="s">
        <v>125</v>
      </c>
    </row>
    <row r="317" s="12" customFormat="1" ht="22.8" customHeight="1">
      <c r="A317" s="12"/>
      <c r="B317" s="199"/>
      <c r="C317" s="200"/>
      <c r="D317" s="201" t="s">
        <v>71</v>
      </c>
      <c r="E317" s="213" t="s">
        <v>482</v>
      </c>
      <c r="F317" s="213" t="s">
        <v>483</v>
      </c>
      <c r="G317" s="200"/>
      <c r="H317" s="200"/>
      <c r="I317" s="203"/>
      <c r="J317" s="214">
        <f>BK317</f>
        <v>0</v>
      </c>
      <c r="K317" s="200"/>
      <c r="L317" s="205"/>
      <c r="M317" s="206"/>
      <c r="N317" s="207"/>
      <c r="O317" s="207"/>
      <c r="P317" s="208">
        <f>SUM(P318:P364)</f>
        <v>0</v>
      </c>
      <c r="Q317" s="207"/>
      <c r="R317" s="208">
        <f>SUM(R318:R364)</f>
        <v>0</v>
      </c>
      <c r="S317" s="207"/>
      <c r="T317" s="209">
        <f>SUM(T318:T364)</f>
        <v>0</v>
      </c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R317" s="210" t="s">
        <v>79</v>
      </c>
      <c r="AT317" s="211" t="s">
        <v>71</v>
      </c>
      <c r="AU317" s="211" t="s">
        <v>79</v>
      </c>
      <c r="AY317" s="210" t="s">
        <v>125</v>
      </c>
      <c r="BK317" s="212">
        <f>SUM(BK318:BK364)</f>
        <v>0</v>
      </c>
    </row>
    <row r="318" s="2" customFormat="1" ht="24.15" customHeight="1">
      <c r="A318" s="41"/>
      <c r="B318" s="42"/>
      <c r="C318" s="215" t="s">
        <v>484</v>
      </c>
      <c r="D318" s="215" t="s">
        <v>127</v>
      </c>
      <c r="E318" s="216" t="s">
        <v>485</v>
      </c>
      <c r="F318" s="217" t="s">
        <v>486</v>
      </c>
      <c r="G318" s="218" t="s">
        <v>221</v>
      </c>
      <c r="H318" s="219">
        <v>68.022999999999996</v>
      </c>
      <c r="I318" s="220"/>
      <c r="J318" s="221">
        <f>ROUND(I318*H318,2)</f>
        <v>0</v>
      </c>
      <c r="K318" s="217" t="s">
        <v>131</v>
      </c>
      <c r="L318" s="47"/>
      <c r="M318" s="222" t="s">
        <v>19</v>
      </c>
      <c r="N318" s="223" t="s">
        <v>43</v>
      </c>
      <c r="O318" s="87"/>
      <c r="P318" s="224">
        <f>O318*H318</f>
        <v>0</v>
      </c>
      <c r="Q318" s="224">
        <v>0</v>
      </c>
      <c r="R318" s="224">
        <f>Q318*H318</f>
        <v>0</v>
      </c>
      <c r="S318" s="224">
        <v>0</v>
      </c>
      <c r="T318" s="225">
        <f>S318*H318</f>
        <v>0</v>
      </c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R318" s="226" t="s">
        <v>132</v>
      </c>
      <c r="AT318" s="226" t="s">
        <v>127</v>
      </c>
      <c r="AU318" s="226" t="s">
        <v>81</v>
      </c>
      <c r="AY318" s="20" t="s">
        <v>125</v>
      </c>
      <c r="BE318" s="227">
        <f>IF(N318="základní",J318,0)</f>
        <v>0</v>
      </c>
      <c r="BF318" s="227">
        <f>IF(N318="snížená",J318,0)</f>
        <v>0</v>
      </c>
      <c r="BG318" s="227">
        <f>IF(N318="zákl. přenesená",J318,0)</f>
        <v>0</v>
      </c>
      <c r="BH318" s="227">
        <f>IF(N318="sníž. přenesená",J318,0)</f>
        <v>0</v>
      </c>
      <c r="BI318" s="227">
        <f>IF(N318="nulová",J318,0)</f>
        <v>0</v>
      </c>
      <c r="BJ318" s="20" t="s">
        <v>79</v>
      </c>
      <c r="BK318" s="227">
        <f>ROUND(I318*H318,2)</f>
        <v>0</v>
      </c>
      <c r="BL318" s="20" t="s">
        <v>132</v>
      </c>
      <c r="BM318" s="226" t="s">
        <v>487</v>
      </c>
    </row>
    <row r="319" s="2" customFormat="1">
      <c r="A319" s="41"/>
      <c r="B319" s="42"/>
      <c r="C319" s="43"/>
      <c r="D319" s="228" t="s">
        <v>134</v>
      </c>
      <c r="E319" s="43"/>
      <c r="F319" s="229" t="s">
        <v>488</v>
      </c>
      <c r="G319" s="43"/>
      <c r="H319" s="43"/>
      <c r="I319" s="230"/>
      <c r="J319" s="43"/>
      <c r="K319" s="43"/>
      <c r="L319" s="47"/>
      <c r="M319" s="231"/>
      <c r="N319" s="232"/>
      <c r="O319" s="87"/>
      <c r="P319" s="87"/>
      <c r="Q319" s="87"/>
      <c r="R319" s="87"/>
      <c r="S319" s="87"/>
      <c r="T319" s="88"/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T319" s="20" t="s">
        <v>134</v>
      </c>
      <c r="AU319" s="20" t="s">
        <v>81</v>
      </c>
    </row>
    <row r="320" s="2" customFormat="1">
      <c r="A320" s="41"/>
      <c r="B320" s="42"/>
      <c r="C320" s="43"/>
      <c r="D320" s="233" t="s">
        <v>136</v>
      </c>
      <c r="E320" s="43"/>
      <c r="F320" s="234" t="s">
        <v>489</v>
      </c>
      <c r="G320" s="43"/>
      <c r="H320" s="43"/>
      <c r="I320" s="230"/>
      <c r="J320" s="43"/>
      <c r="K320" s="43"/>
      <c r="L320" s="47"/>
      <c r="M320" s="231"/>
      <c r="N320" s="232"/>
      <c r="O320" s="87"/>
      <c r="P320" s="87"/>
      <c r="Q320" s="87"/>
      <c r="R320" s="87"/>
      <c r="S320" s="87"/>
      <c r="T320" s="88"/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T320" s="20" t="s">
        <v>136</v>
      </c>
      <c r="AU320" s="20" t="s">
        <v>81</v>
      </c>
    </row>
    <row r="321" s="2" customFormat="1">
      <c r="A321" s="41"/>
      <c r="B321" s="42"/>
      <c r="C321" s="43"/>
      <c r="D321" s="228" t="s">
        <v>207</v>
      </c>
      <c r="E321" s="43"/>
      <c r="F321" s="257" t="s">
        <v>490</v>
      </c>
      <c r="G321" s="43"/>
      <c r="H321" s="43"/>
      <c r="I321" s="230"/>
      <c r="J321" s="43"/>
      <c r="K321" s="43"/>
      <c r="L321" s="47"/>
      <c r="M321" s="231"/>
      <c r="N321" s="232"/>
      <c r="O321" s="87"/>
      <c r="P321" s="87"/>
      <c r="Q321" s="87"/>
      <c r="R321" s="87"/>
      <c r="S321" s="87"/>
      <c r="T321" s="88"/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T321" s="20" t="s">
        <v>207</v>
      </c>
      <c r="AU321" s="20" t="s">
        <v>81</v>
      </c>
    </row>
    <row r="322" s="13" customFormat="1">
      <c r="A322" s="13"/>
      <c r="B322" s="235"/>
      <c r="C322" s="236"/>
      <c r="D322" s="228" t="s">
        <v>138</v>
      </c>
      <c r="E322" s="237" t="s">
        <v>19</v>
      </c>
      <c r="F322" s="238" t="s">
        <v>491</v>
      </c>
      <c r="G322" s="236"/>
      <c r="H322" s="239">
        <v>68.022999999999996</v>
      </c>
      <c r="I322" s="240"/>
      <c r="J322" s="236"/>
      <c r="K322" s="236"/>
      <c r="L322" s="241"/>
      <c r="M322" s="242"/>
      <c r="N322" s="243"/>
      <c r="O322" s="243"/>
      <c r="P322" s="243"/>
      <c r="Q322" s="243"/>
      <c r="R322" s="243"/>
      <c r="S322" s="243"/>
      <c r="T322" s="244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45" t="s">
        <v>138</v>
      </c>
      <c r="AU322" s="245" t="s">
        <v>81</v>
      </c>
      <c r="AV322" s="13" t="s">
        <v>81</v>
      </c>
      <c r="AW322" s="13" t="s">
        <v>33</v>
      </c>
      <c r="AX322" s="13" t="s">
        <v>79</v>
      </c>
      <c r="AY322" s="245" t="s">
        <v>125</v>
      </c>
    </row>
    <row r="323" s="2" customFormat="1" ht="24.15" customHeight="1">
      <c r="A323" s="41"/>
      <c r="B323" s="42"/>
      <c r="C323" s="215" t="s">
        <v>492</v>
      </c>
      <c r="D323" s="215" t="s">
        <v>127</v>
      </c>
      <c r="E323" s="216" t="s">
        <v>493</v>
      </c>
      <c r="F323" s="217" t="s">
        <v>494</v>
      </c>
      <c r="G323" s="218" t="s">
        <v>221</v>
      </c>
      <c r="H323" s="219">
        <v>186.684</v>
      </c>
      <c r="I323" s="220"/>
      <c r="J323" s="221">
        <f>ROUND(I323*H323,2)</f>
        <v>0</v>
      </c>
      <c r="K323" s="217" t="s">
        <v>131</v>
      </c>
      <c r="L323" s="47"/>
      <c r="M323" s="222" t="s">
        <v>19</v>
      </c>
      <c r="N323" s="223" t="s">
        <v>43</v>
      </c>
      <c r="O323" s="87"/>
      <c r="P323" s="224">
        <f>O323*H323</f>
        <v>0</v>
      </c>
      <c r="Q323" s="224">
        <v>0</v>
      </c>
      <c r="R323" s="224">
        <f>Q323*H323</f>
        <v>0</v>
      </c>
      <c r="S323" s="224">
        <v>0</v>
      </c>
      <c r="T323" s="225">
        <f>S323*H323</f>
        <v>0</v>
      </c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  <c r="AR323" s="226" t="s">
        <v>132</v>
      </c>
      <c r="AT323" s="226" t="s">
        <v>127</v>
      </c>
      <c r="AU323" s="226" t="s">
        <v>81</v>
      </c>
      <c r="AY323" s="20" t="s">
        <v>125</v>
      </c>
      <c r="BE323" s="227">
        <f>IF(N323="základní",J323,0)</f>
        <v>0</v>
      </c>
      <c r="BF323" s="227">
        <f>IF(N323="snížená",J323,0)</f>
        <v>0</v>
      </c>
      <c r="BG323" s="227">
        <f>IF(N323="zákl. přenesená",J323,0)</f>
        <v>0</v>
      </c>
      <c r="BH323" s="227">
        <f>IF(N323="sníž. přenesená",J323,0)</f>
        <v>0</v>
      </c>
      <c r="BI323" s="227">
        <f>IF(N323="nulová",J323,0)</f>
        <v>0</v>
      </c>
      <c r="BJ323" s="20" t="s">
        <v>79</v>
      </c>
      <c r="BK323" s="227">
        <f>ROUND(I323*H323,2)</f>
        <v>0</v>
      </c>
      <c r="BL323" s="20" t="s">
        <v>132</v>
      </c>
      <c r="BM323" s="226" t="s">
        <v>495</v>
      </c>
    </row>
    <row r="324" s="2" customFormat="1">
      <c r="A324" s="41"/>
      <c r="B324" s="42"/>
      <c r="C324" s="43"/>
      <c r="D324" s="228" t="s">
        <v>134</v>
      </c>
      <c r="E324" s="43"/>
      <c r="F324" s="229" t="s">
        <v>494</v>
      </c>
      <c r="G324" s="43"/>
      <c r="H324" s="43"/>
      <c r="I324" s="230"/>
      <c r="J324" s="43"/>
      <c r="K324" s="43"/>
      <c r="L324" s="47"/>
      <c r="M324" s="231"/>
      <c r="N324" s="232"/>
      <c r="O324" s="87"/>
      <c r="P324" s="87"/>
      <c r="Q324" s="87"/>
      <c r="R324" s="87"/>
      <c r="S324" s="87"/>
      <c r="T324" s="88"/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T324" s="20" t="s">
        <v>134</v>
      </c>
      <c r="AU324" s="20" t="s">
        <v>81</v>
      </c>
    </row>
    <row r="325" s="2" customFormat="1">
      <c r="A325" s="41"/>
      <c r="B325" s="42"/>
      <c r="C325" s="43"/>
      <c r="D325" s="233" t="s">
        <v>136</v>
      </c>
      <c r="E325" s="43"/>
      <c r="F325" s="234" t="s">
        <v>496</v>
      </c>
      <c r="G325" s="43"/>
      <c r="H325" s="43"/>
      <c r="I325" s="230"/>
      <c r="J325" s="43"/>
      <c r="K325" s="43"/>
      <c r="L325" s="47"/>
      <c r="M325" s="231"/>
      <c r="N325" s="232"/>
      <c r="O325" s="87"/>
      <c r="P325" s="87"/>
      <c r="Q325" s="87"/>
      <c r="R325" s="87"/>
      <c r="S325" s="87"/>
      <c r="T325" s="88"/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  <c r="AT325" s="20" t="s">
        <v>136</v>
      </c>
      <c r="AU325" s="20" t="s">
        <v>81</v>
      </c>
    </row>
    <row r="326" s="2" customFormat="1">
      <c r="A326" s="41"/>
      <c r="B326" s="42"/>
      <c r="C326" s="43"/>
      <c r="D326" s="228" t="s">
        <v>207</v>
      </c>
      <c r="E326" s="43"/>
      <c r="F326" s="257" t="s">
        <v>490</v>
      </c>
      <c r="G326" s="43"/>
      <c r="H326" s="43"/>
      <c r="I326" s="230"/>
      <c r="J326" s="43"/>
      <c r="K326" s="43"/>
      <c r="L326" s="47"/>
      <c r="M326" s="231"/>
      <c r="N326" s="232"/>
      <c r="O326" s="87"/>
      <c r="P326" s="87"/>
      <c r="Q326" s="87"/>
      <c r="R326" s="87"/>
      <c r="S326" s="87"/>
      <c r="T326" s="88"/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T326" s="20" t="s">
        <v>207</v>
      </c>
      <c r="AU326" s="20" t="s">
        <v>81</v>
      </c>
    </row>
    <row r="327" s="13" customFormat="1">
      <c r="A327" s="13"/>
      <c r="B327" s="235"/>
      <c r="C327" s="236"/>
      <c r="D327" s="228" t="s">
        <v>138</v>
      </c>
      <c r="E327" s="237" t="s">
        <v>19</v>
      </c>
      <c r="F327" s="238" t="s">
        <v>497</v>
      </c>
      <c r="G327" s="236"/>
      <c r="H327" s="239">
        <v>186.684</v>
      </c>
      <c r="I327" s="240"/>
      <c r="J327" s="236"/>
      <c r="K327" s="236"/>
      <c r="L327" s="241"/>
      <c r="M327" s="242"/>
      <c r="N327" s="243"/>
      <c r="O327" s="243"/>
      <c r="P327" s="243"/>
      <c r="Q327" s="243"/>
      <c r="R327" s="243"/>
      <c r="S327" s="243"/>
      <c r="T327" s="244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45" t="s">
        <v>138</v>
      </c>
      <c r="AU327" s="245" t="s">
        <v>81</v>
      </c>
      <c r="AV327" s="13" t="s">
        <v>81</v>
      </c>
      <c r="AW327" s="13" t="s">
        <v>33</v>
      </c>
      <c r="AX327" s="13" t="s">
        <v>79</v>
      </c>
      <c r="AY327" s="245" t="s">
        <v>125</v>
      </c>
    </row>
    <row r="328" s="2" customFormat="1" ht="24.15" customHeight="1">
      <c r="A328" s="41"/>
      <c r="B328" s="42"/>
      <c r="C328" s="215" t="s">
        <v>498</v>
      </c>
      <c r="D328" s="215" t="s">
        <v>127</v>
      </c>
      <c r="E328" s="216" t="s">
        <v>499</v>
      </c>
      <c r="F328" s="217" t="s">
        <v>500</v>
      </c>
      <c r="G328" s="218" t="s">
        <v>221</v>
      </c>
      <c r="H328" s="219">
        <v>1.1519999999999999</v>
      </c>
      <c r="I328" s="220"/>
      <c r="J328" s="221">
        <f>ROUND(I328*H328,2)</f>
        <v>0</v>
      </c>
      <c r="K328" s="217" t="s">
        <v>131</v>
      </c>
      <c r="L328" s="47"/>
      <c r="M328" s="222" t="s">
        <v>19</v>
      </c>
      <c r="N328" s="223" t="s">
        <v>43</v>
      </c>
      <c r="O328" s="87"/>
      <c r="P328" s="224">
        <f>O328*H328</f>
        <v>0</v>
      </c>
      <c r="Q328" s="224">
        <v>0</v>
      </c>
      <c r="R328" s="224">
        <f>Q328*H328</f>
        <v>0</v>
      </c>
      <c r="S328" s="224">
        <v>0</v>
      </c>
      <c r="T328" s="225">
        <f>S328*H328</f>
        <v>0</v>
      </c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R328" s="226" t="s">
        <v>132</v>
      </c>
      <c r="AT328" s="226" t="s">
        <v>127</v>
      </c>
      <c r="AU328" s="226" t="s">
        <v>81</v>
      </c>
      <c r="AY328" s="20" t="s">
        <v>125</v>
      </c>
      <c r="BE328" s="227">
        <f>IF(N328="základní",J328,0)</f>
        <v>0</v>
      </c>
      <c r="BF328" s="227">
        <f>IF(N328="snížená",J328,0)</f>
        <v>0</v>
      </c>
      <c r="BG328" s="227">
        <f>IF(N328="zákl. přenesená",J328,0)</f>
        <v>0</v>
      </c>
      <c r="BH328" s="227">
        <f>IF(N328="sníž. přenesená",J328,0)</f>
        <v>0</v>
      </c>
      <c r="BI328" s="227">
        <f>IF(N328="nulová",J328,0)</f>
        <v>0</v>
      </c>
      <c r="BJ328" s="20" t="s">
        <v>79</v>
      </c>
      <c r="BK328" s="227">
        <f>ROUND(I328*H328,2)</f>
        <v>0</v>
      </c>
      <c r="BL328" s="20" t="s">
        <v>132</v>
      </c>
      <c r="BM328" s="226" t="s">
        <v>501</v>
      </c>
    </row>
    <row r="329" s="2" customFormat="1">
      <c r="A329" s="41"/>
      <c r="B329" s="42"/>
      <c r="C329" s="43"/>
      <c r="D329" s="228" t="s">
        <v>134</v>
      </c>
      <c r="E329" s="43"/>
      <c r="F329" s="229" t="s">
        <v>500</v>
      </c>
      <c r="G329" s="43"/>
      <c r="H329" s="43"/>
      <c r="I329" s="230"/>
      <c r="J329" s="43"/>
      <c r="K329" s="43"/>
      <c r="L329" s="47"/>
      <c r="M329" s="231"/>
      <c r="N329" s="232"/>
      <c r="O329" s="87"/>
      <c r="P329" s="87"/>
      <c r="Q329" s="87"/>
      <c r="R329" s="87"/>
      <c r="S329" s="87"/>
      <c r="T329" s="88"/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T329" s="20" t="s">
        <v>134</v>
      </c>
      <c r="AU329" s="20" t="s">
        <v>81</v>
      </c>
    </row>
    <row r="330" s="2" customFormat="1">
      <c r="A330" s="41"/>
      <c r="B330" s="42"/>
      <c r="C330" s="43"/>
      <c r="D330" s="233" t="s">
        <v>136</v>
      </c>
      <c r="E330" s="43"/>
      <c r="F330" s="234" t="s">
        <v>502</v>
      </c>
      <c r="G330" s="43"/>
      <c r="H330" s="43"/>
      <c r="I330" s="230"/>
      <c r="J330" s="43"/>
      <c r="K330" s="43"/>
      <c r="L330" s="47"/>
      <c r="M330" s="231"/>
      <c r="N330" s="232"/>
      <c r="O330" s="87"/>
      <c r="P330" s="87"/>
      <c r="Q330" s="87"/>
      <c r="R330" s="87"/>
      <c r="S330" s="87"/>
      <c r="T330" s="88"/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T330" s="20" t="s">
        <v>136</v>
      </c>
      <c r="AU330" s="20" t="s">
        <v>81</v>
      </c>
    </row>
    <row r="331" s="13" customFormat="1">
      <c r="A331" s="13"/>
      <c r="B331" s="235"/>
      <c r="C331" s="236"/>
      <c r="D331" s="228" t="s">
        <v>138</v>
      </c>
      <c r="E331" s="237" t="s">
        <v>19</v>
      </c>
      <c r="F331" s="238" t="s">
        <v>503</v>
      </c>
      <c r="G331" s="236"/>
      <c r="H331" s="239">
        <v>1.1519999999999999</v>
      </c>
      <c r="I331" s="240"/>
      <c r="J331" s="236"/>
      <c r="K331" s="236"/>
      <c r="L331" s="241"/>
      <c r="M331" s="242"/>
      <c r="N331" s="243"/>
      <c r="O331" s="243"/>
      <c r="P331" s="243"/>
      <c r="Q331" s="243"/>
      <c r="R331" s="243"/>
      <c r="S331" s="243"/>
      <c r="T331" s="244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45" t="s">
        <v>138</v>
      </c>
      <c r="AU331" s="245" t="s">
        <v>81</v>
      </c>
      <c r="AV331" s="13" t="s">
        <v>81</v>
      </c>
      <c r="AW331" s="13" t="s">
        <v>33</v>
      </c>
      <c r="AX331" s="13" t="s">
        <v>79</v>
      </c>
      <c r="AY331" s="245" t="s">
        <v>125</v>
      </c>
    </row>
    <row r="332" s="2" customFormat="1" ht="24.15" customHeight="1">
      <c r="A332" s="41"/>
      <c r="B332" s="42"/>
      <c r="C332" s="215" t="s">
        <v>504</v>
      </c>
      <c r="D332" s="215" t="s">
        <v>127</v>
      </c>
      <c r="E332" s="216" t="s">
        <v>505</v>
      </c>
      <c r="F332" s="217" t="s">
        <v>506</v>
      </c>
      <c r="G332" s="218" t="s">
        <v>221</v>
      </c>
      <c r="H332" s="219">
        <v>2.2000000000000002</v>
      </c>
      <c r="I332" s="220"/>
      <c r="J332" s="221">
        <f>ROUND(I332*H332,2)</f>
        <v>0</v>
      </c>
      <c r="K332" s="217" t="s">
        <v>131</v>
      </c>
      <c r="L332" s="47"/>
      <c r="M332" s="222" t="s">
        <v>19</v>
      </c>
      <c r="N332" s="223" t="s">
        <v>43</v>
      </c>
      <c r="O332" s="87"/>
      <c r="P332" s="224">
        <f>O332*H332</f>
        <v>0</v>
      </c>
      <c r="Q332" s="224">
        <v>0</v>
      </c>
      <c r="R332" s="224">
        <f>Q332*H332</f>
        <v>0</v>
      </c>
      <c r="S332" s="224">
        <v>0</v>
      </c>
      <c r="T332" s="225">
        <f>S332*H332</f>
        <v>0</v>
      </c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R332" s="226" t="s">
        <v>132</v>
      </c>
      <c r="AT332" s="226" t="s">
        <v>127</v>
      </c>
      <c r="AU332" s="226" t="s">
        <v>81</v>
      </c>
      <c r="AY332" s="20" t="s">
        <v>125</v>
      </c>
      <c r="BE332" s="227">
        <f>IF(N332="základní",J332,0)</f>
        <v>0</v>
      </c>
      <c r="BF332" s="227">
        <f>IF(N332="snížená",J332,0)</f>
        <v>0</v>
      </c>
      <c r="BG332" s="227">
        <f>IF(N332="zákl. přenesená",J332,0)</f>
        <v>0</v>
      </c>
      <c r="BH332" s="227">
        <f>IF(N332="sníž. přenesená",J332,0)</f>
        <v>0</v>
      </c>
      <c r="BI332" s="227">
        <f>IF(N332="nulová",J332,0)</f>
        <v>0</v>
      </c>
      <c r="BJ332" s="20" t="s">
        <v>79</v>
      </c>
      <c r="BK332" s="227">
        <f>ROUND(I332*H332,2)</f>
        <v>0</v>
      </c>
      <c r="BL332" s="20" t="s">
        <v>132</v>
      </c>
      <c r="BM332" s="226" t="s">
        <v>507</v>
      </c>
    </row>
    <row r="333" s="2" customFormat="1">
      <c r="A333" s="41"/>
      <c r="B333" s="42"/>
      <c r="C333" s="43"/>
      <c r="D333" s="228" t="s">
        <v>134</v>
      </c>
      <c r="E333" s="43"/>
      <c r="F333" s="229" t="s">
        <v>508</v>
      </c>
      <c r="G333" s="43"/>
      <c r="H333" s="43"/>
      <c r="I333" s="230"/>
      <c r="J333" s="43"/>
      <c r="K333" s="43"/>
      <c r="L333" s="47"/>
      <c r="M333" s="231"/>
      <c r="N333" s="232"/>
      <c r="O333" s="87"/>
      <c r="P333" s="87"/>
      <c r="Q333" s="87"/>
      <c r="R333" s="87"/>
      <c r="S333" s="87"/>
      <c r="T333" s="88"/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T333" s="20" t="s">
        <v>134</v>
      </c>
      <c r="AU333" s="20" t="s">
        <v>81</v>
      </c>
    </row>
    <row r="334" s="2" customFormat="1">
      <c r="A334" s="41"/>
      <c r="B334" s="42"/>
      <c r="C334" s="43"/>
      <c r="D334" s="233" t="s">
        <v>136</v>
      </c>
      <c r="E334" s="43"/>
      <c r="F334" s="234" t="s">
        <v>509</v>
      </c>
      <c r="G334" s="43"/>
      <c r="H334" s="43"/>
      <c r="I334" s="230"/>
      <c r="J334" s="43"/>
      <c r="K334" s="43"/>
      <c r="L334" s="47"/>
      <c r="M334" s="231"/>
      <c r="N334" s="232"/>
      <c r="O334" s="87"/>
      <c r="P334" s="87"/>
      <c r="Q334" s="87"/>
      <c r="R334" s="87"/>
      <c r="S334" s="87"/>
      <c r="T334" s="88"/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T334" s="20" t="s">
        <v>136</v>
      </c>
      <c r="AU334" s="20" t="s">
        <v>81</v>
      </c>
    </row>
    <row r="335" s="13" customFormat="1">
      <c r="A335" s="13"/>
      <c r="B335" s="235"/>
      <c r="C335" s="236"/>
      <c r="D335" s="228" t="s">
        <v>138</v>
      </c>
      <c r="E335" s="237" t="s">
        <v>19</v>
      </c>
      <c r="F335" s="238" t="s">
        <v>510</v>
      </c>
      <c r="G335" s="236"/>
      <c r="H335" s="239">
        <v>2.2000000000000002</v>
      </c>
      <c r="I335" s="240"/>
      <c r="J335" s="236"/>
      <c r="K335" s="236"/>
      <c r="L335" s="241"/>
      <c r="M335" s="242"/>
      <c r="N335" s="243"/>
      <c r="O335" s="243"/>
      <c r="P335" s="243"/>
      <c r="Q335" s="243"/>
      <c r="R335" s="243"/>
      <c r="S335" s="243"/>
      <c r="T335" s="244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45" t="s">
        <v>138</v>
      </c>
      <c r="AU335" s="245" t="s">
        <v>81</v>
      </c>
      <c r="AV335" s="13" t="s">
        <v>81</v>
      </c>
      <c r="AW335" s="13" t="s">
        <v>33</v>
      </c>
      <c r="AX335" s="13" t="s">
        <v>79</v>
      </c>
      <c r="AY335" s="245" t="s">
        <v>125</v>
      </c>
    </row>
    <row r="336" s="2" customFormat="1" ht="16.5" customHeight="1">
      <c r="A336" s="41"/>
      <c r="B336" s="42"/>
      <c r="C336" s="215" t="s">
        <v>511</v>
      </c>
      <c r="D336" s="215" t="s">
        <v>127</v>
      </c>
      <c r="E336" s="216" t="s">
        <v>512</v>
      </c>
      <c r="F336" s="217" t="s">
        <v>513</v>
      </c>
      <c r="G336" s="218" t="s">
        <v>221</v>
      </c>
      <c r="H336" s="219">
        <v>258.05900000000003</v>
      </c>
      <c r="I336" s="220"/>
      <c r="J336" s="221">
        <f>ROUND(I336*H336,2)</f>
        <v>0</v>
      </c>
      <c r="K336" s="217" t="s">
        <v>131</v>
      </c>
      <c r="L336" s="47"/>
      <c r="M336" s="222" t="s">
        <v>19</v>
      </c>
      <c r="N336" s="223" t="s">
        <v>43</v>
      </c>
      <c r="O336" s="87"/>
      <c r="P336" s="224">
        <f>O336*H336</f>
        <v>0</v>
      </c>
      <c r="Q336" s="224">
        <v>0</v>
      </c>
      <c r="R336" s="224">
        <f>Q336*H336</f>
        <v>0</v>
      </c>
      <c r="S336" s="224">
        <v>0</v>
      </c>
      <c r="T336" s="225">
        <f>S336*H336</f>
        <v>0</v>
      </c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  <c r="AR336" s="226" t="s">
        <v>132</v>
      </c>
      <c r="AT336" s="226" t="s">
        <v>127</v>
      </c>
      <c r="AU336" s="226" t="s">
        <v>81</v>
      </c>
      <c r="AY336" s="20" t="s">
        <v>125</v>
      </c>
      <c r="BE336" s="227">
        <f>IF(N336="základní",J336,0)</f>
        <v>0</v>
      </c>
      <c r="BF336" s="227">
        <f>IF(N336="snížená",J336,0)</f>
        <v>0</v>
      </c>
      <c r="BG336" s="227">
        <f>IF(N336="zákl. přenesená",J336,0)</f>
        <v>0</v>
      </c>
      <c r="BH336" s="227">
        <f>IF(N336="sníž. přenesená",J336,0)</f>
        <v>0</v>
      </c>
      <c r="BI336" s="227">
        <f>IF(N336="nulová",J336,0)</f>
        <v>0</v>
      </c>
      <c r="BJ336" s="20" t="s">
        <v>79</v>
      </c>
      <c r="BK336" s="227">
        <f>ROUND(I336*H336,2)</f>
        <v>0</v>
      </c>
      <c r="BL336" s="20" t="s">
        <v>132</v>
      </c>
      <c r="BM336" s="226" t="s">
        <v>514</v>
      </c>
    </row>
    <row r="337" s="2" customFormat="1">
      <c r="A337" s="41"/>
      <c r="B337" s="42"/>
      <c r="C337" s="43"/>
      <c r="D337" s="228" t="s">
        <v>134</v>
      </c>
      <c r="E337" s="43"/>
      <c r="F337" s="229" t="s">
        <v>515</v>
      </c>
      <c r="G337" s="43"/>
      <c r="H337" s="43"/>
      <c r="I337" s="230"/>
      <c r="J337" s="43"/>
      <c r="K337" s="43"/>
      <c r="L337" s="47"/>
      <c r="M337" s="231"/>
      <c r="N337" s="232"/>
      <c r="O337" s="87"/>
      <c r="P337" s="87"/>
      <c r="Q337" s="87"/>
      <c r="R337" s="87"/>
      <c r="S337" s="87"/>
      <c r="T337" s="88"/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  <c r="AT337" s="20" t="s">
        <v>134</v>
      </c>
      <c r="AU337" s="20" t="s">
        <v>81</v>
      </c>
    </row>
    <row r="338" s="2" customFormat="1">
      <c r="A338" s="41"/>
      <c r="B338" s="42"/>
      <c r="C338" s="43"/>
      <c r="D338" s="233" t="s">
        <v>136</v>
      </c>
      <c r="E338" s="43"/>
      <c r="F338" s="234" t="s">
        <v>516</v>
      </c>
      <c r="G338" s="43"/>
      <c r="H338" s="43"/>
      <c r="I338" s="230"/>
      <c r="J338" s="43"/>
      <c r="K338" s="43"/>
      <c r="L338" s="47"/>
      <c r="M338" s="231"/>
      <c r="N338" s="232"/>
      <c r="O338" s="87"/>
      <c r="P338" s="87"/>
      <c r="Q338" s="87"/>
      <c r="R338" s="87"/>
      <c r="S338" s="87"/>
      <c r="T338" s="88"/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  <c r="AT338" s="20" t="s">
        <v>136</v>
      </c>
      <c r="AU338" s="20" t="s">
        <v>81</v>
      </c>
    </row>
    <row r="339" s="2" customFormat="1">
      <c r="A339" s="41"/>
      <c r="B339" s="42"/>
      <c r="C339" s="43"/>
      <c r="D339" s="228" t="s">
        <v>207</v>
      </c>
      <c r="E339" s="43"/>
      <c r="F339" s="257" t="s">
        <v>517</v>
      </c>
      <c r="G339" s="43"/>
      <c r="H339" s="43"/>
      <c r="I339" s="230"/>
      <c r="J339" s="43"/>
      <c r="K339" s="43"/>
      <c r="L339" s="47"/>
      <c r="M339" s="231"/>
      <c r="N339" s="232"/>
      <c r="O339" s="87"/>
      <c r="P339" s="87"/>
      <c r="Q339" s="87"/>
      <c r="R339" s="87"/>
      <c r="S339" s="87"/>
      <c r="T339" s="88"/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  <c r="AT339" s="20" t="s">
        <v>207</v>
      </c>
      <c r="AU339" s="20" t="s">
        <v>81</v>
      </c>
    </row>
    <row r="340" s="15" customFormat="1">
      <c r="A340" s="15"/>
      <c r="B340" s="268"/>
      <c r="C340" s="269"/>
      <c r="D340" s="228" t="s">
        <v>138</v>
      </c>
      <c r="E340" s="270" t="s">
        <v>19</v>
      </c>
      <c r="F340" s="271" t="s">
        <v>518</v>
      </c>
      <c r="G340" s="269"/>
      <c r="H340" s="270" t="s">
        <v>19</v>
      </c>
      <c r="I340" s="272"/>
      <c r="J340" s="269"/>
      <c r="K340" s="269"/>
      <c r="L340" s="273"/>
      <c r="M340" s="274"/>
      <c r="N340" s="275"/>
      <c r="O340" s="275"/>
      <c r="P340" s="275"/>
      <c r="Q340" s="275"/>
      <c r="R340" s="275"/>
      <c r="S340" s="275"/>
      <c r="T340" s="276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T340" s="277" t="s">
        <v>138</v>
      </c>
      <c r="AU340" s="277" t="s">
        <v>81</v>
      </c>
      <c r="AV340" s="15" t="s">
        <v>79</v>
      </c>
      <c r="AW340" s="15" t="s">
        <v>33</v>
      </c>
      <c r="AX340" s="15" t="s">
        <v>72</v>
      </c>
      <c r="AY340" s="277" t="s">
        <v>125</v>
      </c>
    </row>
    <row r="341" s="13" customFormat="1">
      <c r="A341" s="13"/>
      <c r="B341" s="235"/>
      <c r="C341" s="236"/>
      <c r="D341" s="228" t="s">
        <v>138</v>
      </c>
      <c r="E341" s="237" t="s">
        <v>19</v>
      </c>
      <c r="F341" s="238" t="s">
        <v>519</v>
      </c>
      <c r="G341" s="236"/>
      <c r="H341" s="239">
        <v>13.323</v>
      </c>
      <c r="I341" s="240"/>
      <c r="J341" s="236"/>
      <c r="K341" s="236"/>
      <c r="L341" s="241"/>
      <c r="M341" s="242"/>
      <c r="N341" s="243"/>
      <c r="O341" s="243"/>
      <c r="P341" s="243"/>
      <c r="Q341" s="243"/>
      <c r="R341" s="243"/>
      <c r="S341" s="243"/>
      <c r="T341" s="244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45" t="s">
        <v>138</v>
      </c>
      <c r="AU341" s="245" t="s">
        <v>81</v>
      </c>
      <c r="AV341" s="13" t="s">
        <v>81</v>
      </c>
      <c r="AW341" s="13" t="s">
        <v>33</v>
      </c>
      <c r="AX341" s="13" t="s">
        <v>72</v>
      </c>
      <c r="AY341" s="245" t="s">
        <v>125</v>
      </c>
    </row>
    <row r="342" s="13" customFormat="1">
      <c r="A342" s="13"/>
      <c r="B342" s="235"/>
      <c r="C342" s="236"/>
      <c r="D342" s="228" t="s">
        <v>138</v>
      </c>
      <c r="E342" s="237" t="s">
        <v>19</v>
      </c>
      <c r="F342" s="238" t="s">
        <v>520</v>
      </c>
      <c r="G342" s="236"/>
      <c r="H342" s="239">
        <v>26.030000000000001</v>
      </c>
      <c r="I342" s="240"/>
      <c r="J342" s="236"/>
      <c r="K342" s="236"/>
      <c r="L342" s="241"/>
      <c r="M342" s="242"/>
      <c r="N342" s="243"/>
      <c r="O342" s="243"/>
      <c r="P342" s="243"/>
      <c r="Q342" s="243"/>
      <c r="R342" s="243"/>
      <c r="S342" s="243"/>
      <c r="T342" s="244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45" t="s">
        <v>138</v>
      </c>
      <c r="AU342" s="245" t="s">
        <v>81</v>
      </c>
      <c r="AV342" s="13" t="s">
        <v>81</v>
      </c>
      <c r="AW342" s="13" t="s">
        <v>33</v>
      </c>
      <c r="AX342" s="13" t="s">
        <v>72</v>
      </c>
      <c r="AY342" s="245" t="s">
        <v>125</v>
      </c>
    </row>
    <row r="343" s="13" customFormat="1">
      <c r="A343" s="13"/>
      <c r="B343" s="235"/>
      <c r="C343" s="236"/>
      <c r="D343" s="228" t="s">
        <v>138</v>
      </c>
      <c r="E343" s="237" t="s">
        <v>19</v>
      </c>
      <c r="F343" s="238" t="s">
        <v>521</v>
      </c>
      <c r="G343" s="236"/>
      <c r="H343" s="239">
        <v>2.173</v>
      </c>
      <c r="I343" s="240"/>
      <c r="J343" s="236"/>
      <c r="K343" s="236"/>
      <c r="L343" s="241"/>
      <c r="M343" s="242"/>
      <c r="N343" s="243"/>
      <c r="O343" s="243"/>
      <c r="P343" s="243"/>
      <c r="Q343" s="243"/>
      <c r="R343" s="243"/>
      <c r="S343" s="243"/>
      <c r="T343" s="244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45" t="s">
        <v>138</v>
      </c>
      <c r="AU343" s="245" t="s">
        <v>81</v>
      </c>
      <c r="AV343" s="13" t="s">
        <v>81</v>
      </c>
      <c r="AW343" s="13" t="s">
        <v>33</v>
      </c>
      <c r="AX343" s="13" t="s">
        <v>72</v>
      </c>
      <c r="AY343" s="245" t="s">
        <v>125</v>
      </c>
    </row>
    <row r="344" s="13" customFormat="1">
      <c r="A344" s="13"/>
      <c r="B344" s="235"/>
      <c r="C344" s="236"/>
      <c r="D344" s="228" t="s">
        <v>138</v>
      </c>
      <c r="E344" s="237" t="s">
        <v>19</v>
      </c>
      <c r="F344" s="238" t="s">
        <v>522</v>
      </c>
      <c r="G344" s="236"/>
      <c r="H344" s="239">
        <v>22.097000000000001</v>
      </c>
      <c r="I344" s="240"/>
      <c r="J344" s="236"/>
      <c r="K344" s="236"/>
      <c r="L344" s="241"/>
      <c r="M344" s="242"/>
      <c r="N344" s="243"/>
      <c r="O344" s="243"/>
      <c r="P344" s="243"/>
      <c r="Q344" s="243"/>
      <c r="R344" s="243"/>
      <c r="S344" s="243"/>
      <c r="T344" s="244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45" t="s">
        <v>138</v>
      </c>
      <c r="AU344" s="245" t="s">
        <v>81</v>
      </c>
      <c r="AV344" s="13" t="s">
        <v>81</v>
      </c>
      <c r="AW344" s="13" t="s">
        <v>33</v>
      </c>
      <c r="AX344" s="13" t="s">
        <v>72</v>
      </c>
      <c r="AY344" s="245" t="s">
        <v>125</v>
      </c>
    </row>
    <row r="345" s="13" customFormat="1">
      <c r="A345" s="13"/>
      <c r="B345" s="235"/>
      <c r="C345" s="236"/>
      <c r="D345" s="228" t="s">
        <v>138</v>
      </c>
      <c r="E345" s="237" t="s">
        <v>19</v>
      </c>
      <c r="F345" s="238" t="s">
        <v>523</v>
      </c>
      <c r="G345" s="236"/>
      <c r="H345" s="239">
        <v>4.4000000000000004</v>
      </c>
      <c r="I345" s="240"/>
      <c r="J345" s="236"/>
      <c r="K345" s="236"/>
      <c r="L345" s="241"/>
      <c r="M345" s="242"/>
      <c r="N345" s="243"/>
      <c r="O345" s="243"/>
      <c r="P345" s="243"/>
      <c r="Q345" s="243"/>
      <c r="R345" s="243"/>
      <c r="S345" s="243"/>
      <c r="T345" s="244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45" t="s">
        <v>138</v>
      </c>
      <c r="AU345" s="245" t="s">
        <v>81</v>
      </c>
      <c r="AV345" s="13" t="s">
        <v>81</v>
      </c>
      <c r="AW345" s="13" t="s">
        <v>33</v>
      </c>
      <c r="AX345" s="13" t="s">
        <v>72</v>
      </c>
      <c r="AY345" s="245" t="s">
        <v>125</v>
      </c>
    </row>
    <row r="346" s="16" customFormat="1">
      <c r="A346" s="16"/>
      <c r="B346" s="278"/>
      <c r="C346" s="279"/>
      <c r="D346" s="228" t="s">
        <v>138</v>
      </c>
      <c r="E346" s="280" t="s">
        <v>19</v>
      </c>
      <c r="F346" s="281" t="s">
        <v>524</v>
      </c>
      <c r="G346" s="279"/>
      <c r="H346" s="282">
        <v>68.022999999999996</v>
      </c>
      <c r="I346" s="283"/>
      <c r="J346" s="279"/>
      <c r="K346" s="279"/>
      <c r="L346" s="284"/>
      <c r="M346" s="285"/>
      <c r="N346" s="286"/>
      <c r="O346" s="286"/>
      <c r="P346" s="286"/>
      <c r="Q346" s="286"/>
      <c r="R346" s="286"/>
      <c r="S346" s="286"/>
      <c r="T346" s="287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T346" s="288" t="s">
        <v>138</v>
      </c>
      <c r="AU346" s="288" t="s">
        <v>81</v>
      </c>
      <c r="AV346" s="16" t="s">
        <v>146</v>
      </c>
      <c r="AW346" s="16" t="s">
        <v>33</v>
      </c>
      <c r="AX346" s="16" t="s">
        <v>72</v>
      </c>
      <c r="AY346" s="288" t="s">
        <v>125</v>
      </c>
    </row>
    <row r="347" s="15" customFormat="1">
      <c r="A347" s="15"/>
      <c r="B347" s="268"/>
      <c r="C347" s="269"/>
      <c r="D347" s="228" t="s">
        <v>138</v>
      </c>
      <c r="E347" s="270" t="s">
        <v>19</v>
      </c>
      <c r="F347" s="271" t="s">
        <v>525</v>
      </c>
      <c r="G347" s="269"/>
      <c r="H347" s="270" t="s">
        <v>19</v>
      </c>
      <c r="I347" s="272"/>
      <c r="J347" s="269"/>
      <c r="K347" s="269"/>
      <c r="L347" s="273"/>
      <c r="M347" s="274"/>
      <c r="N347" s="275"/>
      <c r="O347" s="275"/>
      <c r="P347" s="275"/>
      <c r="Q347" s="275"/>
      <c r="R347" s="275"/>
      <c r="S347" s="275"/>
      <c r="T347" s="276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T347" s="277" t="s">
        <v>138</v>
      </c>
      <c r="AU347" s="277" t="s">
        <v>81</v>
      </c>
      <c r="AV347" s="15" t="s">
        <v>79</v>
      </c>
      <c r="AW347" s="15" t="s">
        <v>33</v>
      </c>
      <c r="AX347" s="15" t="s">
        <v>72</v>
      </c>
      <c r="AY347" s="277" t="s">
        <v>125</v>
      </c>
    </row>
    <row r="348" s="13" customFormat="1">
      <c r="A348" s="13"/>
      <c r="B348" s="235"/>
      <c r="C348" s="236"/>
      <c r="D348" s="228" t="s">
        <v>138</v>
      </c>
      <c r="E348" s="237" t="s">
        <v>19</v>
      </c>
      <c r="F348" s="238" t="s">
        <v>526</v>
      </c>
      <c r="G348" s="236"/>
      <c r="H348" s="239">
        <v>90.432000000000002</v>
      </c>
      <c r="I348" s="240"/>
      <c r="J348" s="236"/>
      <c r="K348" s="236"/>
      <c r="L348" s="241"/>
      <c r="M348" s="242"/>
      <c r="N348" s="243"/>
      <c r="O348" s="243"/>
      <c r="P348" s="243"/>
      <c r="Q348" s="243"/>
      <c r="R348" s="243"/>
      <c r="S348" s="243"/>
      <c r="T348" s="244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45" t="s">
        <v>138</v>
      </c>
      <c r="AU348" s="245" t="s">
        <v>81</v>
      </c>
      <c r="AV348" s="13" t="s">
        <v>81</v>
      </c>
      <c r="AW348" s="13" t="s">
        <v>33</v>
      </c>
      <c r="AX348" s="13" t="s">
        <v>72</v>
      </c>
      <c r="AY348" s="245" t="s">
        <v>125</v>
      </c>
    </row>
    <row r="349" s="13" customFormat="1">
      <c r="A349" s="13"/>
      <c r="B349" s="235"/>
      <c r="C349" s="236"/>
      <c r="D349" s="228" t="s">
        <v>138</v>
      </c>
      <c r="E349" s="237" t="s">
        <v>19</v>
      </c>
      <c r="F349" s="238" t="s">
        <v>527</v>
      </c>
      <c r="G349" s="236"/>
      <c r="H349" s="239">
        <v>3.6400000000000001</v>
      </c>
      <c r="I349" s="240"/>
      <c r="J349" s="236"/>
      <c r="K349" s="236"/>
      <c r="L349" s="241"/>
      <c r="M349" s="242"/>
      <c r="N349" s="243"/>
      <c r="O349" s="243"/>
      <c r="P349" s="243"/>
      <c r="Q349" s="243"/>
      <c r="R349" s="243"/>
      <c r="S349" s="243"/>
      <c r="T349" s="244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45" t="s">
        <v>138</v>
      </c>
      <c r="AU349" s="245" t="s">
        <v>81</v>
      </c>
      <c r="AV349" s="13" t="s">
        <v>81</v>
      </c>
      <c r="AW349" s="13" t="s">
        <v>33</v>
      </c>
      <c r="AX349" s="13" t="s">
        <v>72</v>
      </c>
      <c r="AY349" s="245" t="s">
        <v>125</v>
      </c>
    </row>
    <row r="350" s="13" customFormat="1">
      <c r="A350" s="13"/>
      <c r="B350" s="235"/>
      <c r="C350" s="236"/>
      <c r="D350" s="228" t="s">
        <v>138</v>
      </c>
      <c r="E350" s="237" t="s">
        <v>19</v>
      </c>
      <c r="F350" s="238" t="s">
        <v>528</v>
      </c>
      <c r="G350" s="236"/>
      <c r="H350" s="239">
        <v>91.951999999999998</v>
      </c>
      <c r="I350" s="240"/>
      <c r="J350" s="236"/>
      <c r="K350" s="236"/>
      <c r="L350" s="241"/>
      <c r="M350" s="242"/>
      <c r="N350" s="243"/>
      <c r="O350" s="243"/>
      <c r="P350" s="243"/>
      <c r="Q350" s="243"/>
      <c r="R350" s="243"/>
      <c r="S350" s="243"/>
      <c r="T350" s="244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45" t="s">
        <v>138</v>
      </c>
      <c r="AU350" s="245" t="s">
        <v>81</v>
      </c>
      <c r="AV350" s="13" t="s">
        <v>81</v>
      </c>
      <c r="AW350" s="13" t="s">
        <v>33</v>
      </c>
      <c r="AX350" s="13" t="s">
        <v>72</v>
      </c>
      <c r="AY350" s="245" t="s">
        <v>125</v>
      </c>
    </row>
    <row r="351" s="13" customFormat="1">
      <c r="A351" s="13"/>
      <c r="B351" s="235"/>
      <c r="C351" s="236"/>
      <c r="D351" s="228" t="s">
        <v>138</v>
      </c>
      <c r="E351" s="237" t="s">
        <v>19</v>
      </c>
      <c r="F351" s="238" t="s">
        <v>529</v>
      </c>
      <c r="G351" s="236"/>
      <c r="H351" s="239">
        <v>0.66000000000000003</v>
      </c>
      <c r="I351" s="240"/>
      <c r="J351" s="236"/>
      <c r="K351" s="236"/>
      <c r="L351" s="241"/>
      <c r="M351" s="242"/>
      <c r="N351" s="243"/>
      <c r="O351" s="243"/>
      <c r="P351" s="243"/>
      <c r="Q351" s="243"/>
      <c r="R351" s="243"/>
      <c r="S351" s="243"/>
      <c r="T351" s="244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45" t="s">
        <v>138</v>
      </c>
      <c r="AU351" s="245" t="s">
        <v>81</v>
      </c>
      <c r="AV351" s="13" t="s">
        <v>81</v>
      </c>
      <c r="AW351" s="13" t="s">
        <v>33</v>
      </c>
      <c r="AX351" s="13" t="s">
        <v>72</v>
      </c>
      <c r="AY351" s="245" t="s">
        <v>125</v>
      </c>
    </row>
    <row r="352" s="16" customFormat="1">
      <c r="A352" s="16"/>
      <c r="B352" s="278"/>
      <c r="C352" s="279"/>
      <c r="D352" s="228" t="s">
        <v>138</v>
      </c>
      <c r="E352" s="280" t="s">
        <v>19</v>
      </c>
      <c r="F352" s="281" t="s">
        <v>524</v>
      </c>
      <c r="G352" s="279"/>
      <c r="H352" s="282">
        <v>186.684</v>
      </c>
      <c r="I352" s="283"/>
      <c r="J352" s="279"/>
      <c r="K352" s="279"/>
      <c r="L352" s="284"/>
      <c r="M352" s="285"/>
      <c r="N352" s="286"/>
      <c r="O352" s="286"/>
      <c r="P352" s="286"/>
      <c r="Q352" s="286"/>
      <c r="R352" s="286"/>
      <c r="S352" s="286"/>
      <c r="T352" s="287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T352" s="288" t="s">
        <v>138</v>
      </c>
      <c r="AU352" s="288" t="s">
        <v>81</v>
      </c>
      <c r="AV352" s="16" t="s">
        <v>146</v>
      </c>
      <c r="AW352" s="16" t="s">
        <v>33</v>
      </c>
      <c r="AX352" s="16" t="s">
        <v>72</v>
      </c>
      <c r="AY352" s="288" t="s">
        <v>125</v>
      </c>
    </row>
    <row r="353" s="15" customFormat="1">
      <c r="A353" s="15"/>
      <c r="B353" s="268"/>
      <c r="C353" s="269"/>
      <c r="D353" s="228" t="s">
        <v>138</v>
      </c>
      <c r="E353" s="270" t="s">
        <v>19</v>
      </c>
      <c r="F353" s="271" t="s">
        <v>530</v>
      </c>
      <c r="G353" s="269"/>
      <c r="H353" s="270" t="s">
        <v>19</v>
      </c>
      <c r="I353" s="272"/>
      <c r="J353" s="269"/>
      <c r="K353" s="269"/>
      <c r="L353" s="273"/>
      <c r="M353" s="274"/>
      <c r="N353" s="275"/>
      <c r="O353" s="275"/>
      <c r="P353" s="275"/>
      <c r="Q353" s="275"/>
      <c r="R353" s="275"/>
      <c r="S353" s="275"/>
      <c r="T353" s="276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T353" s="277" t="s">
        <v>138</v>
      </c>
      <c r="AU353" s="277" t="s">
        <v>81</v>
      </c>
      <c r="AV353" s="15" t="s">
        <v>79</v>
      </c>
      <c r="AW353" s="15" t="s">
        <v>33</v>
      </c>
      <c r="AX353" s="15" t="s">
        <v>72</v>
      </c>
      <c r="AY353" s="277" t="s">
        <v>125</v>
      </c>
    </row>
    <row r="354" s="13" customFormat="1">
      <c r="A354" s="13"/>
      <c r="B354" s="235"/>
      <c r="C354" s="236"/>
      <c r="D354" s="228" t="s">
        <v>138</v>
      </c>
      <c r="E354" s="237" t="s">
        <v>19</v>
      </c>
      <c r="F354" s="238" t="s">
        <v>531</v>
      </c>
      <c r="G354" s="236"/>
      <c r="H354" s="239">
        <v>1.1519999999999999</v>
      </c>
      <c r="I354" s="240"/>
      <c r="J354" s="236"/>
      <c r="K354" s="236"/>
      <c r="L354" s="241"/>
      <c r="M354" s="242"/>
      <c r="N354" s="243"/>
      <c r="O354" s="243"/>
      <c r="P354" s="243"/>
      <c r="Q354" s="243"/>
      <c r="R354" s="243"/>
      <c r="S354" s="243"/>
      <c r="T354" s="244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45" t="s">
        <v>138</v>
      </c>
      <c r="AU354" s="245" t="s">
        <v>81</v>
      </c>
      <c r="AV354" s="13" t="s">
        <v>81</v>
      </c>
      <c r="AW354" s="13" t="s">
        <v>33</v>
      </c>
      <c r="AX354" s="13" t="s">
        <v>72</v>
      </c>
      <c r="AY354" s="245" t="s">
        <v>125</v>
      </c>
    </row>
    <row r="355" s="16" customFormat="1">
      <c r="A355" s="16"/>
      <c r="B355" s="278"/>
      <c r="C355" s="279"/>
      <c r="D355" s="228" t="s">
        <v>138</v>
      </c>
      <c r="E355" s="280" t="s">
        <v>19</v>
      </c>
      <c r="F355" s="281" t="s">
        <v>524</v>
      </c>
      <c r="G355" s="279"/>
      <c r="H355" s="282">
        <v>1.1519999999999999</v>
      </c>
      <c r="I355" s="283"/>
      <c r="J355" s="279"/>
      <c r="K355" s="279"/>
      <c r="L355" s="284"/>
      <c r="M355" s="285"/>
      <c r="N355" s="286"/>
      <c r="O355" s="286"/>
      <c r="P355" s="286"/>
      <c r="Q355" s="286"/>
      <c r="R355" s="286"/>
      <c r="S355" s="286"/>
      <c r="T355" s="287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T355" s="288" t="s">
        <v>138</v>
      </c>
      <c r="AU355" s="288" t="s">
        <v>81</v>
      </c>
      <c r="AV355" s="16" t="s">
        <v>146</v>
      </c>
      <c r="AW355" s="16" t="s">
        <v>33</v>
      </c>
      <c r="AX355" s="16" t="s">
        <v>72</v>
      </c>
      <c r="AY355" s="288" t="s">
        <v>125</v>
      </c>
    </row>
    <row r="356" s="15" customFormat="1">
      <c r="A356" s="15"/>
      <c r="B356" s="268"/>
      <c r="C356" s="269"/>
      <c r="D356" s="228" t="s">
        <v>138</v>
      </c>
      <c r="E356" s="270" t="s">
        <v>19</v>
      </c>
      <c r="F356" s="271" t="s">
        <v>532</v>
      </c>
      <c r="G356" s="269"/>
      <c r="H356" s="270" t="s">
        <v>19</v>
      </c>
      <c r="I356" s="272"/>
      <c r="J356" s="269"/>
      <c r="K356" s="269"/>
      <c r="L356" s="273"/>
      <c r="M356" s="274"/>
      <c r="N356" s="275"/>
      <c r="O356" s="275"/>
      <c r="P356" s="275"/>
      <c r="Q356" s="275"/>
      <c r="R356" s="275"/>
      <c r="S356" s="275"/>
      <c r="T356" s="276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T356" s="277" t="s">
        <v>138</v>
      </c>
      <c r="AU356" s="277" t="s">
        <v>81</v>
      </c>
      <c r="AV356" s="15" t="s">
        <v>79</v>
      </c>
      <c r="AW356" s="15" t="s">
        <v>33</v>
      </c>
      <c r="AX356" s="15" t="s">
        <v>72</v>
      </c>
      <c r="AY356" s="277" t="s">
        <v>125</v>
      </c>
    </row>
    <row r="357" s="13" customFormat="1">
      <c r="A357" s="13"/>
      <c r="B357" s="235"/>
      <c r="C357" s="236"/>
      <c r="D357" s="228" t="s">
        <v>138</v>
      </c>
      <c r="E357" s="237" t="s">
        <v>19</v>
      </c>
      <c r="F357" s="238" t="s">
        <v>533</v>
      </c>
      <c r="G357" s="236"/>
      <c r="H357" s="239">
        <v>2.2000000000000002</v>
      </c>
      <c r="I357" s="240"/>
      <c r="J357" s="236"/>
      <c r="K357" s="236"/>
      <c r="L357" s="241"/>
      <c r="M357" s="242"/>
      <c r="N357" s="243"/>
      <c r="O357" s="243"/>
      <c r="P357" s="243"/>
      <c r="Q357" s="243"/>
      <c r="R357" s="243"/>
      <c r="S357" s="243"/>
      <c r="T357" s="244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45" t="s">
        <v>138</v>
      </c>
      <c r="AU357" s="245" t="s">
        <v>81</v>
      </c>
      <c r="AV357" s="13" t="s">
        <v>81</v>
      </c>
      <c r="AW357" s="13" t="s">
        <v>33</v>
      </c>
      <c r="AX357" s="13" t="s">
        <v>72</v>
      </c>
      <c r="AY357" s="245" t="s">
        <v>125</v>
      </c>
    </row>
    <row r="358" s="16" customFormat="1">
      <c r="A358" s="16"/>
      <c r="B358" s="278"/>
      <c r="C358" s="279"/>
      <c r="D358" s="228" t="s">
        <v>138</v>
      </c>
      <c r="E358" s="280" t="s">
        <v>19</v>
      </c>
      <c r="F358" s="281" t="s">
        <v>524</v>
      </c>
      <c r="G358" s="279"/>
      <c r="H358" s="282">
        <v>2.2000000000000002</v>
      </c>
      <c r="I358" s="283"/>
      <c r="J358" s="279"/>
      <c r="K358" s="279"/>
      <c r="L358" s="284"/>
      <c r="M358" s="285"/>
      <c r="N358" s="286"/>
      <c r="O358" s="286"/>
      <c r="P358" s="286"/>
      <c r="Q358" s="286"/>
      <c r="R358" s="286"/>
      <c r="S358" s="286"/>
      <c r="T358" s="287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T358" s="288" t="s">
        <v>138</v>
      </c>
      <c r="AU358" s="288" t="s">
        <v>81</v>
      </c>
      <c r="AV358" s="16" t="s">
        <v>146</v>
      </c>
      <c r="AW358" s="16" t="s">
        <v>33</v>
      </c>
      <c r="AX358" s="16" t="s">
        <v>72</v>
      </c>
      <c r="AY358" s="288" t="s">
        <v>125</v>
      </c>
    </row>
    <row r="359" s="14" customFormat="1">
      <c r="A359" s="14"/>
      <c r="B359" s="246"/>
      <c r="C359" s="247"/>
      <c r="D359" s="228" t="s">
        <v>138</v>
      </c>
      <c r="E359" s="248" t="s">
        <v>19</v>
      </c>
      <c r="F359" s="249" t="s">
        <v>168</v>
      </c>
      <c r="G359" s="247"/>
      <c r="H359" s="250">
        <v>258.05900000000003</v>
      </c>
      <c r="I359" s="251"/>
      <c r="J359" s="247"/>
      <c r="K359" s="247"/>
      <c r="L359" s="252"/>
      <c r="M359" s="253"/>
      <c r="N359" s="254"/>
      <c r="O359" s="254"/>
      <c r="P359" s="254"/>
      <c r="Q359" s="254"/>
      <c r="R359" s="254"/>
      <c r="S359" s="254"/>
      <c r="T359" s="255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56" t="s">
        <v>138</v>
      </c>
      <c r="AU359" s="256" t="s">
        <v>81</v>
      </c>
      <c r="AV359" s="14" t="s">
        <v>132</v>
      </c>
      <c r="AW359" s="14" t="s">
        <v>33</v>
      </c>
      <c r="AX359" s="14" t="s">
        <v>79</v>
      </c>
      <c r="AY359" s="256" t="s">
        <v>125</v>
      </c>
    </row>
    <row r="360" s="2" customFormat="1" ht="16.5" customHeight="1">
      <c r="A360" s="41"/>
      <c r="B360" s="42"/>
      <c r="C360" s="215" t="s">
        <v>534</v>
      </c>
      <c r="D360" s="215" t="s">
        <v>127</v>
      </c>
      <c r="E360" s="216" t="s">
        <v>535</v>
      </c>
      <c r="F360" s="217" t="s">
        <v>536</v>
      </c>
      <c r="G360" s="218" t="s">
        <v>221</v>
      </c>
      <c r="H360" s="219">
        <v>6709.5339999999997</v>
      </c>
      <c r="I360" s="220"/>
      <c r="J360" s="221">
        <f>ROUND(I360*H360,2)</f>
        <v>0</v>
      </c>
      <c r="K360" s="217" t="s">
        <v>131</v>
      </c>
      <c r="L360" s="47"/>
      <c r="M360" s="222" t="s">
        <v>19</v>
      </c>
      <c r="N360" s="223" t="s">
        <v>43</v>
      </c>
      <c r="O360" s="87"/>
      <c r="P360" s="224">
        <f>O360*H360</f>
        <v>0</v>
      </c>
      <c r="Q360" s="224">
        <v>0</v>
      </c>
      <c r="R360" s="224">
        <f>Q360*H360</f>
        <v>0</v>
      </c>
      <c r="S360" s="224">
        <v>0</v>
      </c>
      <c r="T360" s="225">
        <f>S360*H360</f>
        <v>0</v>
      </c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  <c r="AR360" s="226" t="s">
        <v>132</v>
      </c>
      <c r="AT360" s="226" t="s">
        <v>127</v>
      </c>
      <c r="AU360" s="226" t="s">
        <v>81</v>
      </c>
      <c r="AY360" s="20" t="s">
        <v>125</v>
      </c>
      <c r="BE360" s="227">
        <f>IF(N360="základní",J360,0)</f>
        <v>0</v>
      </c>
      <c r="BF360" s="227">
        <f>IF(N360="snížená",J360,0)</f>
        <v>0</v>
      </c>
      <c r="BG360" s="227">
        <f>IF(N360="zákl. přenesená",J360,0)</f>
        <v>0</v>
      </c>
      <c r="BH360" s="227">
        <f>IF(N360="sníž. přenesená",J360,0)</f>
        <v>0</v>
      </c>
      <c r="BI360" s="227">
        <f>IF(N360="nulová",J360,0)</f>
        <v>0</v>
      </c>
      <c r="BJ360" s="20" t="s">
        <v>79</v>
      </c>
      <c r="BK360" s="227">
        <f>ROUND(I360*H360,2)</f>
        <v>0</v>
      </c>
      <c r="BL360" s="20" t="s">
        <v>132</v>
      </c>
      <c r="BM360" s="226" t="s">
        <v>537</v>
      </c>
    </row>
    <row r="361" s="2" customFormat="1">
      <c r="A361" s="41"/>
      <c r="B361" s="42"/>
      <c r="C361" s="43"/>
      <c r="D361" s="228" t="s">
        <v>134</v>
      </c>
      <c r="E361" s="43"/>
      <c r="F361" s="229" t="s">
        <v>538</v>
      </c>
      <c r="G361" s="43"/>
      <c r="H361" s="43"/>
      <c r="I361" s="230"/>
      <c r="J361" s="43"/>
      <c r="K361" s="43"/>
      <c r="L361" s="47"/>
      <c r="M361" s="231"/>
      <c r="N361" s="232"/>
      <c r="O361" s="87"/>
      <c r="P361" s="87"/>
      <c r="Q361" s="87"/>
      <c r="R361" s="87"/>
      <c r="S361" s="87"/>
      <c r="T361" s="88"/>
      <c r="U361" s="41"/>
      <c r="V361" s="41"/>
      <c r="W361" s="41"/>
      <c r="X361" s="41"/>
      <c r="Y361" s="41"/>
      <c r="Z361" s="41"/>
      <c r="AA361" s="41"/>
      <c r="AB361" s="41"/>
      <c r="AC361" s="41"/>
      <c r="AD361" s="41"/>
      <c r="AE361" s="41"/>
      <c r="AT361" s="20" t="s">
        <v>134</v>
      </c>
      <c r="AU361" s="20" t="s">
        <v>81</v>
      </c>
    </row>
    <row r="362" s="2" customFormat="1">
      <c r="A362" s="41"/>
      <c r="B362" s="42"/>
      <c r="C362" s="43"/>
      <c r="D362" s="233" t="s">
        <v>136</v>
      </c>
      <c r="E362" s="43"/>
      <c r="F362" s="234" t="s">
        <v>539</v>
      </c>
      <c r="G362" s="43"/>
      <c r="H362" s="43"/>
      <c r="I362" s="230"/>
      <c r="J362" s="43"/>
      <c r="K362" s="43"/>
      <c r="L362" s="47"/>
      <c r="M362" s="231"/>
      <c r="N362" s="232"/>
      <c r="O362" s="87"/>
      <c r="P362" s="87"/>
      <c r="Q362" s="87"/>
      <c r="R362" s="87"/>
      <c r="S362" s="87"/>
      <c r="T362" s="88"/>
      <c r="U362" s="41"/>
      <c r="V362" s="41"/>
      <c r="W362" s="41"/>
      <c r="X362" s="41"/>
      <c r="Y362" s="41"/>
      <c r="Z362" s="41"/>
      <c r="AA362" s="41"/>
      <c r="AB362" s="41"/>
      <c r="AC362" s="41"/>
      <c r="AD362" s="41"/>
      <c r="AE362" s="41"/>
      <c r="AT362" s="20" t="s">
        <v>136</v>
      </c>
      <c r="AU362" s="20" t="s">
        <v>81</v>
      </c>
    </row>
    <row r="363" s="2" customFormat="1">
      <c r="A363" s="41"/>
      <c r="B363" s="42"/>
      <c r="C363" s="43"/>
      <c r="D363" s="228" t="s">
        <v>207</v>
      </c>
      <c r="E363" s="43"/>
      <c r="F363" s="257" t="s">
        <v>517</v>
      </c>
      <c r="G363" s="43"/>
      <c r="H363" s="43"/>
      <c r="I363" s="230"/>
      <c r="J363" s="43"/>
      <c r="K363" s="43"/>
      <c r="L363" s="47"/>
      <c r="M363" s="231"/>
      <c r="N363" s="232"/>
      <c r="O363" s="87"/>
      <c r="P363" s="87"/>
      <c r="Q363" s="87"/>
      <c r="R363" s="87"/>
      <c r="S363" s="87"/>
      <c r="T363" s="88"/>
      <c r="U363" s="41"/>
      <c r="V363" s="41"/>
      <c r="W363" s="41"/>
      <c r="X363" s="41"/>
      <c r="Y363" s="41"/>
      <c r="Z363" s="41"/>
      <c r="AA363" s="41"/>
      <c r="AB363" s="41"/>
      <c r="AC363" s="41"/>
      <c r="AD363" s="41"/>
      <c r="AE363" s="41"/>
      <c r="AT363" s="20" t="s">
        <v>207</v>
      </c>
      <c r="AU363" s="20" t="s">
        <v>81</v>
      </c>
    </row>
    <row r="364" s="13" customFormat="1">
      <c r="A364" s="13"/>
      <c r="B364" s="235"/>
      <c r="C364" s="236"/>
      <c r="D364" s="228" t="s">
        <v>138</v>
      </c>
      <c r="E364" s="237" t="s">
        <v>19</v>
      </c>
      <c r="F364" s="238" t="s">
        <v>540</v>
      </c>
      <c r="G364" s="236"/>
      <c r="H364" s="239">
        <v>6709.5339999999997</v>
      </c>
      <c r="I364" s="240"/>
      <c r="J364" s="236"/>
      <c r="K364" s="236"/>
      <c r="L364" s="241"/>
      <c r="M364" s="242"/>
      <c r="N364" s="243"/>
      <c r="O364" s="243"/>
      <c r="P364" s="243"/>
      <c r="Q364" s="243"/>
      <c r="R364" s="243"/>
      <c r="S364" s="243"/>
      <c r="T364" s="244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45" t="s">
        <v>138</v>
      </c>
      <c r="AU364" s="245" t="s">
        <v>81</v>
      </c>
      <c r="AV364" s="13" t="s">
        <v>81</v>
      </c>
      <c r="AW364" s="13" t="s">
        <v>33</v>
      </c>
      <c r="AX364" s="13" t="s">
        <v>79</v>
      </c>
      <c r="AY364" s="245" t="s">
        <v>125</v>
      </c>
    </row>
    <row r="365" s="12" customFormat="1" ht="22.8" customHeight="1">
      <c r="A365" s="12"/>
      <c r="B365" s="199"/>
      <c r="C365" s="200"/>
      <c r="D365" s="201" t="s">
        <v>71</v>
      </c>
      <c r="E365" s="213" t="s">
        <v>541</v>
      </c>
      <c r="F365" s="213" t="s">
        <v>542</v>
      </c>
      <c r="G365" s="200"/>
      <c r="H365" s="200"/>
      <c r="I365" s="203"/>
      <c r="J365" s="214">
        <f>BK365</f>
        <v>0</v>
      </c>
      <c r="K365" s="200"/>
      <c r="L365" s="205"/>
      <c r="M365" s="206"/>
      <c r="N365" s="207"/>
      <c r="O365" s="207"/>
      <c r="P365" s="208">
        <f>SUM(P366:P368)</f>
        <v>0</v>
      </c>
      <c r="Q365" s="207"/>
      <c r="R365" s="208">
        <f>SUM(R366:R368)</f>
        <v>0</v>
      </c>
      <c r="S365" s="207"/>
      <c r="T365" s="209">
        <f>SUM(T366:T368)</f>
        <v>0</v>
      </c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R365" s="210" t="s">
        <v>79</v>
      </c>
      <c r="AT365" s="211" t="s">
        <v>71</v>
      </c>
      <c r="AU365" s="211" t="s">
        <v>79</v>
      </c>
      <c r="AY365" s="210" t="s">
        <v>125</v>
      </c>
      <c r="BK365" s="212">
        <f>SUM(BK366:BK368)</f>
        <v>0</v>
      </c>
    </row>
    <row r="366" s="2" customFormat="1" ht="16.5" customHeight="1">
      <c r="A366" s="41"/>
      <c r="B366" s="42"/>
      <c r="C366" s="215" t="s">
        <v>543</v>
      </c>
      <c r="D366" s="215" t="s">
        <v>127</v>
      </c>
      <c r="E366" s="216" t="s">
        <v>544</v>
      </c>
      <c r="F366" s="217" t="s">
        <v>545</v>
      </c>
      <c r="G366" s="218" t="s">
        <v>221</v>
      </c>
      <c r="H366" s="219">
        <v>220.583</v>
      </c>
      <c r="I366" s="220"/>
      <c r="J366" s="221">
        <f>ROUND(I366*H366,2)</f>
        <v>0</v>
      </c>
      <c r="K366" s="217" t="s">
        <v>131</v>
      </c>
      <c r="L366" s="47"/>
      <c r="M366" s="222" t="s">
        <v>19</v>
      </c>
      <c r="N366" s="223" t="s">
        <v>43</v>
      </c>
      <c r="O366" s="87"/>
      <c r="P366" s="224">
        <f>O366*H366</f>
        <v>0</v>
      </c>
      <c r="Q366" s="224">
        <v>0</v>
      </c>
      <c r="R366" s="224">
        <f>Q366*H366</f>
        <v>0</v>
      </c>
      <c r="S366" s="224">
        <v>0</v>
      </c>
      <c r="T366" s="225">
        <f>S366*H366</f>
        <v>0</v>
      </c>
      <c r="U366" s="41"/>
      <c r="V366" s="41"/>
      <c r="W366" s="41"/>
      <c r="X366" s="41"/>
      <c r="Y366" s="41"/>
      <c r="Z366" s="41"/>
      <c r="AA366" s="41"/>
      <c r="AB366" s="41"/>
      <c r="AC366" s="41"/>
      <c r="AD366" s="41"/>
      <c r="AE366" s="41"/>
      <c r="AR366" s="226" t="s">
        <v>244</v>
      </c>
      <c r="AT366" s="226" t="s">
        <v>127</v>
      </c>
      <c r="AU366" s="226" t="s">
        <v>81</v>
      </c>
      <c r="AY366" s="20" t="s">
        <v>125</v>
      </c>
      <c r="BE366" s="227">
        <f>IF(N366="základní",J366,0)</f>
        <v>0</v>
      </c>
      <c r="BF366" s="227">
        <f>IF(N366="snížená",J366,0)</f>
        <v>0</v>
      </c>
      <c r="BG366" s="227">
        <f>IF(N366="zákl. přenesená",J366,0)</f>
        <v>0</v>
      </c>
      <c r="BH366" s="227">
        <f>IF(N366="sníž. přenesená",J366,0)</f>
        <v>0</v>
      </c>
      <c r="BI366" s="227">
        <f>IF(N366="nulová",J366,0)</f>
        <v>0</v>
      </c>
      <c r="BJ366" s="20" t="s">
        <v>79</v>
      </c>
      <c r="BK366" s="227">
        <f>ROUND(I366*H366,2)</f>
        <v>0</v>
      </c>
      <c r="BL366" s="20" t="s">
        <v>244</v>
      </c>
      <c r="BM366" s="226" t="s">
        <v>546</v>
      </c>
    </row>
    <row r="367" s="2" customFormat="1">
      <c r="A367" s="41"/>
      <c r="B367" s="42"/>
      <c r="C367" s="43"/>
      <c r="D367" s="228" t="s">
        <v>134</v>
      </c>
      <c r="E367" s="43"/>
      <c r="F367" s="229" t="s">
        <v>547</v>
      </c>
      <c r="G367" s="43"/>
      <c r="H367" s="43"/>
      <c r="I367" s="230"/>
      <c r="J367" s="43"/>
      <c r="K367" s="43"/>
      <c r="L367" s="47"/>
      <c r="M367" s="231"/>
      <c r="N367" s="232"/>
      <c r="O367" s="87"/>
      <c r="P367" s="87"/>
      <c r="Q367" s="87"/>
      <c r="R367" s="87"/>
      <c r="S367" s="87"/>
      <c r="T367" s="88"/>
      <c r="U367" s="41"/>
      <c r="V367" s="41"/>
      <c r="W367" s="41"/>
      <c r="X367" s="41"/>
      <c r="Y367" s="41"/>
      <c r="Z367" s="41"/>
      <c r="AA367" s="41"/>
      <c r="AB367" s="41"/>
      <c r="AC367" s="41"/>
      <c r="AD367" s="41"/>
      <c r="AE367" s="41"/>
      <c r="AT367" s="20" t="s">
        <v>134</v>
      </c>
      <c r="AU367" s="20" t="s">
        <v>81</v>
      </c>
    </row>
    <row r="368" s="2" customFormat="1">
      <c r="A368" s="41"/>
      <c r="B368" s="42"/>
      <c r="C368" s="43"/>
      <c r="D368" s="233" t="s">
        <v>136</v>
      </c>
      <c r="E368" s="43"/>
      <c r="F368" s="234" t="s">
        <v>548</v>
      </c>
      <c r="G368" s="43"/>
      <c r="H368" s="43"/>
      <c r="I368" s="230"/>
      <c r="J368" s="43"/>
      <c r="K368" s="43"/>
      <c r="L368" s="47"/>
      <c r="M368" s="231"/>
      <c r="N368" s="232"/>
      <c r="O368" s="87"/>
      <c r="P368" s="87"/>
      <c r="Q368" s="87"/>
      <c r="R368" s="87"/>
      <c r="S368" s="87"/>
      <c r="T368" s="88"/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  <c r="AT368" s="20" t="s">
        <v>136</v>
      </c>
      <c r="AU368" s="20" t="s">
        <v>81</v>
      </c>
    </row>
    <row r="369" s="12" customFormat="1" ht="25.92" customHeight="1">
      <c r="A369" s="12"/>
      <c r="B369" s="199"/>
      <c r="C369" s="200"/>
      <c r="D369" s="201" t="s">
        <v>71</v>
      </c>
      <c r="E369" s="202" t="s">
        <v>549</v>
      </c>
      <c r="F369" s="202" t="s">
        <v>550</v>
      </c>
      <c r="G369" s="200"/>
      <c r="H369" s="200"/>
      <c r="I369" s="203"/>
      <c r="J369" s="204">
        <f>BK369</f>
        <v>0</v>
      </c>
      <c r="K369" s="200"/>
      <c r="L369" s="205"/>
      <c r="M369" s="206"/>
      <c r="N369" s="207"/>
      <c r="O369" s="207"/>
      <c r="P369" s="208">
        <f>P370</f>
        <v>0</v>
      </c>
      <c r="Q369" s="207"/>
      <c r="R369" s="208">
        <f>R370</f>
        <v>0.010899000000000001</v>
      </c>
      <c r="S369" s="207"/>
      <c r="T369" s="209">
        <f>T370</f>
        <v>0</v>
      </c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R369" s="210" t="s">
        <v>81</v>
      </c>
      <c r="AT369" s="211" t="s">
        <v>71</v>
      </c>
      <c r="AU369" s="211" t="s">
        <v>72</v>
      </c>
      <c r="AY369" s="210" t="s">
        <v>125</v>
      </c>
      <c r="BK369" s="212">
        <f>BK370</f>
        <v>0</v>
      </c>
    </row>
    <row r="370" s="12" customFormat="1" ht="22.8" customHeight="1">
      <c r="A370" s="12"/>
      <c r="B370" s="199"/>
      <c r="C370" s="200"/>
      <c r="D370" s="201" t="s">
        <v>71</v>
      </c>
      <c r="E370" s="213" t="s">
        <v>551</v>
      </c>
      <c r="F370" s="213" t="s">
        <v>552</v>
      </c>
      <c r="G370" s="200"/>
      <c r="H370" s="200"/>
      <c r="I370" s="203"/>
      <c r="J370" s="214">
        <f>BK370</f>
        <v>0</v>
      </c>
      <c r="K370" s="200"/>
      <c r="L370" s="205"/>
      <c r="M370" s="206"/>
      <c r="N370" s="207"/>
      <c r="O370" s="207"/>
      <c r="P370" s="208">
        <f>SUM(P371:P377)</f>
        <v>0</v>
      </c>
      <c r="Q370" s="207"/>
      <c r="R370" s="208">
        <f>SUM(R371:R377)</f>
        <v>0.010899000000000001</v>
      </c>
      <c r="S370" s="207"/>
      <c r="T370" s="209">
        <f>SUM(T371:T377)</f>
        <v>0</v>
      </c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R370" s="210" t="s">
        <v>81</v>
      </c>
      <c r="AT370" s="211" t="s">
        <v>71</v>
      </c>
      <c r="AU370" s="211" t="s">
        <v>79</v>
      </c>
      <c r="AY370" s="210" t="s">
        <v>125</v>
      </c>
      <c r="BK370" s="212">
        <f>SUM(BK371:BK377)</f>
        <v>0</v>
      </c>
    </row>
    <row r="371" s="2" customFormat="1" ht="16.5" customHeight="1">
      <c r="A371" s="41"/>
      <c r="B371" s="42"/>
      <c r="C371" s="215" t="s">
        <v>553</v>
      </c>
      <c r="D371" s="215" t="s">
        <v>127</v>
      </c>
      <c r="E371" s="216" t="s">
        <v>554</v>
      </c>
      <c r="F371" s="217" t="s">
        <v>555</v>
      </c>
      <c r="G371" s="218" t="s">
        <v>130</v>
      </c>
      <c r="H371" s="219">
        <v>31.5</v>
      </c>
      <c r="I371" s="220"/>
      <c r="J371" s="221">
        <f>ROUND(I371*H371,2)</f>
        <v>0</v>
      </c>
      <c r="K371" s="217" t="s">
        <v>131</v>
      </c>
      <c r="L371" s="47"/>
      <c r="M371" s="222" t="s">
        <v>19</v>
      </c>
      <c r="N371" s="223" t="s">
        <v>43</v>
      </c>
      <c r="O371" s="87"/>
      <c r="P371" s="224">
        <f>O371*H371</f>
        <v>0</v>
      </c>
      <c r="Q371" s="224">
        <v>4.0000000000000003E-05</v>
      </c>
      <c r="R371" s="224">
        <f>Q371*H371</f>
        <v>0.0012600000000000001</v>
      </c>
      <c r="S371" s="224">
        <v>0</v>
      </c>
      <c r="T371" s="225">
        <f>S371*H371</f>
        <v>0</v>
      </c>
      <c r="U371" s="41"/>
      <c r="V371" s="41"/>
      <c r="W371" s="41"/>
      <c r="X371" s="41"/>
      <c r="Y371" s="41"/>
      <c r="Z371" s="41"/>
      <c r="AA371" s="41"/>
      <c r="AB371" s="41"/>
      <c r="AC371" s="41"/>
      <c r="AD371" s="41"/>
      <c r="AE371" s="41"/>
      <c r="AR371" s="226" t="s">
        <v>244</v>
      </c>
      <c r="AT371" s="226" t="s">
        <v>127</v>
      </c>
      <c r="AU371" s="226" t="s">
        <v>81</v>
      </c>
      <c r="AY371" s="20" t="s">
        <v>125</v>
      </c>
      <c r="BE371" s="227">
        <f>IF(N371="základní",J371,0)</f>
        <v>0</v>
      </c>
      <c r="BF371" s="227">
        <f>IF(N371="snížená",J371,0)</f>
        <v>0</v>
      </c>
      <c r="BG371" s="227">
        <f>IF(N371="zákl. přenesená",J371,0)</f>
        <v>0</v>
      </c>
      <c r="BH371" s="227">
        <f>IF(N371="sníž. přenesená",J371,0)</f>
        <v>0</v>
      </c>
      <c r="BI371" s="227">
        <f>IF(N371="nulová",J371,0)</f>
        <v>0</v>
      </c>
      <c r="BJ371" s="20" t="s">
        <v>79</v>
      </c>
      <c r="BK371" s="227">
        <f>ROUND(I371*H371,2)</f>
        <v>0</v>
      </c>
      <c r="BL371" s="20" t="s">
        <v>244</v>
      </c>
      <c r="BM371" s="226" t="s">
        <v>556</v>
      </c>
    </row>
    <row r="372" s="2" customFormat="1">
      <c r="A372" s="41"/>
      <c r="B372" s="42"/>
      <c r="C372" s="43"/>
      <c r="D372" s="228" t="s">
        <v>134</v>
      </c>
      <c r="E372" s="43"/>
      <c r="F372" s="229" t="s">
        <v>557</v>
      </c>
      <c r="G372" s="43"/>
      <c r="H372" s="43"/>
      <c r="I372" s="230"/>
      <c r="J372" s="43"/>
      <c r="K372" s="43"/>
      <c r="L372" s="47"/>
      <c r="M372" s="231"/>
      <c r="N372" s="232"/>
      <c r="O372" s="87"/>
      <c r="P372" s="87"/>
      <c r="Q372" s="87"/>
      <c r="R372" s="87"/>
      <c r="S372" s="87"/>
      <c r="T372" s="88"/>
      <c r="U372" s="41"/>
      <c r="V372" s="41"/>
      <c r="W372" s="41"/>
      <c r="X372" s="41"/>
      <c r="Y372" s="41"/>
      <c r="Z372" s="41"/>
      <c r="AA372" s="41"/>
      <c r="AB372" s="41"/>
      <c r="AC372" s="41"/>
      <c r="AD372" s="41"/>
      <c r="AE372" s="41"/>
      <c r="AT372" s="20" t="s">
        <v>134</v>
      </c>
      <c r="AU372" s="20" t="s">
        <v>81</v>
      </c>
    </row>
    <row r="373" s="2" customFormat="1">
      <c r="A373" s="41"/>
      <c r="B373" s="42"/>
      <c r="C373" s="43"/>
      <c r="D373" s="233" t="s">
        <v>136</v>
      </c>
      <c r="E373" s="43"/>
      <c r="F373" s="234" t="s">
        <v>558</v>
      </c>
      <c r="G373" s="43"/>
      <c r="H373" s="43"/>
      <c r="I373" s="230"/>
      <c r="J373" s="43"/>
      <c r="K373" s="43"/>
      <c r="L373" s="47"/>
      <c r="M373" s="231"/>
      <c r="N373" s="232"/>
      <c r="O373" s="87"/>
      <c r="P373" s="87"/>
      <c r="Q373" s="87"/>
      <c r="R373" s="87"/>
      <c r="S373" s="87"/>
      <c r="T373" s="88"/>
      <c r="U373" s="41"/>
      <c r="V373" s="41"/>
      <c r="W373" s="41"/>
      <c r="X373" s="41"/>
      <c r="Y373" s="41"/>
      <c r="Z373" s="41"/>
      <c r="AA373" s="41"/>
      <c r="AB373" s="41"/>
      <c r="AC373" s="41"/>
      <c r="AD373" s="41"/>
      <c r="AE373" s="41"/>
      <c r="AT373" s="20" t="s">
        <v>136</v>
      </c>
      <c r="AU373" s="20" t="s">
        <v>81</v>
      </c>
    </row>
    <row r="374" s="13" customFormat="1">
      <c r="A374" s="13"/>
      <c r="B374" s="235"/>
      <c r="C374" s="236"/>
      <c r="D374" s="228" t="s">
        <v>138</v>
      </c>
      <c r="E374" s="237" t="s">
        <v>19</v>
      </c>
      <c r="F374" s="238" t="s">
        <v>559</v>
      </c>
      <c r="G374" s="236"/>
      <c r="H374" s="239">
        <v>31.5</v>
      </c>
      <c r="I374" s="240"/>
      <c r="J374" s="236"/>
      <c r="K374" s="236"/>
      <c r="L374" s="241"/>
      <c r="M374" s="242"/>
      <c r="N374" s="243"/>
      <c r="O374" s="243"/>
      <c r="P374" s="243"/>
      <c r="Q374" s="243"/>
      <c r="R374" s="243"/>
      <c r="S374" s="243"/>
      <c r="T374" s="244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45" t="s">
        <v>138</v>
      </c>
      <c r="AU374" s="245" t="s">
        <v>81</v>
      </c>
      <c r="AV374" s="13" t="s">
        <v>81</v>
      </c>
      <c r="AW374" s="13" t="s">
        <v>33</v>
      </c>
      <c r="AX374" s="13" t="s">
        <v>79</v>
      </c>
      <c r="AY374" s="245" t="s">
        <v>125</v>
      </c>
    </row>
    <row r="375" s="2" customFormat="1" ht="16.5" customHeight="1">
      <c r="A375" s="41"/>
      <c r="B375" s="42"/>
      <c r="C375" s="258" t="s">
        <v>560</v>
      </c>
      <c r="D375" s="258" t="s">
        <v>218</v>
      </c>
      <c r="E375" s="259" t="s">
        <v>561</v>
      </c>
      <c r="F375" s="260" t="s">
        <v>562</v>
      </c>
      <c r="G375" s="261" t="s">
        <v>130</v>
      </c>
      <c r="H375" s="262">
        <v>32.130000000000003</v>
      </c>
      <c r="I375" s="263"/>
      <c r="J375" s="264">
        <f>ROUND(I375*H375,2)</f>
        <v>0</v>
      </c>
      <c r="K375" s="260" t="s">
        <v>131</v>
      </c>
      <c r="L375" s="265"/>
      <c r="M375" s="266" t="s">
        <v>19</v>
      </c>
      <c r="N375" s="267" t="s">
        <v>43</v>
      </c>
      <c r="O375" s="87"/>
      <c r="P375" s="224">
        <f>O375*H375</f>
        <v>0</v>
      </c>
      <c r="Q375" s="224">
        <v>0.00029999999999999997</v>
      </c>
      <c r="R375" s="224">
        <f>Q375*H375</f>
        <v>0.009639</v>
      </c>
      <c r="S375" s="224">
        <v>0</v>
      </c>
      <c r="T375" s="225">
        <f>S375*H375</f>
        <v>0</v>
      </c>
      <c r="U375" s="41"/>
      <c r="V375" s="41"/>
      <c r="W375" s="41"/>
      <c r="X375" s="41"/>
      <c r="Y375" s="41"/>
      <c r="Z375" s="41"/>
      <c r="AA375" s="41"/>
      <c r="AB375" s="41"/>
      <c r="AC375" s="41"/>
      <c r="AD375" s="41"/>
      <c r="AE375" s="41"/>
      <c r="AR375" s="226" t="s">
        <v>349</v>
      </c>
      <c r="AT375" s="226" t="s">
        <v>218</v>
      </c>
      <c r="AU375" s="226" t="s">
        <v>81</v>
      </c>
      <c r="AY375" s="20" t="s">
        <v>125</v>
      </c>
      <c r="BE375" s="227">
        <f>IF(N375="základní",J375,0)</f>
        <v>0</v>
      </c>
      <c r="BF375" s="227">
        <f>IF(N375="snížená",J375,0)</f>
        <v>0</v>
      </c>
      <c r="BG375" s="227">
        <f>IF(N375="zákl. přenesená",J375,0)</f>
        <v>0</v>
      </c>
      <c r="BH375" s="227">
        <f>IF(N375="sníž. přenesená",J375,0)</f>
        <v>0</v>
      </c>
      <c r="BI375" s="227">
        <f>IF(N375="nulová",J375,0)</f>
        <v>0</v>
      </c>
      <c r="BJ375" s="20" t="s">
        <v>79</v>
      </c>
      <c r="BK375" s="227">
        <f>ROUND(I375*H375,2)</f>
        <v>0</v>
      </c>
      <c r="BL375" s="20" t="s">
        <v>244</v>
      </c>
      <c r="BM375" s="226" t="s">
        <v>563</v>
      </c>
    </row>
    <row r="376" s="2" customFormat="1">
      <c r="A376" s="41"/>
      <c r="B376" s="42"/>
      <c r="C376" s="43"/>
      <c r="D376" s="228" t="s">
        <v>134</v>
      </c>
      <c r="E376" s="43"/>
      <c r="F376" s="229" t="s">
        <v>562</v>
      </c>
      <c r="G376" s="43"/>
      <c r="H376" s="43"/>
      <c r="I376" s="230"/>
      <c r="J376" s="43"/>
      <c r="K376" s="43"/>
      <c r="L376" s="47"/>
      <c r="M376" s="231"/>
      <c r="N376" s="232"/>
      <c r="O376" s="87"/>
      <c r="P376" s="87"/>
      <c r="Q376" s="87"/>
      <c r="R376" s="87"/>
      <c r="S376" s="87"/>
      <c r="T376" s="88"/>
      <c r="U376" s="41"/>
      <c r="V376" s="41"/>
      <c r="W376" s="41"/>
      <c r="X376" s="41"/>
      <c r="Y376" s="41"/>
      <c r="Z376" s="41"/>
      <c r="AA376" s="41"/>
      <c r="AB376" s="41"/>
      <c r="AC376" s="41"/>
      <c r="AD376" s="41"/>
      <c r="AE376" s="41"/>
      <c r="AT376" s="20" t="s">
        <v>134</v>
      </c>
      <c r="AU376" s="20" t="s">
        <v>81</v>
      </c>
    </row>
    <row r="377" s="13" customFormat="1">
      <c r="A377" s="13"/>
      <c r="B377" s="235"/>
      <c r="C377" s="236"/>
      <c r="D377" s="228" t="s">
        <v>138</v>
      </c>
      <c r="E377" s="237" t="s">
        <v>19</v>
      </c>
      <c r="F377" s="238" t="s">
        <v>564</v>
      </c>
      <c r="G377" s="236"/>
      <c r="H377" s="239">
        <v>32.130000000000003</v>
      </c>
      <c r="I377" s="240"/>
      <c r="J377" s="236"/>
      <c r="K377" s="236"/>
      <c r="L377" s="241"/>
      <c r="M377" s="289"/>
      <c r="N377" s="290"/>
      <c r="O377" s="290"/>
      <c r="P377" s="290"/>
      <c r="Q377" s="290"/>
      <c r="R377" s="290"/>
      <c r="S377" s="290"/>
      <c r="T377" s="291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45" t="s">
        <v>138</v>
      </c>
      <c r="AU377" s="245" t="s">
        <v>81</v>
      </c>
      <c r="AV377" s="13" t="s">
        <v>81</v>
      </c>
      <c r="AW377" s="13" t="s">
        <v>33</v>
      </c>
      <c r="AX377" s="13" t="s">
        <v>79</v>
      </c>
      <c r="AY377" s="245" t="s">
        <v>125</v>
      </c>
    </row>
    <row r="378" s="2" customFormat="1" ht="6.96" customHeight="1">
      <c r="A378" s="41"/>
      <c r="B378" s="62"/>
      <c r="C378" s="63"/>
      <c r="D378" s="63"/>
      <c r="E378" s="63"/>
      <c r="F378" s="63"/>
      <c r="G378" s="63"/>
      <c r="H378" s="63"/>
      <c r="I378" s="63"/>
      <c r="J378" s="63"/>
      <c r="K378" s="63"/>
      <c r="L378" s="47"/>
      <c r="M378" s="41"/>
      <c r="O378" s="41"/>
      <c r="P378" s="41"/>
      <c r="Q378" s="41"/>
      <c r="R378" s="41"/>
      <c r="S378" s="41"/>
      <c r="T378" s="41"/>
      <c r="U378" s="41"/>
      <c r="V378" s="41"/>
      <c r="W378" s="41"/>
      <c r="X378" s="41"/>
      <c r="Y378" s="41"/>
      <c r="Z378" s="41"/>
      <c r="AA378" s="41"/>
      <c r="AB378" s="41"/>
      <c r="AC378" s="41"/>
      <c r="AD378" s="41"/>
      <c r="AE378" s="41"/>
    </row>
  </sheetData>
  <sheetProtection sheet="1" autoFilter="0" formatColumns="0" formatRows="0" objects="1" scenarios="1" spinCount="100000" saltValue="1kHB5ewgG63AGYU3YRd8ASPGVooNAbdi51aZExX9c/1uqU5YW95Pjyd+dd+2BEvo4QMTqQrRXptSuqqGkp5j9g==" hashValue="Sd+ps/hIef7MeGZjZyHrAd1Hux60FWpyigB56j2kAF0F7Na1EJyTegfkhg6RMQpkANSNNJyhXYU0V0cPL+6VbQ==" algorithmName="SHA-512" password="CC35"/>
  <autoFilter ref="C92:K377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1:H81"/>
    <mergeCell ref="E83:H83"/>
    <mergeCell ref="E85:H85"/>
    <mergeCell ref="L2:V2"/>
  </mergeCells>
  <hyperlinks>
    <hyperlink ref="F98" r:id="rId1" display="https://podminky.urs.cz/item/CS_URS_2024_02/111211101"/>
    <hyperlink ref="F102" r:id="rId2" display="https://podminky.urs.cz/item/CS_URS_2024_02/113106142"/>
    <hyperlink ref="F106" r:id="rId3" display="https://podminky.urs.cz/item/CS_URS_2024_02/113106144"/>
    <hyperlink ref="F110" r:id="rId4" display="https://podminky.urs.cz/item/CS_URS_2024_02/113106183"/>
    <hyperlink ref="F114" r:id="rId5" display="https://podminky.urs.cz/item/CS_URS_2024_02/113107223"/>
    <hyperlink ref="F121" r:id="rId6" display="https://podminky.urs.cz/item/CS_URS_2024_02/113107332"/>
    <hyperlink ref="F125" r:id="rId7" display="https://podminky.urs.cz/item/CS_URS_2024_02/113202111"/>
    <hyperlink ref="F131" r:id="rId8" display="https://podminky.urs.cz/item/CS_URS_2024_02/121151113"/>
    <hyperlink ref="F135" r:id="rId9" display="https://podminky.urs.cz/item/CS_URS_2024_02/122251103"/>
    <hyperlink ref="F141" r:id="rId10" display="https://podminky.urs.cz/item/CS_URS_2024_02/162751117"/>
    <hyperlink ref="F148" r:id="rId11" display="https://podminky.urs.cz/item/CS_URS_2024_02/162751119"/>
    <hyperlink ref="F156" r:id="rId12" display="https://podminky.urs.cz/item/CS_URS_2024_02/171251201"/>
    <hyperlink ref="F161" r:id="rId13" display="https://podminky.urs.cz/item/CS_URS_2024_02/181311106"/>
    <hyperlink ref="F171" r:id="rId14" display="https://podminky.urs.cz/item/CS_URS_2024_02/181411131"/>
    <hyperlink ref="F179" r:id="rId15" display="https://podminky.urs.cz/item/CS_URS_2024_02/181951112"/>
    <hyperlink ref="F185" r:id="rId16" display="https://podminky.urs.cz/item/CS_URS_2024_02/564861111"/>
    <hyperlink ref="F189" r:id="rId17" display="https://podminky.urs.cz/item/CS_URS_2024_02/591141111"/>
    <hyperlink ref="F193" r:id="rId18" display="https://podminky.urs.cz/item/CS_URS_2024_02/596212213"/>
    <hyperlink ref="F214" r:id="rId19" display="https://podminky.urs.cz/item/CS_URS_2024_02/573231106"/>
    <hyperlink ref="F222" r:id="rId20" display="https://podminky.urs.cz/item/CS_URS_2024_02/573191111"/>
    <hyperlink ref="F226" r:id="rId21" display="https://podminky.urs.cz/item/CS_URS_2024_02/567122114"/>
    <hyperlink ref="F231" r:id="rId22" display="https://podminky.urs.cz/item/CS_URS_2024_02/914111111"/>
    <hyperlink ref="F241" r:id="rId23" display="https://podminky.urs.cz/item/CS_URS_2024_02/914511112"/>
    <hyperlink ref="F257" r:id="rId24" display="https://podminky.urs.cz/item/CS_URS_2024_02/916131213"/>
    <hyperlink ref="F273" r:id="rId25" display="https://podminky.urs.cz/item/CS_URS_2024_02/916231213"/>
    <hyperlink ref="F280" r:id="rId26" display="https://podminky.urs.cz/item/CS_URS_2024_02/916991121"/>
    <hyperlink ref="F284" r:id="rId27" display="https://podminky.urs.cz/item/CS_URS_2024_02/919732211"/>
    <hyperlink ref="F288" r:id="rId28" display="https://podminky.urs.cz/item/CS_URS_2024_02/919735112"/>
    <hyperlink ref="F292" r:id="rId29" display="https://podminky.urs.cz/item/CS_URS_2024_02/935113111"/>
    <hyperlink ref="F299" r:id="rId30" display="https://podminky.urs.cz/item/CS_URS_2024_02/962022390"/>
    <hyperlink ref="F303" r:id="rId31" display="https://podminky.urs.cz/item/CS_URS_2024_02/966006132"/>
    <hyperlink ref="F307" r:id="rId32" display="https://podminky.urs.cz/item/CS_URS_2024_02/979054441"/>
    <hyperlink ref="F311" r:id="rId33" display="https://podminky.urs.cz/item/CS_URS_2024_02/979054451"/>
    <hyperlink ref="F315" r:id="rId34" display="https://podminky.urs.cz/item/CS_URS_2024_02/979071112"/>
    <hyperlink ref="F320" r:id="rId35" display="https://podminky.urs.cz/item/CS_URS_2024_02/997013861"/>
    <hyperlink ref="F325" r:id="rId36" display="https://podminky.urs.cz/item/CS_URS_2024_02/997013873"/>
    <hyperlink ref="F330" r:id="rId37" display="https://podminky.urs.cz/item/CS_URS_2024_02/997013875"/>
    <hyperlink ref="F334" r:id="rId38" display="https://podminky.urs.cz/item/CS_URS_2024_02/997013871"/>
    <hyperlink ref="F338" r:id="rId39" display="https://podminky.urs.cz/item/CS_URS_2024_02/997211511"/>
    <hyperlink ref="F362" r:id="rId40" display="https://podminky.urs.cz/item/CS_URS_2024_02/997211519"/>
    <hyperlink ref="F368" r:id="rId41" display="https://podminky.urs.cz/item/CS_URS_2024_02/998223011"/>
    <hyperlink ref="F373" r:id="rId42" display="https://podminky.urs.cz/item/CS_URS_2024_02/711161273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3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88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81</v>
      </c>
    </row>
    <row r="4" s="1" customFormat="1" ht="24.96" customHeight="1">
      <c r="B4" s="23"/>
      <c r="D4" s="143" t="s">
        <v>94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Valtice - ulice Lipová, chodník a veřejné osvětlení</v>
      </c>
      <c r="F7" s="145"/>
      <c r="G7" s="145"/>
      <c r="H7" s="145"/>
      <c r="L7" s="23"/>
    </row>
    <row r="8" s="1" customFormat="1" ht="12" customHeight="1">
      <c r="B8" s="23"/>
      <c r="D8" s="145" t="s">
        <v>95</v>
      </c>
      <c r="L8" s="23"/>
    </row>
    <row r="9" s="2" customFormat="1" ht="16.5" customHeight="1">
      <c r="A9" s="41"/>
      <c r="B9" s="47"/>
      <c r="C9" s="41"/>
      <c r="D9" s="41"/>
      <c r="E9" s="146" t="s">
        <v>565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5" t="s">
        <v>97</v>
      </c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8" t="s">
        <v>565</v>
      </c>
      <c r="F11" s="41"/>
      <c r="G11" s="41"/>
      <c r="H11" s="41"/>
      <c r="I11" s="41"/>
      <c r="J11" s="41"/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5" t="s">
        <v>18</v>
      </c>
      <c r="E13" s="41"/>
      <c r="F13" s="136" t="s">
        <v>19</v>
      </c>
      <c r="G13" s="41"/>
      <c r="H13" s="41"/>
      <c r="I13" s="145" t="s">
        <v>20</v>
      </c>
      <c r="J13" s="136" t="s">
        <v>19</v>
      </c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21</v>
      </c>
      <c r="E14" s="41"/>
      <c r="F14" s="136" t="s">
        <v>22</v>
      </c>
      <c r="G14" s="41"/>
      <c r="H14" s="41"/>
      <c r="I14" s="145" t="s">
        <v>23</v>
      </c>
      <c r="J14" s="149" t="str">
        <f>'Rekapitulace stavby'!AN8</f>
        <v>23. 8. 2024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5" t="s">
        <v>25</v>
      </c>
      <c r="E16" s="41"/>
      <c r="F16" s="41"/>
      <c r="G16" s="41"/>
      <c r="H16" s="41"/>
      <c r="I16" s="145" t="s">
        <v>26</v>
      </c>
      <c r="J16" s="136" t="s">
        <v>19</v>
      </c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">
        <v>27</v>
      </c>
      <c r="F17" s="41"/>
      <c r="G17" s="41"/>
      <c r="H17" s="41"/>
      <c r="I17" s="145" t="s">
        <v>28</v>
      </c>
      <c r="J17" s="136" t="s">
        <v>19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5" t="s">
        <v>29</v>
      </c>
      <c r="E19" s="41"/>
      <c r="F19" s="41"/>
      <c r="G19" s="41"/>
      <c r="H19" s="41"/>
      <c r="I19" s="145" t="s">
        <v>26</v>
      </c>
      <c r="J19" s="36" t="str">
        <f>'Rekapitulace stavby'!AN13</f>
        <v>Vyplň údaj</v>
      </c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5" t="s">
        <v>28</v>
      </c>
      <c r="J20" s="36" t="str">
        <f>'Rekapitulace stavby'!AN14</f>
        <v>Vyplň údaj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5" t="s">
        <v>31</v>
      </c>
      <c r="E22" s="41"/>
      <c r="F22" s="41"/>
      <c r="G22" s="41"/>
      <c r="H22" s="41"/>
      <c r="I22" s="145" t="s">
        <v>26</v>
      </c>
      <c r="J22" s="136" t="str">
        <f>IF('Rekapitulace stavby'!AN16="","",'Rekapitulace stavby'!AN16)</f>
        <v/>
      </c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tr">
        <f>IF('Rekapitulace stavby'!E17="","",'Rekapitulace stavby'!E17)</f>
        <v xml:space="preserve"> </v>
      </c>
      <c r="F23" s="41"/>
      <c r="G23" s="41"/>
      <c r="H23" s="41"/>
      <c r="I23" s="145" t="s">
        <v>28</v>
      </c>
      <c r="J23" s="136" t="str">
        <f>IF('Rekapitulace stavby'!AN17="","",'Rekapitulace stavby'!AN17)</f>
        <v/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5" t="s">
        <v>34</v>
      </c>
      <c r="E25" s="41"/>
      <c r="F25" s="41"/>
      <c r="G25" s="41"/>
      <c r="H25" s="41"/>
      <c r="I25" s="145" t="s">
        <v>26</v>
      </c>
      <c r="J25" s="136" t="s">
        <v>19</v>
      </c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">
        <v>35</v>
      </c>
      <c r="F26" s="41"/>
      <c r="G26" s="41"/>
      <c r="H26" s="41"/>
      <c r="I26" s="145" t="s">
        <v>28</v>
      </c>
      <c r="J26" s="136" t="s">
        <v>19</v>
      </c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7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5" t="s">
        <v>36</v>
      </c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0"/>
      <c r="B29" s="151"/>
      <c r="C29" s="150"/>
      <c r="D29" s="150"/>
      <c r="E29" s="152" t="s">
        <v>19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5" t="s">
        <v>38</v>
      </c>
      <c r="E32" s="41"/>
      <c r="F32" s="41"/>
      <c r="G32" s="41"/>
      <c r="H32" s="41"/>
      <c r="I32" s="41"/>
      <c r="J32" s="156">
        <f>ROUND(J87, 2)</f>
        <v>0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4"/>
      <c r="E33" s="154"/>
      <c r="F33" s="154"/>
      <c r="G33" s="154"/>
      <c r="H33" s="154"/>
      <c r="I33" s="154"/>
      <c r="J33" s="154"/>
      <c r="K33" s="154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7" t="s">
        <v>40</v>
      </c>
      <c r="G34" s="41"/>
      <c r="H34" s="41"/>
      <c r="I34" s="157" t="s">
        <v>39</v>
      </c>
      <c r="J34" s="157" t="s">
        <v>41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8" t="s">
        <v>42</v>
      </c>
      <c r="E35" s="145" t="s">
        <v>43</v>
      </c>
      <c r="F35" s="159">
        <f>ROUND((SUM(BE87:BE93)),  2)</f>
        <v>0</v>
      </c>
      <c r="G35" s="41"/>
      <c r="H35" s="41"/>
      <c r="I35" s="160">
        <v>0.20999999999999999</v>
      </c>
      <c r="J35" s="159">
        <f>ROUND(((SUM(BE87:BE93))*I35),  2)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5" t="s">
        <v>44</v>
      </c>
      <c r="F36" s="159">
        <f>ROUND((SUM(BF87:BF93)),  2)</f>
        <v>0</v>
      </c>
      <c r="G36" s="41"/>
      <c r="H36" s="41"/>
      <c r="I36" s="160">
        <v>0.12</v>
      </c>
      <c r="J36" s="159">
        <f>ROUND(((SUM(BF87:BF93))*I36),  2)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45</v>
      </c>
      <c r="F37" s="159">
        <f>ROUND((SUM(BG87:BG93)),  2)</f>
        <v>0</v>
      </c>
      <c r="G37" s="41"/>
      <c r="H37" s="41"/>
      <c r="I37" s="160">
        <v>0.20999999999999999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5" t="s">
        <v>46</v>
      </c>
      <c r="F38" s="159">
        <f>ROUND((SUM(BH87:BH93)),  2)</f>
        <v>0</v>
      </c>
      <c r="G38" s="41"/>
      <c r="H38" s="41"/>
      <c r="I38" s="160">
        <v>0.12</v>
      </c>
      <c r="J38" s="159">
        <f>0</f>
        <v>0</v>
      </c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5" t="s">
        <v>47</v>
      </c>
      <c r="F39" s="159">
        <f>ROUND((SUM(BI87:BI93)),  2)</f>
        <v>0</v>
      </c>
      <c r="G39" s="41"/>
      <c r="H39" s="41"/>
      <c r="I39" s="160">
        <v>0</v>
      </c>
      <c r="J39" s="159">
        <f>0</f>
        <v>0</v>
      </c>
      <c r="K39" s="41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1"/>
      <c r="D41" s="162" t="s">
        <v>48</v>
      </c>
      <c r="E41" s="163"/>
      <c r="F41" s="163"/>
      <c r="G41" s="164" t="s">
        <v>49</v>
      </c>
      <c r="H41" s="165" t="s">
        <v>50</v>
      </c>
      <c r="I41" s="163"/>
      <c r="J41" s="166">
        <f>SUM(J32:J39)</f>
        <v>0</v>
      </c>
      <c r="K41" s="167"/>
      <c r="L41" s="147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98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172" t="str">
        <f>E7</f>
        <v>Valtice - ulice Lipová, chodník a veřejné osvětlení</v>
      </c>
      <c r="F50" s="35"/>
      <c r="G50" s="35"/>
      <c r="H50" s="35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95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2" t="s">
        <v>565</v>
      </c>
      <c r="F52" s="43"/>
      <c r="G52" s="43"/>
      <c r="H52" s="43"/>
      <c r="I52" s="43"/>
      <c r="J52" s="43"/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97</v>
      </c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SO 401 - Veřejné osvětlení</v>
      </c>
      <c r="F54" s="43"/>
      <c r="G54" s="43"/>
      <c r="H54" s="43"/>
      <c r="I54" s="43"/>
      <c r="J54" s="43"/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>Valtice</v>
      </c>
      <c r="G56" s="43"/>
      <c r="H56" s="43"/>
      <c r="I56" s="35" t="s">
        <v>23</v>
      </c>
      <c r="J56" s="75" t="str">
        <f>IF(J14="","",J14)</f>
        <v>23. 8. 2024</v>
      </c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5.15" customHeight="1">
      <c r="A58" s="41"/>
      <c r="B58" s="42"/>
      <c r="C58" s="35" t="s">
        <v>25</v>
      </c>
      <c r="D58" s="43"/>
      <c r="E58" s="43"/>
      <c r="F58" s="30" t="str">
        <f>E17</f>
        <v>město Valtice</v>
      </c>
      <c r="G58" s="43"/>
      <c r="H58" s="43"/>
      <c r="I58" s="35" t="s">
        <v>31</v>
      </c>
      <c r="J58" s="39" t="str">
        <f>E23</f>
        <v xml:space="preserve"> </v>
      </c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29</v>
      </c>
      <c r="D59" s="43"/>
      <c r="E59" s="43"/>
      <c r="F59" s="30" t="str">
        <f>IF(E20="","",E20)</f>
        <v>Vyplň údaj</v>
      </c>
      <c r="G59" s="43"/>
      <c r="H59" s="43"/>
      <c r="I59" s="35" t="s">
        <v>34</v>
      </c>
      <c r="J59" s="39" t="str">
        <f>E26</f>
        <v>ViaDesigne s.r.o.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7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3" t="s">
        <v>99</v>
      </c>
      <c r="D61" s="174"/>
      <c r="E61" s="174"/>
      <c r="F61" s="174"/>
      <c r="G61" s="174"/>
      <c r="H61" s="174"/>
      <c r="I61" s="174"/>
      <c r="J61" s="175" t="s">
        <v>100</v>
      </c>
      <c r="K61" s="174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6" t="s">
        <v>70</v>
      </c>
      <c r="D63" s="43"/>
      <c r="E63" s="43"/>
      <c r="F63" s="43"/>
      <c r="G63" s="43"/>
      <c r="H63" s="43"/>
      <c r="I63" s="43"/>
      <c r="J63" s="105">
        <f>J87</f>
        <v>0</v>
      </c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101</v>
      </c>
    </row>
    <row r="64" s="9" customFormat="1" ht="24.96" customHeight="1">
      <c r="A64" s="9"/>
      <c r="B64" s="177"/>
      <c r="C64" s="178"/>
      <c r="D64" s="179" t="s">
        <v>566</v>
      </c>
      <c r="E64" s="180"/>
      <c r="F64" s="180"/>
      <c r="G64" s="180"/>
      <c r="H64" s="180"/>
      <c r="I64" s="180"/>
      <c r="J64" s="181">
        <f>J88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3"/>
      <c r="C65" s="128"/>
      <c r="D65" s="184" t="s">
        <v>567</v>
      </c>
      <c r="E65" s="185"/>
      <c r="F65" s="185"/>
      <c r="G65" s="185"/>
      <c r="H65" s="185"/>
      <c r="I65" s="185"/>
      <c r="J65" s="186">
        <f>J89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1"/>
      <c r="B66" s="42"/>
      <c r="C66" s="43"/>
      <c r="D66" s="43"/>
      <c r="E66" s="43"/>
      <c r="F66" s="43"/>
      <c r="G66" s="43"/>
      <c r="H66" s="43"/>
      <c r="I66" s="43"/>
      <c r="J66" s="43"/>
      <c r="K66" s="43"/>
      <c r="L66" s="14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="2" customFormat="1" ht="6.96" customHeight="1">
      <c r="A67" s="41"/>
      <c r="B67" s="62"/>
      <c r="C67" s="63"/>
      <c r="D67" s="63"/>
      <c r="E67" s="63"/>
      <c r="F67" s="63"/>
      <c r="G67" s="63"/>
      <c r="H67" s="63"/>
      <c r="I67" s="63"/>
      <c r="J67" s="63"/>
      <c r="K67" s="63"/>
      <c r="L67" s="14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71" s="2" customFormat="1" ht="6.96" customHeight="1">
      <c r="A71" s="41"/>
      <c r="B71" s="64"/>
      <c r="C71" s="65"/>
      <c r="D71" s="65"/>
      <c r="E71" s="65"/>
      <c r="F71" s="65"/>
      <c r="G71" s="65"/>
      <c r="H71" s="65"/>
      <c r="I71" s="65"/>
      <c r="J71" s="65"/>
      <c r="K71" s="65"/>
      <c r="L71" s="14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24.96" customHeight="1">
      <c r="A72" s="41"/>
      <c r="B72" s="42"/>
      <c r="C72" s="26" t="s">
        <v>110</v>
      </c>
      <c r="D72" s="43"/>
      <c r="E72" s="43"/>
      <c r="F72" s="43"/>
      <c r="G72" s="43"/>
      <c r="H72" s="43"/>
      <c r="I72" s="43"/>
      <c r="J72" s="43"/>
      <c r="K72" s="43"/>
      <c r="L72" s="14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6.96" customHeight="1">
      <c r="A73" s="41"/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14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2" customHeight="1">
      <c r="A74" s="41"/>
      <c r="B74" s="42"/>
      <c r="C74" s="35" t="s">
        <v>16</v>
      </c>
      <c r="D74" s="43"/>
      <c r="E74" s="43"/>
      <c r="F74" s="43"/>
      <c r="G74" s="43"/>
      <c r="H74" s="43"/>
      <c r="I74" s="43"/>
      <c r="J74" s="43"/>
      <c r="K74" s="43"/>
      <c r="L74" s="14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6.5" customHeight="1">
      <c r="A75" s="41"/>
      <c r="B75" s="42"/>
      <c r="C75" s="43"/>
      <c r="D75" s="43"/>
      <c r="E75" s="172" t="str">
        <f>E7</f>
        <v>Valtice - ulice Lipová, chodník a veřejné osvětlení</v>
      </c>
      <c r="F75" s="35"/>
      <c r="G75" s="35"/>
      <c r="H75" s="35"/>
      <c r="I75" s="43"/>
      <c r="J75" s="43"/>
      <c r="K75" s="43"/>
      <c r="L75" s="14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1" customFormat="1" ht="12" customHeight="1">
      <c r="B76" s="24"/>
      <c r="C76" s="35" t="s">
        <v>95</v>
      </c>
      <c r="D76" s="25"/>
      <c r="E76" s="25"/>
      <c r="F76" s="25"/>
      <c r="G76" s="25"/>
      <c r="H76" s="25"/>
      <c r="I76" s="25"/>
      <c r="J76" s="25"/>
      <c r="K76" s="25"/>
      <c r="L76" s="23"/>
    </row>
    <row r="77" s="2" customFormat="1" ht="16.5" customHeight="1">
      <c r="A77" s="41"/>
      <c r="B77" s="42"/>
      <c r="C77" s="43"/>
      <c r="D77" s="43"/>
      <c r="E77" s="172" t="s">
        <v>565</v>
      </c>
      <c r="F77" s="43"/>
      <c r="G77" s="43"/>
      <c r="H77" s="43"/>
      <c r="I77" s="43"/>
      <c r="J77" s="43"/>
      <c r="K77" s="43"/>
      <c r="L77" s="14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5" t="s">
        <v>97</v>
      </c>
      <c r="D78" s="43"/>
      <c r="E78" s="43"/>
      <c r="F78" s="43"/>
      <c r="G78" s="43"/>
      <c r="H78" s="43"/>
      <c r="I78" s="43"/>
      <c r="J78" s="43"/>
      <c r="K78" s="43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6.5" customHeight="1">
      <c r="A79" s="41"/>
      <c r="B79" s="42"/>
      <c r="C79" s="43"/>
      <c r="D79" s="43"/>
      <c r="E79" s="72" t="str">
        <f>E11</f>
        <v>SO 401 - Veřejné osvětlení</v>
      </c>
      <c r="F79" s="43"/>
      <c r="G79" s="43"/>
      <c r="H79" s="43"/>
      <c r="I79" s="43"/>
      <c r="J79" s="43"/>
      <c r="K79" s="43"/>
      <c r="L79" s="14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4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2" customHeight="1">
      <c r="A81" s="41"/>
      <c r="B81" s="42"/>
      <c r="C81" s="35" t="s">
        <v>21</v>
      </c>
      <c r="D81" s="43"/>
      <c r="E81" s="43"/>
      <c r="F81" s="30" t="str">
        <f>F14</f>
        <v>Valtice</v>
      </c>
      <c r="G81" s="43"/>
      <c r="H81" s="43"/>
      <c r="I81" s="35" t="s">
        <v>23</v>
      </c>
      <c r="J81" s="75" t="str">
        <f>IF(J14="","",J14)</f>
        <v>23. 8. 2024</v>
      </c>
      <c r="K81" s="43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6.96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5.15" customHeight="1">
      <c r="A83" s="41"/>
      <c r="B83" s="42"/>
      <c r="C83" s="35" t="s">
        <v>25</v>
      </c>
      <c r="D83" s="43"/>
      <c r="E83" s="43"/>
      <c r="F83" s="30" t="str">
        <f>E17</f>
        <v>město Valtice</v>
      </c>
      <c r="G83" s="43"/>
      <c r="H83" s="43"/>
      <c r="I83" s="35" t="s">
        <v>31</v>
      </c>
      <c r="J83" s="39" t="str">
        <f>E23</f>
        <v xml:space="preserve"> </v>
      </c>
      <c r="K83" s="4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5.15" customHeight="1">
      <c r="A84" s="41"/>
      <c r="B84" s="42"/>
      <c r="C84" s="35" t="s">
        <v>29</v>
      </c>
      <c r="D84" s="43"/>
      <c r="E84" s="43"/>
      <c r="F84" s="30" t="str">
        <f>IF(E20="","",E20)</f>
        <v>Vyplň údaj</v>
      </c>
      <c r="G84" s="43"/>
      <c r="H84" s="43"/>
      <c r="I84" s="35" t="s">
        <v>34</v>
      </c>
      <c r="J84" s="39" t="str">
        <f>E26</f>
        <v>ViaDesigne s.r.o.</v>
      </c>
      <c r="K84" s="43"/>
      <c r="L84" s="14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0.32" customHeight="1">
      <c r="A85" s="41"/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14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11" customFormat="1" ht="29.28" customHeight="1">
      <c r="A86" s="188"/>
      <c r="B86" s="189"/>
      <c r="C86" s="190" t="s">
        <v>111</v>
      </c>
      <c r="D86" s="191" t="s">
        <v>57</v>
      </c>
      <c r="E86" s="191" t="s">
        <v>53</v>
      </c>
      <c r="F86" s="191" t="s">
        <v>54</v>
      </c>
      <c r="G86" s="191" t="s">
        <v>112</v>
      </c>
      <c r="H86" s="191" t="s">
        <v>113</v>
      </c>
      <c r="I86" s="191" t="s">
        <v>114</v>
      </c>
      <c r="J86" s="191" t="s">
        <v>100</v>
      </c>
      <c r="K86" s="192" t="s">
        <v>115</v>
      </c>
      <c r="L86" s="193"/>
      <c r="M86" s="95" t="s">
        <v>19</v>
      </c>
      <c r="N86" s="96" t="s">
        <v>42</v>
      </c>
      <c r="O86" s="96" t="s">
        <v>116</v>
      </c>
      <c r="P86" s="96" t="s">
        <v>117</v>
      </c>
      <c r="Q86" s="96" t="s">
        <v>118</v>
      </c>
      <c r="R86" s="96" t="s">
        <v>119</v>
      </c>
      <c r="S86" s="96" t="s">
        <v>120</v>
      </c>
      <c r="T86" s="97" t="s">
        <v>121</v>
      </c>
      <c r="U86" s="188"/>
      <c r="V86" s="188"/>
      <c r="W86" s="188"/>
      <c r="X86" s="188"/>
      <c r="Y86" s="188"/>
      <c r="Z86" s="188"/>
      <c r="AA86" s="188"/>
      <c r="AB86" s="188"/>
      <c r="AC86" s="188"/>
      <c r="AD86" s="188"/>
      <c r="AE86" s="188"/>
    </row>
    <row r="87" s="2" customFormat="1" ht="22.8" customHeight="1">
      <c r="A87" s="41"/>
      <c r="B87" s="42"/>
      <c r="C87" s="102" t="s">
        <v>122</v>
      </c>
      <c r="D87" s="43"/>
      <c r="E87" s="43"/>
      <c r="F87" s="43"/>
      <c r="G87" s="43"/>
      <c r="H87" s="43"/>
      <c r="I87" s="43"/>
      <c r="J87" s="194">
        <f>BK87</f>
        <v>0</v>
      </c>
      <c r="K87" s="43"/>
      <c r="L87" s="47"/>
      <c r="M87" s="98"/>
      <c r="N87" s="195"/>
      <c r="O87" s="99"/>
      <c r="P87" s="196">
        <f>P88</f>
        <v>0</v>
      </c>
      <c r="Q87" s="99"/>
      <c r="R87" s="196">
        <f>R88</f>
        <v>0</v>
      </c>
      <c r="S87" s="99"/>
      <c r="T87" s="197">
        <f>T88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T87" s="20" t="s">
        <v>71</v>
      </c>
      <c r="AU87" s="20" t="s">
        <v>101</v>
      </c>
      <c r="BK87" s="198">
        <f>BK88</f>
        <v>0</v>
      </c>
    </row>
    <row r="88" s="12" customFormat="1" ht="25.92" customHeight="1">
      <c r="A88" s="12"/>
      <c r="B88" s="199"/>
      <c r="C88" s="200"/>
      <c r="D88" s="201" t="s">
        <v>71</v>
      </c>
      <c r="E88" s="202" t="s">
        <v>218</v>
      </c>
      <c r="F88" s="202" t="s">
        <v>568</v>
      </c>
      <c r="G88" s="200"/>
      <c r="H88" s="200"/>
      <c r="I88" s="203"/>
      <c r="J88" s="204">
        <f>BK88</f>
        <v>0</v>
      </c>
      <c r="K88" s="200"/>
      <c r="L88" s="205"/>
      <c r="M88" s="206"/>
      <c r="N88" s="207"/>
      <c r="O88" s="207"/>
      <c r="P88" s="208">
        <f>P89</f>
        <v>0</v>
      </c>
      <c r="Q88" s="207"/>
      <c r="R88" s="208">
        <f>R89</f>
        <v>0</v>
      </c>
      <c r="S88" s="207"/>
      <c r="T88" s="209">
        <f>T89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10" t="s">
        <v>146</v>
      </c>
      <c r="AT88" s="211" t="s">
        <v>71</v>
      </c>
      <c r="AU88" s="211" t="s">
        <v>72</v>
      </c>
      <c r="AY88" s="210" t="s">
        <v>125</v>
      </c>
      <c r="BK88" s="212">
        <f>BK89</f>
        <v>0</v>
      </c>
    </row>
    <row r="89" s="12" customFormat="1" ht="22.8" customHeight="1">
      <c r="A89" s="12"/>
      <c r="B89" s="199"/>
      <c r="C89" s="200"/>
      <c r="D89" s="201" t="s">
        <v>71</v>
      </c>
      <c r="E89" s="213" t="s">
        <v>569</v>
      </c>
      <c r="F89" s="213" t="s">
        <v>570</v>
      </c>
      <c r="G89" s="200"/>
      <c r="H89" s="200"/>
      <c r="I89" s="203"/>
      <c r="J89" s="214">
        <f>BK89</f>
        <v>0</v>
      </c>
      <c r="K89" s="200"/>
      <c r="L89" s="205"/>
      <c r="M89" s="206"/>
      <c r="N89" s="207"/>
      <c r="O89" s="207"/>
      <c r="P89" s="208">
        <f>SUM(P90:P93)</f>
        <v>0</v>
      </c>
      <c r="Q89" s="207"/>
      <c r="R89" s="208">
        <f>SUM(R90:R93)</f>
        <v>0</v>
      </c>
      <c r="S89" s="207"/>
      <c r="T89" s="209">
        <f>SUM(T90:T93)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10" t="s">
        <v>146</v>
      </c>
      <c r="AT89" s="211" t="s">
        <v>71</v>
      </c>
      <c r="AU89" s="211" t="s">
        <v>79</v>
      </c>
      <c r="AY89" s="210" t="s">
        <v>125</v>
      </c>
      <c r="BK89" s="212">
        <f>SUM(BK90:BK93)</f>
        <v>0</v>
      </c>
    </row>
    <row r="90" s="2" customFormat="1" ht="16.5" customHeight="1">
      <c r="A90" s="41"/>
      <c r="B90" s="42"/>
      <c r="C90" s="215" t="s">
        <v>79</v>
      </c>
      <c r="D90" s="215" t="s">
        <v>127</v>
      </c>
      <c r="E90" s="216" t="s">
        <v>571</v>
      </c>
      <c r="F90" s="217" t="s">
        <v>572</v>
      </c>
      <c r="G90" s="218" t="s">
        <v>573</v>
      </c>
      <c r="H90" s="219">
        <v>1</v>
      </c>
      <c r="I90" s="220"/>
      <c r="J90" s="221">
        <f>ROUND(I90*H90,2)</f>
        <v>0</v>
      </c>
      <c r="K90" s="217" t="s">
        <v>19</v>
      </c>
      <c r="L90" s="47"/>
      <c r="M90" s="222" t="s">
        <v>19</v>
      </c>
      <c r="N90" s="223" t="s">
        <v>43</v>
      </c>
      <c r="O90" s="87"/>
      <c r="P90" s="224">
        <f>O90*H90</f>
        <v>0</v>
      </c>
      <c r="Q90" s="224">
        <v>0</v>
      </c>
      <c r="R90" s="224">
        <f>Q90*H90</f>
        <v>0</v>
      </c>
      <c r="S90" s="224">
        <v>0</v>
      </c>
      <c r="T90" s="225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26" t="s">
        <v>574</v>
      </c>
      <c r="AT90" s="226" t="s">
        <v>127</v>
      </c>
      <c r="AU90" s="226" t="s">
        <v>81</v>
      </c>
      <c r="AY90" s="20" t="s">
        <v>125</v>
      </c>
      <c r="BE90" s="227">
        <f>IF(N90="základní",J90,0)</f>
        <v>0</v>
      </c>
      <c r="BF90" s="227">
        <f>IF(N90="snížená",J90,0)</f>
        <v>0</v>
      </c>
      <c r="BG90" s="227">
        <f>IF(N90="zákl. přenesená",J90,0)</f>
        <v>0</v>
      </c>
      <c r="BH90" s="227">
        <f>IF(N90="sníž. přenesená",J90,0)</f>
        <v>0</v>
      </c>
      <c r="BI90" s="227">
        <f>IF(N90="nulová",J90,0)</f>
        <v>0</v>
      </c>
      <c r="BJ90" s="20" t="s">
        <v>79</v>
      </c>
      <c r="BK90" s="227">
        <f>ROUND(I90*H90,2)</f>
        <v>0</v>
      </c>
      <c r="BL90" s="20" t="s">
        <v>574</v>
      </c>
      <c r="BM90" s="226" t="s">
        <v>575</v>
      </c>
    </row>
    <row r="91" s="2" customFormat="1">
      <c r="A91" s="41"/>
      <c r="B91" s="42"/>
      <c r="C91" s="43"/>
      <c r="D91" s="228" t="s">
        <v>134</v>
      </c>
      <c r="E91" s="43"/>
      <c r="F91" s="229" t="s">
        <v>572</v>
      </c>
      <c r="G91" s="43"/>
      <c r="H91" s="43"/>
      <c r="I91" s="230"/>
      <c r="J91" s="43"/>
      <c r="K91" s="43"/>
      <c r="L91" s="47"/>
      <c r="M91" s="231"/>
      <c r="N91" s="232"/>
      <c r="O91" s="87"/>
      <c r="P91" s="87"/>
      <c r="Q91" s="87"/>
      <c r="R91" s="87"/>
      <c r="S91" s="87"/>
      <c r="T91" s="88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20" t="s">
        <v>134</v>
      </c>
      <c r="AU91" s="20" t="s">
        <v>81</v>
      </c>
    </row>
    <row r="92" s="2" customFormat="1">
      <c r="A92" s="41"/>
      <c r="B92" s="42"/>
      <c r="C92" s="43"/>
      <c r="D92" s="228" t="s">
        <v>576</v>
      </c>
      <c r="E92" s="43"/>
      <c r="F92" s="257" t="s">
        <v>577</v>
      </c>
      <c r="G92" s="43"/>
      <c r="H92" s="43"/>
      <c r="I92" s="230"/>
      <c r="J92" s="43"/>
      <c r="K92" s="43"/>
      <c r="L92" s="47"/>
      <c r="M92" s="231"/>
      <c r="N92" s="232"/>
      <c r="O92" s="87"/>
      <c r="P92" s="87"/>
      <c r="Q92" s="87"/>
      <c r="R92" s="87"/>
      <c r="S92" s="87"/>
      <c r="T92" s="88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0" t="s">
        <v>576</v>
      </c>
      <c r="AU92" s="20" t="s">
        <v>81</v>
      </c>
    </row>
    <row r="93" s="13" customFormat="1">
      <c r="A93" s="13"/>
      <c r="B93" s="235"/>
      <c r="C93" s="236"/>
      <c r="D93" s="228" t="s">
        <v>138</v>
      </c>
      <c r="E93" s="237" t="s">
        <v>19</v>
      </c>
      <c r="F93" s="238" t="s">
        <v>79</v>
      </c>
      <c r="G93" s="236"/>
      <c r="H93" s="239">
        <v>1</v>
      </c>
      <c r="I93" s="240"/>
      <c r="J93" s="236"/>
      <c r="K93" s="236"/>
      <c r="L93" s="241"/>
      <c r="M93" s="289"/>
      <c r="N93" s="290"/>
      <c r="O93" s="290"/>
      <c r="P93" s="290"/>
      <c r="Q93" s="290"/>
      <c r="R93" s="290"/>
      <c r="S93" s="290"/>
      <c r="T93" s="291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45" t="s">
        <v>138</v>
      </c>
      <c r="AU93" s="245" t="s">
        <v>81</v>
      </c>
      <c r="AV93" s="13" t="s">
        <v>81</v>
      </c>
      <c r="AW93" s="13" t="s">
        <v>33</v>
      </c>
      <c r="AX93" s="13" t="s">
        <v>79</v>
      </c>
      <c r="AY93" s="245" t="s">
        <v>125</v>
      </c>
    </row>
    <row r="94" s="2" customFormat="1" ht="6.96" customHeight="1">
      <c r="A94" s="41"/>
      <c r="B94" s="62"/>
      <c r="C94" s="63"/>
      <c r="D94" s="63"/>
      <c r="E94" s="63"/>
      <c r="F94" s="63"/>
      <c r="G94" s="63"/>
      <c r="H94" s="63"/>
      <c r="I94" s="63"/>
      <c r="J94" s="63"/>
      <c r="K94" s="63"/>
      <c r="L94" s="47"/>
      <c r="M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</sheetData>
  <sheetProtection sheet="1" autoFilter="0" formatColumns="0" formatRows="0" objects="1" scenarios="1" spinCount="100000" saltValue="09nS8uCckfZWvytQkNTMdSwMG2G/2zCvZ1DYrcuz1lxQ1xvkJOnlrSH8j0dQFt7p/v2sA76HhbfD+vWd39eSyA==" hashValue="dVhnubyJB9OUSk89Q/43vLOXxPrw1vG864rzf2DmwmgBRHbuYjVB2ajTXHCLUHEh13l7nNC8g/oL+JdUcKPPww==" algorithmName="SHA-512" password="CC35"/>
  <autoFilter ref="C86:K93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5:H75"/>
    <mergeCell ref="E77:H77"/>
    <mergeCell ref="E79:H79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93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81</v>
      </c>
    </row>
    <row r="4" s="1" customFormat="1" ht="24.96" customHeight="1">
      <c r="B4" s="23"/>
      <c r="D4" s="143" t="s">
        <v>94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Valtice - ulice Lipová, chodník a veřejné osvětlení</v>
      </c>
      <c r="F7" s="145"/>
      <c r="G7" s="145"/>
      <c r="H7" s="145"/>
      <c r="L7" s="23"/>
    </row>
    <row r="8" s="1" customFormat="1" ht="12" customHeight="1">
      <c r="B8" s="23"/>
      <c r="D8" s="145" t="s">
        <v>95</v>
      </c>
      <c r="L8" s="23"/>
    </row>
    <row r="9" s="2" customFormat="1" ht="16.5" customHeight="1">
      <c r="A9" s="41"/>
      <c r="B9" s="47"/>
      <c r="C9" s="41"/>
      <c r="D9" s="41"/>
      <c r="E9" s="146" t="s">
        <v>578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5" t="s">
        <v>97</v>
      </c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8" t="s">
        <v>579</v>
      </c>
      <c r="F11" s="41"/>
      <c r="G11" s="41"/>
      <c r="H11" s="41"/>
      <c r="I11" s="41"/>
      <c r="J11" s="41"/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5" t="s">
        <v>18</v>
      </c>
      <c r="E13" s="41"/>
      <c r="F13" s="136" t="s">
        <v>19</v>
      </c>
      <c r="G13" s="41"/>
      <c r="H13" s="41"/>
      <c r="I13" s="145" t="s">
        <v>20</v>
      </c>
      <c r="J13" s="136" t="s">
        <v>19</v>
      </c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21</v>
      </c>
      <c r="E14" s="41"/>
      <c r="F14" s="136" t="s">
        <v>22</v>
      </c>
      <c r="G14" s="41"/>
      <c r="H14" s="41"/>
      <c r="I14" s="145" t="s">
        <v>23</v>
      </c>
      <c r="J14" s="149" t="str">
        <f>'Rekapitulace stavby'!AN8</f>
        <v>23. 8. 2024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5" t="s">
        <v>25</v>
      </c>
      <c r="E16" s="41"/>
      <c r="F16" s="41"/>
      <c r="G16" s="41"/>
      <c r="H16" s="41"/>
      <c r="I16" s="145" t="s">
        <v>26</v>
      </c>
      <c r="J16" s="136" t="s">
        <v>19</v>
      </c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">
        <v>27</v>
      </c>
      <c r="F17" s="41"/>
      <c r="G17" s="41"/>
      <c r="H17" s="41"/>
      <c r="I17" s="145" t="s">
        <v>28</v>
      </c>
      <c r="J17" s="136" t="s">
        <v>19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5" t="s">
        <v>29</v>
      </c>
      <c r="E19" s="41"/>
      <c r="F19" s="41"/>
      <c r="G19" s="41"/>
      <c r="H19" s="41"/>
      <c r="I19" s="145" t="s">
        <v>26</v>
      </c>
      <c r="J19" s="36" t="str">
        <f>'Rekapitulace stavby'!AN13</f>
        <v>Vyplň údaj</v>
      </c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5" t="s">
        <v>28</v>
      </c>
      <c r="J20" s="36" t="str">
        <f>'Rekapitulace stavby'!AN14</f>
        <v>Vyplň údaj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5" t="s">
        <v>31</v>
      </c>
      <c r="E22" s="41"/>
      <c r="F22" s="41"/>
      <c r="G22" s="41"/>
      <c r="H22" s="41"/>
      <c r="I22" s="145" t="s">
        <v>26</v>
      </c>
      <c r="J22" s="136" t="str">
        <f>IF('Rekapitulace stavby'!AN16="","",'Rekapitulace stavby'!AN16)</f>
        <v/>
      </c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tr">
        <f>IF('Rekapitulace stavby'!E17="","",'Rekapitulace stavby'!E17)</f>
        <v xml:space="preserve"> </v>
      </c>
      <c r="F23" s="41"/>
      <c r="G23" s="41"/>
      <c r="H23" s="41"/>
      <c r="I23" s="145" t="s">
        <v>28</v>
      </c>
      <c r="J23" s="136" t="str">
        <f>IF('Rekapitulace stavby'!AN17="","",'Rekapitulace stavby'!AN17)</f>
        <v/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5" t="s">
        <v>34</v>
      </c>
      <c r="E25" s="41"/>
      <c r="F25" s="41"/>
      <c r="G25" s="41"/>
      <c r="H25" s="41"/>
      <c r="I25" s="145" t="s">
        <v>26</v>
      </c>
      <c r="J25" s="136" t="s">
        <v>19</v>
      </c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">
        <v>35</v>
      </c>
      <c r="F26" s="41"/>
      <c r="G26" s="41"/>
      <c r="H26" s="41"/>
      <c r="I26" s="145" t="s">
        <v>28</v>
      </c>
      <c r="J26" s="136" t="s">
        <v>19</v>
      </c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7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5" t="s">
        <v>36</v>
      </c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0"/>
      <c r="B29" s="151"/>
      <c r="C29" s="150"/>
      <c r="D29" s="150"/>
      <c r="E29" s="152" t="s">
        <v>19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5" t="s">
        <v>38</v>
      </c>
      <c r="E32" s="41"/>
      <c r="F32" s="41"/>
      <c r="G32" s="41"/>
      <c r="H32" s="41"/>
      <c r="I32" s="41"/>
      <c r="J32" s="156">
        <f>ROUND(J89, 2)</f>
        <v>0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4"/>
      <c r="E33" s="154"/>
      <c r="F33" s="154"/>
      <c r="G33" s="154"/>
      <c r="H33" s="154"/>
      <c r="I33" s="154"/>
      <c r="J33" s="154"/>
      <c r="K33" s="154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7" t="s">
        <v>40</v>
      </c>
      <c r="G34" s="41"/>
      <c r="H34" s="41"/>
      <c r="I34" s="157" t="s">
        <v>39</v>
      </c>
      <c r="J34" s="157" t="s">
        <v>41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8" t="s">
        <v>42</v>
      </c>
      <c r="E35" s="145" t="s">
        <v>43</v>
      </c>
      <c r="F35" s="159">
        <f>ROUND((SUM(BE89:BE109)),  2)</f>
        <v>0</v>
      </c>
      <c r="G35" s="41"/>
      <c r="H35" s="41"/>
      <c r="I35" s="160">
        <v>0.20999999999999999</v>
      </c>
      <c r="J35" s="159">
        <f>ROUND(((SUM(BE89:BE109))*I35),  2)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5" t="s">
        <v>44</v>
      </c>
      <c r="F36" s="159">
        <f>ROUND((SUM(BF89:BF109)),  2)</f>
        <v>0</v>
      </c>
      <c r="G36" s="41"/>
      <c r="H36" s="41"/>
      <c r="I36" s="160">
        <v>0.12</v>
      </c>
      <c r="J36" s="159">
        <f>ROUND(((SUM(BF89:BF109))*I36),  2)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45</v>
      </c>
      <c r="F37" s="159">
        <f>ROUND((SUM(BG89:BG109)),  2)</f>
        <v>0</v>
      </c>
      <c r="G37" s="41"/>
      <c r="H37" s="41"/>
      <c r="I37" s="160">
        <v>0.20999999999999999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5" t="s">
        <v>46</v>
      </c>
      <c r="F38" s="159">
        <f>ROUND((SUM(BH89:BH109)),  2)</f>
        <v>0</v>
      </c>
      <c r="G38" s="41"/>
      <c r="H38" s="41"/>
      <c r="I38" s="160">
        <v>0.12</v>
      </c>
      <c r="J38" s="159">
        <f>0</f>
        <v>0</v>
      </c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5" t="s">
        <v>47</v>
      </c>
      <c r="F39" s="159">
        <f>ROUND((SUM(BI89:BI109)),  2)</f>
        <v>0</v>
      </c>
      <c r="G39" s="41"/>
      <c r="H39" s="41"/>
      <c r="I39" s="160">
        <v>0</v>
      </c>
      <c r="J39" s="159">
        <f>0</f>
        <v>0</v>
      </c>
      <c r="K39" s="41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1"/>
      <c r="D41" s="162" t="s">
        <v>48</v>
      </c>
      <c r="E41" s="163"/>
      <c r="F41" s="163"/>
      <c r="G41" s="164" t="s">
        <v>49</v>
      </c>
      <c r="H41" s="165" t="s">
        <v>50</v>
      </c>
      <c r="I41" s="163"/>
      <c r="J41" s="166">
        <f>SUM(J32:J39)</f>
        <v>0</v>
      </c>
      <c r="K41" s="167"/>
      <c r="L41" s="147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98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172" t="str">
        <f>E7</f>
        <v>Valtice - ulice Lipová, chodník a veřejné osvětlení</v>
      </c>
      <c r="F50" s="35"/>
      <c r="G50" s="35"/>
      <c r="H50" s="35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95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2" t="s">
        <v>578</v>
      </c>
      <c r="F52" s="43"/>
      <c r="G52" s="43"/>
      <c r="H52" s="43"/>
      <c r="I52" s="43"/>
      <c r="J52" s="43"/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97</v>
      </c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VRN - Vedlejší rozpočttoové náklady</v>
      </c>
      <c r="F54" s="43"/>
      <c r="G54" s="43"/>
      <c r="H54" s="43"/>
      <c r="I54" s="43"/>
      <c r="J54" s="43"/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>Valtice</v>
      </c>
      <c r="G56" s="43"/>
      <c r="H56" s="43"/>
      <c r="I56" s="35" t="s">
        <v>23</v>
      </c>
      <c r="J56" s="75" t="str">
        <f>IF(J14="","",J14)</f>
        <v>23. 8. 2024</v>
      </c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5.15" customHeight="1">
      <c r="A58" s="41"/>
      <c r="B58" s="42"/>
      <c r="C58" s="35" t="s">
        <v>25</v>
      </c>
      <c r="D58" s="43"/>
      <c r="E58" s="43"/>
      <c r="F58" s="30" t="str">
        <f>E17</f>
        <v>město Valtice</v>
      </c>
      <c r="G58" s="43"/>
      <c r="H58" s="43"/>
      <c r="I58" s="35" t="s">
        <v>31</v>
      </c>
      <c r="J58" s="39" t="str">
        <f>E23</f>
        <v xml:space="preserve"> </v>
      </c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29</v>
      </c>
      <c r="D59" s="43"/>
      <c r="E59" s="43"/>
      <c r="F59" s="30" t="str">
        <f>IF(E20="","",E20)</f>
        <v>Vyplň údaj</v>
      </c>
      <c r="G59" s="43"/>
      <c r="H59" s="43"/>
      <c r="I59" s="35" t="s">
        <v>34</v>
      </c>
      <c r="J59" s="39" t="str">
        <f>E26</f>
        <v>ViaDesigne s.r.o.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7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3" t="s">
        <v>99</v>
      </c>
      <c r="D61" s="174"/>
      <c r="E61" s="174"/>
      <c r="F61" s="174"/>
      <c r="G61" s="174"/>
      <c r="H61" s="174"/>
      <c r="I61" s="174"/>
      <c r="J61" s="175" t="s">
        <v>100</v>
      </c>
      <c r="K61" s="174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6" t="s">
        <v>70</v>
      </c>
      <c r="D63" s="43"/>
      <c r="E63" s="43"/>
      <c r="F63" s="43"/>
      <c r="G63" s="43"/>
      <c r="H63" s="43"/>
      <c r="I63" s="43"/>
      <c r="J63" s="105">
        <f>J89</f>
        <v>0</v>
      </c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101</v>
      </c>
    </row>
    <row r="64" s="9" customFormat="1" ht="24.96" customHeight="1">
      <c r="A64" s="9"/>
      <c r="B64" s="177"/>
      <c r="C64" s="178"/>
      <c r="D64" s="179" t="s">
        <v>578</v>
      </c>
      <c r="E64" s="180"/>
      <c r="F64" s="180"/>
      <c r="G64" s="180"/>
      <c r="H64" s="180"/>
      <c r="I64" s="180"/>
      <c r="J64" s="181">
        <f>J90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3"/>
      <c r="C65" s="128"/>
      <c r="D65" s="184" t="s">
        <v>580</v>
      </c>
      <c r="E65" s="185"/>
      <c r="F65" s="185"/>
      <c r="G65" s="185"/>
      <c r="H65" s="185"/>
      <c r="I65" s="185"/>
      <c r="J65" s="186">
        <f>J91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3"/>
      <c r="C66" s="128"/>
      <c r="D66" s="184" t="s">
        <v>581</v>
      </c>
      <c r="E66" s="185"/>
      <c r="F66" s="185"/>
      <c r="G66" s="185"/>
      <c r="H66" s="185"/>
      <c r="I66" s="185"/>
      <c r="J66" s="186">
        <f>J100</f>
        <v>0</v>
      </c>
      <c r="K66" s="128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4.88" customHeight="1">
      <c r="A67" s="10"/>
      <c r="B67" s="183"/>
      <c r="C67" s="128"/>
      <c r="D67" s="184" t="s">
        <v>582</v>
      </c>
      <c r="E67" s="185"/>
      <c r="F67" s="185"/>
      <c r="G67" s="185"/>
      <c r="H67" s="185"/>
      <c r="I67" s="185"/>
      <c r="J67" s="186">
        <f>J107</f>
        <v>0</v>
      </c>
      <c r="K67" s="128"/>
      <c r="L67" s="18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41"/>
      <c r="B68" s="42"/>
      <c r="C68" s="43"/>
      <c r="D68" s="43"/>
      <c r="E68" s="43"/>
      <c r="F68" s="43"/>
      <c r="G68" s="43"/>
      <c r="H68" s="43"/>
      <c r="I68" s="43"/>
      <c r="J68" s="43"/>
      <c r="K68" s="43"/>
      <c r="L68" s="14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6.96" customHeight="1">
      <c r="A69" s="41"/>
      <c r="B69" s="62"/>
      <c r="C69" s="63"/>
      <c r="D69" s="63"/>
      <c r="E69" s="63"/>
      <c r="F69" s="63"/>
      <c r="G69" s="63"/>
      <c r="H69" s="63"/>
      <c r="I69" s="63"/>
      <c r="J69" s="63"/>
      <c r="K69" s="63"/>
      <c r="L69" s="14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3" s="2" customFormat="1" ht="6.96" customHeight="1">
      <c r="A73" s="41"/>
      <c r="B73" s="64"/>
      <c r="C73" s="65"/>
      <c r="D73" s="65"/>
      <c r="E73" s="65"/>
      <c r="F73" s="65"/>
      <c r="G73" s="65"/>
      <c r="H73" s="65"/>
      <c r="I73" s="65"/>
      <c r="J73" s="65"/>
      <c r="K73" s="65"/>
      <c r="L73" s="14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24.96" customHeight="1">
      <c r="A74" s="41"/>
      <c r="B74" s="42"/>
      <c r="C74" s="26" t="s">
        <v>110</v>
      </c>
      <c r="D74" s="43"/>
      <c r="E74" s="43"/>
      <c r="F74" s="43"/>
      <c r="G74" s="43"/>
      <c r="H74" s="43"/>
      <c r="I74" s="43"/>
      <c r="J74" s="43"/>
      <c r="K74" s="43"/>
      <c r="L74" s="14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4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2" customHeight="1">
      <c r="A76" s="41"/>
      <c r="B76" s="42"/>
      <c r="C76" s="35" t="s">
        <v>16</v>
      </c>
      <c r="D76" s="43"/>
      <c r="E76" s="43"/>
      <c r="F76" s="43"/>
      <c r="G76" s="43"/>
      <c r="H76" s="43"/>
      <c r="I76" s="43"/>
      <c r="J76" s="43"/>
      <c r="K76" s="43"/>
      <c r="L76" s="14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6.5" customHeight="1">
      <c r="A77" s="41"/>
      <c r="B77" s="42"/>
      <c r="C77" s="43"/>
      <c r="D77" s="43"/>
      <c r="E77" s="172" t="str">
        <f>E7</f>
        <v>Valtice - ulice Lipová, chodník a veřejné osvětlení</v>
      </c>
      <c r="F77" s="35"/>
      <c r="G77" s="35"/>
      <c r="H77" s="35"/>
      <c r="I77" s="43"/>
      <c r="J77" s="43"/>
      <c r="K77" s="43"/>
      <c r="L77" s="14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1" customFormat="1" ht="12" customHeight="1">
      <c r="B78" s="24"/>
      <c r="C78" s="35" t="s">
        <v>95</v>
      </c>
      <c r="D78" s="25"/>
      <c r="E78" s="25"/>
      <c r="F78" s="25"/>
      <c r="G78" s="25"/>
      <c r="H78" s="25"/>
      <c r="I78" s="25"/>
      <c r="J78" s="25"/>
      <c r="K78" s="25"/>
      <c r="L78" s="23"/>
    </row>
    <row r="79" s="2" customFormat="1" ht="16.5" customHeight="1">
      <c r="A79" s="41"/>
      <c r="B79" s="42"/>
      <c r="C79" s="43"/>
      <c r="D79" s="43"/>
      <c r="E79" s="172" t="s">
        <v>578</v>
      </c>
      <c r="F79" s="43"/>
      <c r="G79" s="43"/>
      <c r="H79" s="43"/>
      <c r="I79" s="43"/>
      <c r="J79" s="43"/>
      <c r="K79" s="43"/>
      <c r="L79" s="14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2" customHeight="1">
      <c r="A80" s="41"/>
      <c r="B80" s="42"/>
      <c r="C80" s="35" t="s">
        <v>97</v>
      </c>
      <c r="D80" s="43"/>
      <c r="E80" s="43"/>
      <c r="F80" s="43"/>
      <c r="G80" s="43"/>
      <c r="H80" s="43"/>
      <c r="I80" s="43"/>
      <c r="J80" s="43"/>
      <c r="K80" s="43"/>
      <c r="L80" s="14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6.5" customHeight="1">
      <c r="A81" s="41"/>
      <c r="B81" s="42"/>
      <c r="C81" s="43"/>
      <c r="D81" s="43"/>
      <c r="E81" s="72" t="str">
        <f>E11</f>
        <v>VRN - Vedlejší rozpočttoové náklady</v>
      </c>
      <c r="F81" s="43"/>
      <c r="G81" s="43"/>
      <c r="H81" s="43"/>
      <c r="I81" s="43"/>
      <c r="J81" s="43"/>
      <c r="K81" s="43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6.96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2" customHeight="1">
      <c r="A83" s="41"/>
      <c r="B83" s="42"/>
      <c r="C83" s="35" t="s">
        <v>21</v>
      </c>
      <c r="D83" s="43"/>
      <c r="E83" s="43"/>
      <c r="F83" s="30" t="str">
        <f>F14</f>
        <v>Valtice</v>
      </c>
      <c r="G83" s="43"/>
      <c r="H83" s="43"/>
      <c r="I83" s="35" t="s">
        <v>23</v>
      </c>
      <c r="J83" s="75" t="str">
        <f>IF(J14="","",J14)</f>
        <v>23. 8. 2024</v>
      </c>
      <c r="K83" s="4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6.96" customHeight="1">
      <c r="A84" s="41"/>
      <c r="B84" s="42"/>
      <c r="C84" s="43"/>
      <c r="D84" s="43"/>
      <c r="E84" s="43"/>
      <c r="F84" s="43"/>
      <c r="G84" s="43"/>
      <c r="H84" s="43"/>
      <c r="I84" s="43"/>
      <c r="J84" s="43"/>
      <c r="K84" s="43"/>
      <c r="L84" s="14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5.15" customHeight="1">
      <c r="A85" s="41"/>
      <c r="B85" s="42"/>
      <c r="C85" s="35" t="s">
        <v>25</v>
      </c>
      <c r="D85" s="43"/>
      <c r="E85" s="43"/>
      <c r="F85" s="30" t="str">
        <f>E17</f>
        <v>město Valtice</v>
      </c>
      <c r="G85" s="43"/>
      <c r="H85" s="43"/>
      <c r="I85" s="35" t="s">
        <v>31</v>
      </c>
      <c r="J85" s="39" t="str">
        <f>E23</f>
        <v xml:space="preserve"> </v>
      </c>
      <c r="K85" s="43"/>
      <c r="L85" s="14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5.15" customHeight="1">
      <c r="A86" s="41"/>
      <c r="B86" s="42"/>
      <c r="C86" s="35" t="s">
        <v>29</v>
      </c>
      <c r="D86" s="43"/>
      <c r="E86" s="43"/>
      <c r="F86" s="30" t="str">
        <f>IF(E20="","",E20)</f>
        <v>Vyplň údaj</v>
      </c>
      <c r="G86" s="43"/>
      <c r="H86" s="43"/>
      <c r="I86" s="35" t="s">
        <v>34</v>
      </c>
      <c r="J86" s="39" t="str">
        <f>E26</f>
        <v>ViaDesigne s.r.o.</v>
      </c>
      <c r="K86" s="43"/>
      <c r="L86" s="14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0.32" customHeight="1">
      <c r="A87" s="41"/>
      <c r="B87" s="42"/>
      <c r="C87" s="43"/>
      <c r="D87" s="43"/>
      <c r="E87" s="43"/>
      <c r="F87" s="43"/>
      <c r="G87" s="43"/>
      <c r="H87" s="43"/>
      <c r="I87" s="43"/>
      <c r="J87" s="43"/>
      <c r="K87" s="43"/>
      <c r="L87" s="14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11" customFormat="1" ht="29.28" customHeight="1">
      <c r="A88" s="188"/>
      <c r="B88" s="189"/>
      <c r="C88" s="190" t="s">
        <v>111</v>
      </c>
      <c r="D88" s="191" t="s">
        <v>57</v>
      </c>
      <c r="E88" s="191" t="s">
        <v>53</v>
      </c>
      <c r="F88" s="191" t="s">
        <v>54</v>
      </c>
      <c r="G88" s="191" t="s">
        <v>112</v>
      </c>
      <c r="H88" s="191" t="s">
        <v>113</v>
      </c>
      <c r="I88" s="191" t="s">
        <v>114</v>
      </c>
      <c r="J88" s="191" t="s">
        <v>100</v>
      </c>
      <c r="K88" s="192" t="s">
        <v>115</v>
      </c>
      <c r="L88" s="193"/>
      <c r="M88" s="95" t="s">
        <v>19</v>
      </c>
      <c r="N88" s="96" t="s">
        <v>42</v>
      </c>
      <c r="O88" s="96" t="s">
        <v>116</v>
      </c>
      <c r="P88" s="96" t="s">
        <v>117</v>
      </c>
      <c r="Q88" s="96" t="s">
        <v>118</v>
      </c>
      <c r="R88" s="96" t="s">
        <v>119</v>
      </c>
      <c r="S88" s="96" t="s">
        <v>120</v>
      </c>
      <c r="T88" s="97" t="s">
        <v>121</v>
      </c>
      <c r="U88" s="188"/>
      <c r="V88" s="188"/>
      <c r="W88" s="188"/>
      <c r="X88" s="188"/>
      <c r="Y88" s="188"/>
      <c r="Z88" s="188"/>
      <c r="AA88" s="188"/>
      <c r="AB88" s="188"/>
      <c r="AC88" s="188"/>
      <c r="AD88" s="188"/>
      <c r="AE88" s="188"/>
    </row>
    <row r="89" s="2" customFormat="1" ht="22.8" customHeight="1">
      <c r="A89" s="41"/>
      <c r="B89" s="42"/>
      <c r="C89" s="102" t="s">
        <v>122</v>
      </c>
      <c r="D89" s="43"/>
      <c r="E89" s="43"/>
      <c r="F89" s="43"/>
      <c r="G89" s="43"/>
      <c r="H89" s="43"/>
      <c r="I89" s="43"/>
      <c r="J89" s="194">
        <f>BK89</f>
        <v>0</v>
      </c>
      <c r="K89" s="43"/>
      <c r="L89" s="47"/>
      <c r="M89" s="98"/>
      <c r="N89" s="195"/>
      <c r="O89" s="99"/>
      <c r="P89" s="196">
        <f>P90</f>
        <v>0</v>
      </c>
      <c r="Q89" s="99"/>
      <c r="R89" s="196">
        <f>R90</f>
        <v>0</v>
      </c>
      <c r="S89" s="99"/>
      <c r="T89" s="197">
        <f>T90</f>
        <v>0</v>
      </c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T89" s="20" t="s">
        <v>71</v>
      </c>
      <c r="AU89" s="20" t="s">
        <v>101</v>
      </c>
      <c r="BK89" s="198">
        <f>BK90</f>
        <v>0</v>
      </c>
    </row>
    <row r="90" s="12" customFormat="1" ht="25.92" customHeight="1">
      <c r="A90" s="12"/>
      <c r="B90" s="199"/>
      <c r="C90" s="200"/>
      <c r="D90" s="201" t="s">
        <v>71</v>
      </c>
      <c r="E90" s="202" t="s">
        <v>89</v>
      </c>
      <c r="F90" s="202" t="s">
        <v>90</v>
      </c>
      <c r="G90" s="200"/>
      <c r="H90" s="200"/>
      <c r="I90" s="203"/>
      <c r="J90" s="204">
        <f>BK90</f>
        <v>0</v>
      </c>
      <c r="K90" s="200"/>
      <c r="L90" s="205"/>
      <c r="M90" s="206"/>
      <c r="N90" s="207"/>
      <c r="O90" s="207"/>
      <c r="P90" s="208">
        <f>P91+P100</f>
        <v>0</v>
      </c>
      <c r="Q90" s="207"/>
      <c r="R90" s="208">
        <f>R91+R100</f>
        <v>0</v>
      </c>
      <c r="S90" s="207"/>
      <c r="T90" s="209">
        <f>T91+T100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10" t="s">
        <v>159</v>
      </c>
      <c r="AT90" s="211" t="s">
        <v>71</v>
      </c>
      <c r="AU90" s="211" t="s">
        <v>72</v>
      </c>
      <c r="AY90" s="210" t="s">
        <v>125</v>
      </c>
      <c r="BK90" s="212">
        <f>BK91+BK100</f>
        <v>0</v>
      </c>
    </row>
    <row r="91" s="12" customFormat="1" ht="22.8" customHeight="1">
      <c r="A91" s="12"/>
      <c r="B91" s="199"/>
      <c r="C91" s="200"/>
      <c r="D91" s="201" t="s">
        <v>71</v>
      </c>
      <c r="E91" s="213" t="s">
        <v>583</v>
      </c>
      <c r="F91" s="213" t="s">
        <v>584</v>
      </c>
      <c r="G91" s="200"/>
      <c r="H91" s="200"/>
      <c r="I91" s="203"/>
      <c r="J91" s="214">
        <f>BK91</f>
        <v>0</v>
      </c>
      <c r="K91" s="200"/>
      <c r="L91" s="205"/>
      <c r="M91" s="206"/>
      <c r="N91" s="207"/>
      <c r="O91" s="207"/>
      <c r="P91" s="208">
        <f>SUM(P92:P99)</f>
        <v>0</v>
      </c>
      <c r="Q91" s="207"/>
      <c r="R91" s="208">
        <f>SUM(R92:R99)</f>
        <v>0</v>
      </c>
      <c r="S91" s="207"/>
      <c r="T91" s="209">
        <f>SUM(T92:T99)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10" t="s">
        <v>159</v>
      </c>
      <c r="AT91" s="211" t="s">
        <v>71</v>
      </c>
      <c r="AU91" s="211" t="s">
        <v>79</v>
      </c>
      <c r="AY91" s="210" t="s">
        <v>125</v>
      </c>
      <c r="BK91" s="212">
        <f>SUM(BK92:BK99)</f>
        <v>0</v>
      </c>
    </row>
    <row r="92" s="2" customFormat="1" ht="16.5" customHeight="1">
      <c r="A92" s="41"/>
      <c r="B92" s="42"/>
      <c r="C92" s="215" t="s">
        <v>79</v>
      </c>
      <c r="D92" s="215" t="s">
        <v>127</v>
      </c>
      <c r="E92" s="216" t="s">
        <v>585</v>
      </c>
      <c r="F92" s="217" t="s">
        <v>586</v>
      </c>
      <c r="G92" s="218" t="s">
        <v>573</v>
      </c>
      <c r="H92" s="219">
        <v>1</v>
      </c>
      <c r="I92" s="220"/>
      <c r="J92" s="221">
        <f>ROUND(I92*H92,2)</f>
        <v>0</v>
      </c>
      <c r="K92" s="217" t="s">
        <v>19</v>
      </c>
      <c r="L92" s="47"/>
      <c r="M92" s="222" t="s">
        <v>19</v>
      </c>
      <c r="N92" s="223" t="s">
        <v>43</v>
      </c>
      <c r="O92" s="87"/>
      <c r="P92" s="224">
        <f>O92*H92</f>
        <v>0</v>
      </c>
      <c r="Q92" s="224">
        <v>0</v>
      </c>
      <c r="R92" s="224">
        <f>Q92*H92</f>
        <v>0</v>
      </c>
      <c r="S92" s="224">
        <v>0</v>
      </c>
      <c r="T92" s="225">
        <f>S92*H92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226" t="s">
        <v>587</v>
      </c>
      <c r="AT92" s="226" t="s">
        <v>127</v>
      </c>
      <c r="AU92" s="226" t="s">
        <v>81</v>
      </c>
      <c r="AY92" s="20" t="s">
        <v>125</v>
      </c>
      <c r="BE92" s="227">
        <f>IF(N92="základní",J92,0)</f>
        <v>0</v>
      </c>
      <c r="BF92" s="227">
        <f>IF(N92="snížená",J92,0)</f>
        <v>0</v>
      </c>
      <c r="BG92" s="227">
        <f>IF(N92="zákl. přenesená",J92,0)</f>
        <v>0</v>
      </c>
      <c r="BH92" s="227">
        <f>IF(N92="sníž. přenesená",J92,0)</f>
        <v>0</v>
      </c>
      <c r="BI92" s="227">
        <f>IF(N92="nulová",J92,0)</f>
        <v>0</v>
      </c>
      <c r="BJ92" s="20" t="s">
        <v>79</v>
      </c>
      <c r="BK92" s="227">
        <f>ROUND(I92*H92,2)</f>
        <v>0</v>
      </c>
      <c r="BL92" s="20" t="s">
        <v>587</v>
      </c>
      <c r="BM92" s="226" t="s">
        <v>588</v>
      </c>
    </row>
    <row r="93" s="2" customFormat="1">
      <c r="A93" s="41"/>
      <c r="B93" s="42"/>
      <c r="C93" s="43"/>
      <c r="D93" s="228" t="s">
        <v>134</v>
      </c>
      <c r="E93" s="43"/>
      <c r="F93" s="229" t="s">
        <v>586</v>
      </c>
      <c r="G93" s="43"/>
      <c r="H93" s="43"/>
      <c r="I93" s="230"/>
      <c r="J93" s="43"/>
      <c r="K93" s="43"/>
      <c r="L93" s="47"/>
      <c r="M93" s="231"/>
      <c r="N93" s="232"/>
      <c r="O93" s="87"/>
      <c r="P93" s="87"/>
      <c r="Q93" s="87"/>
      <c r="R93" s="87"/>
      <c r="S93" s="87"/>
      <c r="T93" s="88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20" t="s">
        <v>134</v>
      </c>
      <c r="AU93" s="20" t="s">
        <v>81</v>
      </c>
    </row>
    <row r="94" s="2" customFormat="1" ht="16.5" customHeight="1">
      <c r="A94" s="41"/>
      <c r="B94" s="42"/>
      <c r="C94" s="215" t="s">
        <v>81</v>
      </c>
      <c r="D94" s="215" t="s">
        <v>127</v>
      </c>
      <c r="E94" s="216" t="s">
        <v>589</v>
      </c>
      <c r="F94" s="217" t="s">
        <v>590</v>
      </c>
      <c r="G94" s="218" t="s">
        <v>573</v>
      </c>
      <c r="H94" s="219">
        <v>1</v>
      </c>
      <c r="I94" s="220"/>
      <c r="J94" s="221">
        <f>ROUND(I94*H94,2)</f>
        <v>0</v>
      </c>
      <c r="K94" s="217" t="s">
        <v>19</v>
      </c>
      <c r="L94" s="47"/>
      <c r="M94" s="222" t="s">
        <v>19</v>
      </c>
      <c r="N94" s="223" t="s">
        <v>43</v>
      </c>
      <c r="O94" s="87"/>
      <c r="P94" s="224">
        <f>O94*H94</f>
        <v>0</v>
      </c>
      <c r="Q94" s="224">
        <v>0</v>
      </c>
      <c r="R94" s="224">
        <f>Q94*H94</f>
        <v>0</v>
      </c>
      <c r="S94" s="224">
        <v>0</v>
      </c>
      <c r="T94" s="225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26" t="s">
        <v>587</v>
      </c>
      <c r="AT94" s="226" t="s">
        <v>127</v>
      </c>
      <c r="AU94" s="226" t="s">
        <v>81</v>
      </c>
      <c r="AY94" s="20" t="s">
        <v>125</v>
      </c>
      <c r="BE94" s="227">
        <f>IF(N94="základní",J94,0)</f>
        <v>0</v>
      </c>
      <c r="BF94" s="227">
        <f>IF(N94="snížená",J94,0)</f>
        <v>0</v>
      </c>
      <c r="BG94" s="227">
        <f>IF(N94="zákl. přenesená",J94,0)</f>
        <v>0</v>
      </c>
      <c r="BH94" s="227">
        <f>IF(N94="sníž. přenesená",J94,0)</f>
        <v>0</v>
      </c>
      <c r="BI94" s="227">
        <f>IF(N94="nulová",J94,0)</f>
        <v>0</v>
      </c>
      <c r="BJ94" s="20" t="s">
        <v>79</v>
      </c>
      <c r="BK94" s="227">
        <f>ROUND(I94*H94,2)</f>
        <v>0</v>
      </c>
      <c r="BL94" s="20" t="s">
        <v>587</v>
      </c>
      <c r="BM94" s="226" t="s">
        <v>591</v>
      </c>
    </row>
    <row r="95" s="2" customFormat="1">
      <c r="A95" s="41"/>
      <c r="B95" s="42"/>
      <c r="C95" s="43"/>
      <c r="D95" s="228" t="s">
        <v>134</v>
      </c>
      <c r="E95" s="43"/>
      <c r="F95" s="229" t="s">
        <v>590</v>
      </c>
      <c r="G95" s="43"/>
      <c r="H95" s="43"/>
      <c r="I95" s="230"/>
      <c r="J95" s="43"/>
      <c r="K95" s="43"/>
      <c r="L95" s="47"/>
      <c r="M95" s="231"/>
      <c r="N95" s="232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134</v>
      </c>
      <c r="AU95" s="20" t="s">
        <v>81</v>
      </c>
    </row>
    <row r="96" s="2" customFormat="1" ht="16.5" customHeight="1">
      <c r="A96" s="41"/>
      <c r="B96" s="42"/>
      <c r="C96" s="215" t="s">
        <v>146</v>
      </c>
      <c r="D96" s="215" t="s">
        <v>127</v>
      </c>
      <c r="E96" s="216" t="s">
        <v>592</v>
      </c>
      <c r="F96" s="217" t="s">
        <v>593</v>
      </c>
      <c r="G96" s="218" t="s">
        <v>573</v>
      </c>
      <c r="H96" s="219">
        <v>1</v>
      </c>
      <c r="I96" s="220"/>
      <c r="J96" s="221">
        <f>ROUND(I96*H96,2)</f>
        <v>0</v>
      </c>
      <c r="K96" s="217" t="s">
        <v>19</v>
      </c>
      <c r="L96" s="47"/>
      <c r="M96" s="222" t="s">
        <v>19</v>
      </c>
      <c r="N96" s="223" t="s">
        <v>43</v>
      </c>
      <c r="O96" s="87"/>
      <c r="P96" s="224">
        <f>O96*H96</f>
        <v>0</v>
      </c>
      <c r="Q96" s="224">
        <v>0</v>
      </c>
      <c r="R96" s="224">
        <f>Q96*H96</f>
        <v>0</v>
      </c>
      <c r="S96" s="224">
        <v>0</v>
      </c>
      <c r="T96" s="225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26" t="s">
        <v>587</v>
      </c>
      <c r="AT96" s="226" t="s">
        <v>127</v>
      </c>
      <c r="AU96" s="226" t="s">
        <v>81</v>
      </c>
      <c r="AY96" s="20" t="s">
        <v>125</v>
      </c>
      <c r="BE96" s="227">
        <f>IF(N96="základní",J96,0)</f>
        <v>0</v>
      </c>
      <c r="BF96" s="227">
        <f>IF(N96="snížená",J96,0)</f>
        <v>0</v>
      </c>
      <c r="BG96" s="227">
        <f>IF(N96="zákl. přenesená",J96,0)</f>
        <v>0</v>
      </c>
      <c r="BH96" s="227">
        <f>IF(N96="sníž. přenesená",J96,0)</f>
        <v>0</v>
      </c>
      <c r="BI96" s="227">
        <f>IF(N96="nulová",J96,0)</f>
        <v>0</v>
      </c>
      <c r="BJ96" s="20" t="s">
        <v>79</v>
      </c>
      <c r="BK96" s="227">
        <f>ROUND(I96*H96,2)</f>
        <v>0</v>
      </c>
      <c r="BL96" s="20" t="s">
        <v>587</v>
      </c>
      <c r="BM96" s="226" t="s">
        <v>594</v>
      </c>
    </row>
    <row r="97" s="2" customFormat="1">
      <c r="A97" s="41"/>
      <c r="B97" s="42"/>
      <c r="C97" s="43"/>
      <c r="D97" s="228" t="s">
        <v>134</v>
      </c>
      <c r="E97" s="43"/>
      <c r="F97" s="229" t="s">
        <v>593</v>
      </c>
      <c r="G97" s="43"/>
      <c r="H97" s="43"/>
      <c r="I97" s="230"/>
      <c r="J97" s="43"/>
      <c r="K97" s="43"/>
      <c r="L97" s="47"/>
      <c r="M97" s="231"/>
      <c r="N97" s="232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134</v>
      </c>
      <c r="AU97" s="20" t="s">
        <v>81</v>
      </c>
    </row>
    <row r="98" s="2" customFormat="1" ht="16.5" customHeight="1">
      <c r="A98" s="41"/>
      <c r="B98" s="42"/>
      <c r="C98" s="215" t="s">
        <v>132</v>
      </c>
      <c r="D98" s="215" t="s">
        <v>127</v>
      </c>
      <c r="E98" s="216" t="s">
        <v>595</v>
      </c>
      <c r="F98" s="217" t="s">
        <v>596</v>
      </c>
      <c r="G98" s="218" t="s">
        <v>573</v>
      </c>
      <c r="H98" s="219">
        <v>1</v>
      </c>
      <c r="I98" s="220"/>
      <c r="J98" s="221">
        <f>ROUND(I98*H98,2)</f>
        <v>0</v>
      </c>
      <c r="K98" s="217" t="s">
        <v>19</v>
      </c>
      <c r="L98" s="47"/>
      <c r="M98" s="222" t="s">
        <v>19</v>
      </c>
      <c r="N98" s="223" t="s">
        <v>43</v>
      </c>
      <c r="O98" s="87"/>
      <c r="P98" s="224">
        <f>O98*H98</f>
        <v>0</v>
      </c>
      <c r="Q98" s="224">
        <v>0</v>
      </c>
      <c r="R98" s="224">
        <f>Q98*H98</f>
        <v>0</v>
      </c>
      <c r="S98" s="224">
        <v>0</v>
      </c>
      <c r="T98" s="225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26" t="s">
        <v>587</v>
      </c>
      <c r="AT98" s="226" t="s">
        <v>127</v>
      </c>
      <c r="AU98" s="226" t="s">
        <v>81</v>
      </c>
      <c r="AY98" s="20" t="s">
        <v>125</v>
      </c>
      <c r="BE98" s="227">
        <f>IF(N98="základní",J98,0)</f>
        <v>0</v>
      </c>
      <c r="BF98" s="227">
        <f>IF(N98="snížená",J98,0)</f>
        <v>0</v>
      </c>
      <c r="BG98" s="227">
        <f>IF(N98="zákl. přenesená",J98,0)</f>
        <v>0</v>
      </c>
      <c r="BH98" s="227">
        <f>IF(N98="sníž. přenesená",J98,0)</f>
        <v>0</v>
      </c>
      <c r="BI98" s="227">
        <f>IF(N98="nulová",J98,0)</f>
        <v>0</v>
      </c>
      <c r="BJ98" s="20" t="s">
        <v>79</v>
      </c>
      <c r="BK98" s="227">
        <f>ROUND(I98*H98,2)</f>
        <v>0</v>
      </c>
      <c r="BL98" s="20" t="s">
        <v>587</v>
      </c>
      <c r="BM98" s="226" t="s">
        <v>597</v>
      </c>
    </row>
    <row r="99" s="2" customFormat="1">
      <c r="A99" s="41"/>
      <c r="B99" s="42"/>
      <c r="C99" s="43"/>
      <c r="D99" s="228" t="s">
        <v>134</v>
      </c>
      <c r="E99" s="43"/>
      <c r="F99" s="229" t="s">
        <v>596</v>
      </c>
      <c r="G99" s="43"/>
      <c r="H99" s="43"/>
      <c r="I99" s="230"/>
      <c r="J99" s="43"/>
      <c r="K99" s="43"/>
      <c r="L99" s="47"/>
      <c r="M99" s="231"/>
      <c r="N99" s="232"/>
      <c r="O99" s="87"/>
      <c r="P99" s="87"/>
      <c r="Q99" s="87"/>
      <c r="R99" s="87"/>
      <c r="S99" s="87"/>
      <c r="T99" s="88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0" t="s">
        <v>134</v>
      </c>
      <c r="AU99" s="20" t="s">
        <v>81</v>
      </c>
    </row>
    <row r="100" s="12" customFormat="1" ht="22.8" customHeight="1">
      <c r="A100" s="12"/>
      <c r="B100" s="199"/>
      <c r="C100" s="200"/>
      <c r="D100" s="201" t="s">
        <v>71</v>
      </c>
      <c r="E100" s="213" t="s">
        <v>598</v>
      </c>
      <c r="F100" s="213" t="s">
        <v>599</v>
      </c>
      <c r="G100" s="200"/>
      <c r="H100" s="200"/>
      <c r="I100" s="203"/>
      <c r="J100" s="214">
        <f>BK100</f>
        <v>0</v>
      </c>
      <c r="K100" s="200"/>
      <c r="L100" s="205"/>
      <c r="M100" s="206"/>
      <c r="N100" s="207"/>
      <c r="O100" s="207"/>
      <c r="P100" s="208">
        <f>P101+SUM(P102:P107)</f>
        <v>0</v>
      </c>
      <c r="Q100" s="207"/>
      <c r="R100" s="208">
        <f>R101+SUM(R102:R107)</f>
        <v>0</v>
      </c>
      <c r="S100" s="207"/>
      <c r="T100" s="209">
        <f>T101+SUM(T102:T107)</f>
        <v>0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210" t="s">
        <v>159</v>
      </c>
      <c r="AT100" s="211" t="s">
        <v>71</v>
      </c>
      <c r="AU100" s="211" t="s">
        <v>79</v>
      </c>
      <c r="AY100" s="210" t="s">
        <v>125</v>
      </c>
      <c r="BK100" s="212">
        <f>BK101+SUM(BK102:BK107)</f>
        <v>0</v>
      </c>
    </row>
    <row r="101" s="2" customFormat="1" ht="16.5" customHeight="1">
      <c r="A101" s="41"/>
      <c r="B101" s="42"/>
      <c r="C101" s="215" t="s">
        <v>159</v>
      </c>
      <c r="D101" s="215" t="s">
        <v>127</v>
      </c>
      <c r="E101" s="216" t="s">
        <v>600</v>
      </c>
      <c r="F101" s="217" t="s">
        <v>601</v>
      </c>
      <c r="G101" s="218" t="s">
        <v>573</v>
      </c>
      <c r="H101" s="219">
        <v>1</v>
      </c>
      <c r="I101" s="220"/>
      <c r="J101" s="221">
        <f>ROUND(I101*H101,2)</f>
        <v>0</v>
      </c>
      <c r="K101" s="217" t="s">
        <v>19</v>
      </c>
      <c r="L101" s="47"/>
      <c r="M101" s="222" t="s">
        <v>19</v>
      </c>
      <c r="N101" s="223" t="s">
        <v>43</v>
      </c>
      <c r="O101" s="87"/>
      <c r="P101" s="224">
        <f>O101*H101</f>
        <v>0</v>
      </c>
      <c r="Q101" s="224">
        <v>0</v>
      </c>
      <c r="R101" s="224">
        <f>Q101*H101</f>
        <v>0</v>
      </c>
      <c r="S101" s="224">
        <v>0</v>
      </c>
      <c r="T101" s="225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26" t="s">
        <v>587</v>
      </c>
      <c r="AT101" s="226" t="s">
        <v>127</v>
      </c>
      <c r="AU101" s="226" t="s">
        <v>81</v>
      </c>
      <c r="AY101" s="20" t="s">
        <v>125</v>
      </c>
      <c r="BE101" s="227">
        <f>IF(N101="základní",J101,0)</f>
        <v>0</v>
      </c>
      <c r="BF101" s="227">
        <f>IF(N101="snížená",J101,0)</f>
        <v>0</v>
      </c>
      <c r="BG101" s="227">
        <f>IF(N101="zákl. přenesená",J101,0)</f>
        <v>0</v>
      </c>
      <c r="BH101" s="227">
        <f>IF(N101="sníž. přenesená",J101,0)</f>
        <v>0</v>
      </c>
      <c r="BI101" s="227">
        <f>IF(N101="nulová",J101,0)</f>
        <v>0</v>
      </c>
      <c r="BJ101" s="20" t="s">
        <v>79</v>
      </c>
      <c r="BK101" s="227">
        <f>ROUND(I101*H101,2)</f>
        <v>0</v>
      </c>
      <c r="BL101" s="20" t="s">
        <v>587</v>
      </c>
      <c r="BM101" s="226" t="s">
        <v>602</v>
      </c>
    </row>
    <row r="102" s="2" customFormat="1">
      <c r="A102" s="41"/>
      <c r="B102" s="42"/>
      <c r="C102" s="43"/>
      <c r="D102" s="228" t="s">
        <v>134</v>
      </c>
      <c r="E102" s="43"/>
      <c r="F102" s="229" t="s">
        <v>601</v>
      </c>
      <c r="G102" s="43"/>
      <c r="H102" s="43"/>
      <c r="I102" s="230"/>
      <c r="J102" s="43"/>
      <c r="K102" s="43"/>
      <c r="L102" s="47"/>
      <c r="M102" s="231"/>
      <c r="N102" s="232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134</v>
      </c>
      <c r="AU102" s="20" t="s">
        <v>81</v>
      </c>
    </row>
    <row r="103" s="2" customFormat="1" ht="16.5" customHeight="1">
      <c r="A103" s="41"/>
      <c r="B103" s="42"/>
      <c r="C103" s="215" t="s">
        <v>169</v>
      </c>
      <c r="D103" s="215" t="s">
        <v>127</v>
      </c>
      <c r="E103" s="216" t="s">
        <v>603</v>
      </c>
      <c r="F103" s="217" t="s">
        <v>604</v>
      </c>
      <c r="G103" s="218" t="s">
        <v>573</v>
      </c>
      <c r="H103" s="219">
        <v>1</v>
      </c>
      <c r="I103" s="220"/>
      <c r="J103" s="221">
        <f>ROUND(I103*H103,2)</f>
        <v>0</v>
      </c>
      <c r="K103" s="217" t="s">
        <v>19</v>
      </c>
      <c r="L103" s="47"/>
      <c r="M103" s="222" t="s">
        <v>19</v>
      </c>
      <c r="N103" s="223" t="s">
        <v>43</v>
      </c>
      <c r="O103" s="87"/>
      <c r="P103" s="224">
        <f>O103*H103</f>
        <v>0</v>
      </c>
      <c r="Q103" s="224">
        <v>0</v>
      </c>
      <c r="R103" s="224">
        <f>Q103*H103</f>
        <v>0</v>
      </c>
      <c r="S103" s="224">
        <v>0</v>
      </c>
      <c r="T103" s="225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26" t="s">
        <v>587</v>
      </c>
      <c r="AT103" s="226" t="s">
        <v>127</v>
      </c>
      <c r="AU103" s="226" t="s">
        <v>81</v>
      </c>
      <c r="AY103" s="20" t="s">
        <v>125</v>
      </c>
      <c r="BE103" s="227">
        <f>IF(N103="základní",J103,0)</f>
        <v>0</v>
      </c>
      <c r="BF103" s="227">
        <f>IF(N103="snížená",J103,0)</f>
        <v>0</v>
      </c>
      <c r="BG103" s="227">
        <f>IF(N103="zákl. přenesená",J103,0)</f>
        <v>0</v>
      </c>
      <c r="BH103" s="227">
        <f>IF(N103="sníž. přenesená",J103,0)</f>
        <v>0</v>
      </c>
      <c r="BI103" s="227">
        <f>IF(N103="nulová",J103,0)</f>
        <v>0</v>
      </c>
      <c r="BJ103" s="20" t="s">
        <v>79</v>
      </c>
      <c r="BK103" s="227">
        <f>ROUND(I103*H103,2)</f>
        <v>0</v>
      </c>
      <c r="BL103" s="20" t="s">
        <v>587</v>
      </c>
      <c r="BM103" s="226" t="s">
        <v>605</v>
      </c>
    </row>
    <row r="104" s="2" customFormat="1">
      <c r="A104" s="41"/>
      <c r="B104" s="42"/>
      <c r="C104" s="43"/>
      <c r="D104" s="228" t="s">
        <v>134</v>
      </c>
      <c r="E104" s="43"/>
      <c r="F104" s="229" t="s">
        <v>604</v>
      </c>
      <c r="G104" s="43"/>
      <c r="H104" s="43"/>
      <c r="I104" s="230"/>
      <c r="J104" s="43"/>
      <c r="K104" s="43"/>
      <c r="L104" s="47"/>
      <c r="M104" s="231"/>
      <c r="N104" s="232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134</v>
      </c>
      <c r="AU104" s="20" t="s">
        <v>81</v>
      </c>
    </row>
    <row r="105" s="2" customFormat="1" ht="16.5" customHeight="1">
      <c r="A105" s="41"/>
      <c r="B105" s="42"/>
      <c r="C105" s="215" t="s">
        <v>176</v>
      </c>
      <c r="D105" s="215" t="s">
        <v>127</v>
      </c>
      <c r="E105" s="216" t="s">
        <v>606</v>
      </c>
      <c r="F105" s="217" t="s">
        <v>607</v>
      </c>
      <c r="G105" s="218" t="s">
        <v>573</v>
      </c>
      <c r="H105" s="219">
        <v>1</v>
      </c>
      <c r="I105" s="220"/>
      <c r="J105" s="221">
        <f>ROUND(I105*H105,2)</f>
        <v>0</v>
      </c>
      <c r="K105" s="217" t="s">
        <v>19</v>
      </c>
      <c r="L105" s="47"/>
      <c r="M105" s="222" t="s">
        <v>19</v>
      </c>
      <c r="N105" s="223" t="s">
        <v>43</v>
      </c>
      <c r="O105" s="87"/>
      <c r="P105" s="224">
        <f>O105*H105</f>
        <v>0</v>
      </c>
      <c r="Q105" s="224">
        <v>0</v>
      </c>
      <c r="R105" s="224">
        <f>Q105*H105</f>
        <v>0</v>
      </c>
      <c r="S105" s="224">
        <v>0</v>
      </c>
      <c r="T105" s="225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26" t="s">
        <v>587</v>
      </c>
      <c r="AT105" s="226" t="s">
        <v>127</v>
      </c>
      <c r="AU105" s="226" t="s">
        <v>81</v>
      </c>
      <c r="AY105" s="20" t="s">
        <v>125</v>
      </c>
      <c r="BE105" s="227">
        <f>IF(N105="základní",J105,0)</f>
        <v>0</v>
      </c>
      <c r="BF105" s="227">
        <f>IF(N105="snížená",J105,0)</f>
        <v>0</v>
      </c>
      <c r="BG105" s="227">
        <f>IF(N105="zákl. přenesená",J105,0)</f>
        <v>0</v>
      </c>
      <c r="BH105" s="227">
        <f>IF(N105="sníž. přenesená",J105,0)</f>
        <v>0</v>
      </c>
      <c r="BI105" s="227">
        <f>IF(N105="nulová",J105,0)</f>
        <v>0</v>
      </c>
      <c r="BJ105" s="20" t="s">
        <v>79</v>
      </c>
      <c r="BK105" s="227">
        <f>ROUND(I105*H105,2)</f>
        <v>0</v>
      </c>
      <c r="BL105" s="20" t="s">
        <v>587</v>
      </c>
      <c r="BM105" s="226" t="s">
        <v>608</v>
      </c>
    </row>
    <row r="106" s="2" customFormat="1">
      <c r="A106" s="41"/>
      <c r="B106" s="42"/>
      <c r="C106" s="43"/>
      <c r="D106" s="228" t="s">
        <v>134</v>
      </c>
      <c r="E106" s="43"/>
      <c r="F106" s="229" t="s">
        <v>607</v>
      </c>
      <c r="G106" s="43"/>
      <c r="H106" s="43"/>
      <c r="I106" s="230"/>
      <c r="J106" s="43"/>
      <c r="K106" s="43"/>
      <c r="L106" s="47"/>
      <c r="M106" s="231"/>
      <c r="N106" s="232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134</v>
      </c>
      <c r="AU106" s="20" t="s">
        <v>81</v>
      </c>
    </row>
    <row r="107" s="12" customFormat="1" ht="20.88" customHeight="1">
      <c r="A107" s="12"/>
      <c r="B107" s="199"/>
      <c r="C107" s="200"/>
      <c r="D107" s="201" t="s">
        <v>71</v>
      </c>
      <c r="E107" s="213" t="s">
        <v>609</v>
      </c>
      <c r="F107" s="213" t="s">
        <v>610</v>
      </c>
      <c r="G107" s="200"/>
      <c r="H107" s="200"/>
      <c r="I107" s="203"/>
      <c r="J107" s="214">
        <f>BK107</f>
        <v>0</v>
      </c>
      <c r="K107" s="200"/>
      <c r="L107" s="205"/>
      <c r="M107" s="206"/>
      <c r="N107" s="207"/>
      <c r="O107" s="207"/>
      <c r="P107" s="208">
        <f>SUM(P108:P109)</f>
        <v>0</v>
      </c>
      <c r="Q107" s="207"/>
      <c r="R107" s="208">
        <f>SUM(R108:R109)</f>
        <v>0</v>
      </c>
      <c r="S107" s="207"/>
      <c r="T107" s="209">
        <f>SUM(T108:T109)</f>
        <v>0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210" t="s">
        <v>159</v>
      </c>
      <c r="AT107" s="211" t="s">
        <v>71</v>
      </c>
      <c r="AU107" s="211" t="s">
        <v>81</v>
      </c>
      <c r="AY107" s="210" t="s">
        <v>125</v>
      </c>
      <c r="BK107" s="212">
        <f>SUM(BK108:BK109)</f>
        <v>0</v>
      </c>
    </row>
    <row r="108" s="2" customFormat="1" ht="16.5" customHeight="1">
      <c r="A108" s="41"/>
      <c r="B108" s="42"/>
      <c r="C108" s="215" t="s">
        <v>185</v>
      </c>
      <c r="D108" s="215" t="s">
        <v>127</v>
      </c>
      <c r="E108" s="216" t="s">
        <v>611</v>
      </c>
      <c r="F108" s="217" t="s">
        <v>612</v>
      </c>
      <c r="G108" s="218" t="s">
        <v>573</v>
      </c>
      <c r="H108" s="219">
        <v>1</v>
      </c>
      <c r="I108" s="220"/>
      <c r="J108" s="221">
        <f>ROUND(I108*H108,2)</f>
        <v>0</v>
      </c>
      <c r="K108" s="217" t="s">
        <v>19</v>
      </c>
      <c r="L108" s="47"/>
      <c r="M108" s="222" t="s">
        <v>19</v>
      </c>
      <c r="N108" s="223" t="s">
        <v>43</v>
      </c>
      <c r="O108" s="87"/>
      <c r="P108" s="224">
        <f>O108*H108</f>
        <v>0</v>
      </c>
      <c r="Q108" s="224">
        <v>0</v>
      </c>
      <c r="R108" s="224">
        <f>Q108*H108</f>
        <v>0</v>
      </c>
      <c r="S108" s="224">
        <v>0</v>
      </c>
      <c r="T108" s="225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26" t="s">
        <v>587</v>
      </c>
      <c r="AT108" s="226" t="s">
        <v>127</v>
      </c>
      <c r="AU108" s="226" t="s">
        <v>146</v>
      </c>
      <c r="AY108" s="20" t="s">
        <v>125</v>
      </c>
      <c r="BE108" s="227">
        <f>IF(N108="základní",J108,0)</f>
        <v>0</v>
      </c>
      <c r="BF108" s="227">
        <f>IF(N108="snížená",J108,0)</f>
        <v>0</v>
      </c>
      <c r="BG108" s="227">
        <f>IF(N108="zákl. přenesená",J108,0)</f>
        <v>0</v>
      </c>
      <c r="BH108" s="227">
        <f>IF(N108="sníž. přenesená",J108,0)</f>
        <v>0</v>
      </c>
      <c r="BI108" s="227">
        <f>IF(N108="nulová",J108,0)</f>
        <v>0</v>
      </c>
      <c r="BJ108" s="20" t="s">
        <v>79</v>
      </c>
      <c r="BK108" s="227">
        <f>ROUND(I108*H108,2)</f>
        <v>0</v>
      </c>
      <c r="BL108" s="20" t="s">
        <v>587</v>
      </c>
      <c r="BM108" s="226" t="s">
        <v>613</v>
      </c>
    </row>
    <row r="109" s="2" customFormat="1">
      <c r="A109" s="41"/>
      <c r="B109" s="42"/>
      <c r="C109" s="43"/>
      <c r="D109" s="228" t="s">
        <v>134</v>
      </c>
      <c r="E109" s="43"/>
      <c r="F109" s="229" t="s">
        <v>612</v>
      </c>
      <c r="G109" s="43"/>
      <c r="H109" s="43"/>
      <c r="I109" s="230"/>
      <c r="J109" s="43"/>
      <c r="K109" s="43"/>
      <c r="L109" s="47"/>
      <c r="M109" s="292"/>
      <c r="N109" s="293"/>
      <c r="O109" s="294"/>
      <c r="P109" s="294"/>
      <c r="Q109" s="294"/>
      <c r="R109" s="294"/>
      <c r="S109" s="294"/>
      <c r="T109" s="295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134</v>
      </c>
      <c r="AU109" s="20" t="s">
        <v>146</v>
      </c>
    </row>
    <row r="110" s="2" customFormat="1" ht="6.96" customHeight="1">
      <c r="A110" s="41"/>
      <c r="B110" s="62"/>
      <c r="C110" s="63"/>
      <c r="D110" s="63"/>
      <c r="E110" s="63"/>
      <c r="F110" s="63"/>
      <c r="G110" s="63"/>
      <c r="H110" s="63"/>
      <c r="I110" s="63"/>
      <c r="J110" s="63"/>
      <c r="K110" s="63"/>
      <c r="L110" s="47"/>
      <c r="M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</row>
  </sheetData>
  <sheetProtection sheet="1" autoFilter="0" formatColumns="0" formatRows="0" objects="1" scenarios="1" spinCount="100000" saltValue="J6y1MWoDp8qxMHlxrmLQTII8v8go9TuV0hjzx4RniPbIMF3+Zmh1tDVrKg3CoSZPZMq4s29D/bPu3HYyRlFK8A==" hashValue="91QTdkYMGeGMk+P39Uxdw/x+RPE0s0dp+A0vny+zJI6Md43DNQT/xqQkRsKZ57HuqO+ZPihFw0iI4M7mRuF7Tw==" algorithmName="SHA-512" password="CC35"/>
  <autoFilter ref="C88:K109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7:H77"/>
    <mergeCell ref="E79:H79"/>
    <mergeCell ref="E81:H81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58"/>
  </sheetViews>
  <cols>
    <col min="1" max="1" width="8.332031" style="296" customWidth="1"/>
    <col min="2" max="2" width="1.667969" style="296" customWidth="1"/>
    <col min="3" max="4" width="5" style="296" customWidth="1"/>
    <col min="5" max="5" width="11.66016" style="296" customWidth="1"/>
    <col min="6" max="6" width="9.160156" style="296" customWidth="1"/>
    <col min="7" max="7" width="5" style="296" customWidth="1"/>
    <col min="8" max="8" width="77.83203" style="296" customWidth="1"/>
    <col min="9" max="10" width="20" style="296" customWidth="1"/>
    <col min="11" max="11" width="1.667969" style="296" customWidth="1"/>
  </cols>
  <sheetData>
    <row r="1" s="1" customFormat="1" ht="37.5" customHeight="1"/>
    <row r="2" s="1" customFormat="1" ht="7.5" customHeight="1">
      <c r="B2" s="297"/>
      <c r="C2" s="298"/>
      <c r="D2" s="298"/>
      <c r="E2" s="298"/>
      <c r="F2" s="298"/>
      <c r="G2" s="298"/>
      <c r="H2" s="298"/>
      <c r="I2" s="298"/>
      <c r="J2" s="298"/>
      <c r="K2" s="299"/>
    </row>
    <row r="3" s="17" customFormat="1" ht="45" customHeight="1">
      <c r="B3" s="300"/>
      <c r="C3" s="301" t="s">
        <v>614</v>
      </c>
      <c r="D3" s="301"/>
      <c r="E3" s="301"/>
      <c r="F3" s="301"/>
      <c r="G3" s="301"/>
      <c r="H3" s="301"/>
      <c r="I3" s="301"/>
      <c r="J3" s="301"/>
      <c r="K3" s="302"/>
    </row>
    <row r="4" s="1" customFormat="1" ht="25.5" customHeight="1">
      <c r="B4" s="303"/>
      <c r="C4" s="304" t="s">
        <v>615</v>
      </c>
      <c r="D4" s="304"/>
      <c r="E4" s="304"/>
      <c r="F4" s="304"/>
      <c r="G4" s="304"/>
      <c r="H4" s="304"/>
      <c r="I4" s="304"/>
      <c r="J4" s="304"/>
      <c r="K4" s="305"/>
    </row>
    <row r="5" s="1" customFormat="1" ht="5.25" customHeight="1">
      <c r="B5" s="303"/>
      <c r="C5" s="306"/>
      <c r="D5" s="306"/>
      <c r="E5" s="306"/>
      <c r="F5" s="306"/>
      <c r="G5" s="306"/>
      <c r="H5" s="306"/>
      <c r="I5" s="306"/>
      <c r="J5" s="306"/>
      <c r="K5" s="305"/>
    </row>
    <row r="6" s="1" customFormat="1" ht="15" customHeight="1">
      <c r="B6" s="303"/>
      <c r="C6" s="307" t="s">
        <v>616</v>
      </c>
      <c r="D6" s="307"/>
      <c r="E6" s="307"/>
      <c r="F6" s="307"/>
      <c r="G6" s="307"/>
      <c r="H6" s="307"/>
      <c r="I6" s="307"/>
      <c r="J6" s="307"/>
      <c r="K6" s="305"/>
    </row>
    <row r="7" s="1" customFormat="1" ht="15" customHeight="1">
      <c r="B7" s="308"/>
      <c r="C7" s="307" t="s">
        <v>617</v>
      </c>
      <c r="D7" s="307"/>
      <c r="E7" s="307"/>
      <c r="F7" s="307"/>
      <c r="G7" s="307"/>
      <c r="H7" s="307"/>
      <c r="I7" s="307"/>
      <c r="J7" s="307"/>
      <c r="K7" s="305"/>
    </row>
    <row r="8" s="1" customFormat="1" ht="12.75" customHeight="1">
      <c r="B8" s="308"/>
      <c r="C8" s="307"/>
      <c r="D8" s="307"/>
      <c r="E8" s="307"/>
      <c r="F8" s="307"/>
      <c r="G8" s="307"/>
      <c r="H8" s="307"/>
      <c r="I8" s="307"/>
      <c r="J8" s="307"/>
      <c r="K8" s="305"/>
    </row>
    <row r="9" s="1" customFormat="1" ht="15" customHeight="1">
      <c r="B9" s="308"/>
      <c r="C9" s="307" t="s">
        <v>618</v>
      </c>
      <c r="D9" s="307"/>
      <c r="E9" s="307"/>
      <c r="F9" s="307"/>
      <c r="G9" s="307"/>
      <c r="H9" s="307"/>
      <c r="I9" s="307"/>
      <c r="J9" s="307"/>
      <c r="K9" s="305"/>
    </row>
    <row r="10" s="1" customFormat="1" ht="15" customHeight="1">
      <c r="B10" s="308"/>
      <c r="C10" s="307"/>
      <c r="D10" s="307" t="s">
        <v>619</v>
      </c>
      <c r="E10" s="307"/>
      <c r="F10" s="307"/>
      <c r="G10" s="307"/>
      <c r="H10" s="307"/>
      <c r="I10" s="307"/>
      <c r="J10" s="307"/>
      <c r="K10" s="305"/>
    </row>
    <row r="11" s="1" customFormat="1" ht="15" customHeight="1">
      <c r="B11" s="308"/>
      <c r="C11" s="309"/>
      <c r="D11" s="307" t="s">
        <v>620</v>
      </c>
      <c r="E11" s="307"/>
      <c r="F11" s="307"/>
      <c r="G11" s="307"/>
      <c r="H11" s="307"/>
      <c r="I11" s="307"/>
      <c r="J11" s="307"/>
      <c r="K11" s="305"/>
    </row>
    <row r="12" s="1" customFormat="1" ht="15" customHeight="1">
      <c r="B12" s="308"/>
      <c r="C12" s="309"/>
      <c r="D12" s="307"/>
      <c r="E12" s="307"/>
      <c r="F12" s="307"/>
      <c r="G12" s="307"/>
      <c r="H12" s="307"/>
      <c r="I12" s="307"/>
      <c r="J12" s="307"/>
      <c r="K12" s="305"/>
    </row>
    <row r="13" s="1" customFormat="1" ht="15" customHeight="1">
      <c r="B13" s="308"/>
      <c r="C13" s="309"/>
      <c r="D13" s="310" t="s">
        <v>621</v>
      </c>
      <c r="E13" s="307"/>
      <c r="F13" s="307"/>
      <c r="G13" s="307"/>
      <c r="H13" s="307"/>
      <c r="I13" s="307"/>
      <c r="J13" s="307"/>
      <c r="K13" s="305"/>
    </row>
    <row r="14" s="1" customFormat="1" ht="12.75" customHeight="1">
      <c r="B14" s="308"/>
      <c r="C14" s="309"/>
      <c r="D14" s="309"/>
      <c r="E14" s="309"/>
      <c r="F14" s="309"/>
      <c r="G14" s="309"/>
      <c r="H14" s="309"/>
      <c r="I14" s="309"/>
      <c r="J14" s="309"/>
      <c r="K14" s="305"/>
    </row>
    <row r="15" s="1" customFormat="1" ht="15" customHeight="1">
      <c r="B15" s="308"/>
      <c r="C15" s="309"/>
      <c r="D15" s="307" t="s">
        <v>622</v>
      </c>
      <c r="E15" s="307"/>
      <c r="F15" s="307"/>
      <c r="G15" s="307"/>
      <c r="H15" s="307"/>
      <c r="I15" s="307"/>
      <c r="J15" s="307"/>
      <c r="K15" s="305"/>
    </row>
    <row r="16" s="1" customFormat="1" ht="15" customHeight="1">
      <c r="B16" s="308"/>
      <c r="C16" s="309"/>
      <c r="D16" s="307" t="s">
        <v>623</v>
      </c>
      <c r="E16" s="307"/>
      <c r="F16" s="307"/>
      <c r="G16" s="307"/>
      <c r="H16" s="307"/>
      <c r="I16" s="307"/>
      <c r="J16" s="307"/>
      <c r="K16" s="305"/>
    </row>
    <row r="17" s="1" customFormat="1" ht="15" customHeight="1">
      <c r="B17" s="308"/>
      <c r="C17" s="309"/>
      <c r="D17" s="307" t="s">
        <v>624</v>
      </c>
      <c r="E17" s="307"/>
      <c r="F17" s="307"/>
      <c r="G17" s="307"/>
      <c r="H17" s="307"/>
      <c r="I17" s="307"/>
      <c r="J17" s="307"/>
      <c r="K17" s="305"/>
    </row>
    <row r="18" s="1" customFormat="1" ht="15" customHeight="1">
      <c r="B18" s="308"/>
      <c r="C18" s="309"/>
      <c r="D18" s="309"/>
      <c r="E18" s="311" t="s">
        <v>78</v>
      </c>
      <c r="F18" s="307" t="s">
        <v>625</v>
      </c>
      <c r="G18" s="307"/>
      <c r="H18" s="307"/>
      <c r="I18" s="307"/>
      <c r="J18" s="307"/>
      <c r="K18" s="305"/>
    </row>
    <row r="19" s="1" customFormat="1" ht="15" customHeight="1">
      <c r="B19" s="308"/>
      <c r="C19" s="309"/>
      <c r="D19" s="309"/>
      <c r="E19" s="311" t="s">
        <v>626</v>
      </c>
      <c r="F19" s="307" t="s">
        <v>627</v>
      </c>
      <c r="G19" s="307"/>
      <c r="H19" s="307"/>
      <c r="I19" s="307"/>
      <c r="J19" s="307"/>
      <c r="K19" s="305"/>
    </row>
    <row r="20" s="1" customFormat="1" ht="15" customHeight="1">
      <c r="B20" s="308"/>
      <c r="C20" s="309"/>
      <c r="D20" s="309"/>
      <c r="E20" s="311" t="s">
        <v>628</v>
      </c>
      <c r="F20" s="307" t="s">
        <v>629</v>
      </c>
      <c r="G20" s="307"/>
      <c r="H20" s="307"/>
      <c r="I20" s="307"/>
      <c r="J20" s="307"/>
      <c r="K20" s="305"/>
    </row>
    <row r="21" s="1" customFormat="1" ht="15" customHeight="1">
      <c r="B21" s="308"/>
      <c r="C21" s="309"/>
      <c r="D21" s="309"/>
      <c r="E21" s="311" t="s">
        <v>630</v>
      </c>
      <c r="F21" s="307" t="s">
        <v>631</v>
      </c>
      <c r="G21" s="307"/>
      <c r="H21" s="307"/>
      <c r="I21" s="307"/>
      <c r="J21" s="307"/>
      <c r="K21" s="305"/>
    </row>
    <row r="22" s="1" customFormat="1" ht="15" customHeight="1">
      <c r="B22" s="308"/>
      <c r="C22" s="309"/>
      <c r="D22" s="309"/>
      <c r="E22" s="311" t="s">
        <v>632</v>
      </c>
      <c r="F22" s="307" t="s">
        <v>633</v>
      </c>
      <c r="G22" s="307"/>
      <c r="H22" s="307"/>
      <c r="I22" s="307"/>
      <c r="J22" s="307"/>
      <c r="K22" s="305"/>
    </row>
    <row r="23" s="1" customFormat="1" ht="15" customHeight="1">
      <c r="B23" s="308"/>
      <c r="C23" s="309"/>
      <c r="D23" s="309"/>
      <c r="E23" s="311" t="s">
        <v>83</v>
      </c>
      <c r="F23" s="307" t="s">
        <v>634</v>
      </c>
      <c r="G23" s="307"/>
      <c r="H23" s="307"/>
      <c r="I23" s="307"/>
      <c r="J23" s="307"/>
      <c r="K23" s="305"/>
    </row>
    <row r="24" s="1" customFormat="1" ht="12.75" customHeight="1">
      <c r="B24" s="308"/>
      <c r="C24" s="309"/>
      <c r="D24" s="309"/>
      <c r="E24" s="309"/>
      <c r="F24" s="309"/>
      <c r="G24" s="309"/>
      <c r="H24" s="309"/>
      <c r="I24" s="309"/>
      <c r="J24" s="309"/>
      <c r="K24" s="305"/>
    </row>
    <row r="25" s="1" customFormat="1" ht="15" customHeight="1">
      <c r="B25" s="308"/>
      <c r="C25" s="307" t="s">
        <v>635</v>
      </c>
      <c r="D25" s="307"/>
      <c r="E25" s="307"/>
      <c r="F25" s="307"/>
      <c r="G25" s="307"/>
      <c r="H25" s="307"/>
      <c r="I25" s="307"/>
      <c r="J25" s="307"/>
      <c r="K25" s="305"/>
    </row>
    <row r="26" s="1" customFormat="1" ht="15" customHeight="1">
      <c r="B26" s="308"/>
      <c r="C26" s="307" t="s">
        <v>636</v>
      </c>
      <c r="D26" s="307"/>
      <c r="E26" s="307"/>
      <c r="F26" s="307"/>
      <c r="G26" s="307"/>
      <c r="H26" s="307"/>
      <c r="I26" s="307"/>
      <c r="J26" s="307"/>
      <c r="K26" s="305"/>
    </row>
    <row r="27" s="1" customFormat="1" ht="15" customHeight="1">
      <c r="B27" s="308"/>
      <c r="C27" s="307"/>
      <c r="D27" s="307" t="s">
        <v>637</v>
      </c>
      <c r="E27" s="307"/>
      <c r="F27" s="307"/>
      <c r="G27" s="307"/>
      <c r="H27" s="307"/>
      <c r="I27" s="307"/>
      <c r="J27" s="307"/>
      <c r="K27" s="305"/>
    </row>
    <row r="28" s="1" customFormat="1" ht="15" customHeight="1">
      <c r="B28" s="308"/>
      <c r="C28" s="309"/>
      <c r="D28" s="307" t="s">
        <v>638</v>
      </c>
      <c r="E28" s="307"/>
      <c r="F28" s="307"/>
      <c r="G28" s="307"/>
      <c r="H28" s="307"/>
      <c r="I28" s="307"/>
      <c r="J28" s="307"/>
      <c r="K28" s="305"/>
    </row>
    <row r="29" s="1" customFormat="1" ht="12.75" customHeight="1">
      <c r="B29" s="308"/>
      <c r="C29" s="309"/>
      <c r="D29" s="309"/>
      <c r="E29" s="309"/>
      <c r="F29" s="309"/>
      <c r="G29" s="309"/>
      <c r="H29" s="309"/>
      <c r="I29" s="309"/>
      <c r="J29" s="309"/>
      <c r="K29" s="305"/>
    </row>
    <row r="30" s="1" customFormat="1" ht="15" customHeight="1">
      <c r="B30" s="308"/>
      <c r="C30" s="309"/>
      <c r="D30" s="307" t="s">
        <v>639</v>
      </c>
      <c r="E30" s="307"/>
      <c r="F30" s="307"/>
      <c r="G30" s="307"/>
      <c r="H30" s="307"/>
      <c r="I30" s="307"/>
      <c r="J30" s="307"/>
      <c r="K30" s="305"/>
    </row>
    <row r="31" s="1" customFormat="1" ht="15" customHeight="1">
      <c r="B31" s="308"/>
      <c r="C31" s="309"/>
      <c r="D31" s="307" t="s">
        <v>640</v>
      </c>
      <c r="E31" s="307"/>
      <c r="F31" s="307"/>
      <c r="G31" s="307"/>
      <c r="H31" s="307"/>
      <c r="I31" s="307"/>
      <c r="J31" s="307"/>
      <c r="K31" s="305"/>
    </row>
    <row r="32" s="1" customFormat="1" ht="12.75" customHeight="1">
      <c r="B32" s="308"/>
      <c r="C32" s="309"/>
      <c r="D32" s="309"/>
      <c r="E32" s="309"/>
      <c r="F32" s="309"/>
      <c r="G32" s="309"/>
      <c r="H32" s="309"/>
      <c r="I32" s="309"/>
      <c r="J32" s="309"/>
      <c r="K32" s="305"/>
    </row>
    <row r="33" s="1" customFormat="1" ht="15" customHeight="1">
      <c r="B33" s="308"/>
      <c r="C33" s="309"/>
      <c r="D33" s="307" t="s">
        <v>641</v>
      </c>
      <c r="E33" s="307"/>
      <c r="F33" s="307"/>
      <c r="G33" s="307"/>
      <c r="H33" s="307"/>
      <c r="I33" s="307"/>
      <c r="J33" s="307"/>
      <c r="K33" s="305"/>
    </row>
    <row r="34" s="1" customFormat="1" ht="15" customHeight="1">
      <c r="B34" s="308"/>
      <c r="C34" s="309"/>
      <c r="D34" s="307" t="s">
        <v>642</v>
      </c>
      <c r="E34" s="307"/>
      <c r="F34" s="307"/>
      <c r="G34" s="307"/>
      <c r="H34" s="307"/>
      <c r="I34" s="307"/>
      <c r="J34" s="307"/>
      <c r="K34" s="305"/>
    </row>
    <row r="35" s="1" customFormat="1" ht="15" customHeight="1">
      <c r="B35" s="308"/>
      <c r="C35" s="309"/>
      <c r="D35" s="307" t="s">
        <v>643</v>
      </c>
      <c r="E35" s="307"/>
      <c r="F35" s="307"/>
      <c r="G35" s="307"/>
      <c r="H35" s="307"/>
      <c r="I35" s="307"/>
      <c r="J35" s="307"/>
      <c r="K35" s="305"/>
    </row>
    <row r="36" s="1" customFormat="1" ht="15" customHeight="1">
      <c r="B36" s="308"/>
      <c r="C36" s="309"/>
      <c r="D36" s="307"/>
      <c r="E36" s="310" t="s">
        <v>111</v>
      </c>
      <c r="F36" s="307"/>
      <c r="G36" s="307" t="s">
        <v>644</v>
      </c>
      <c r="H36" s="307"/>
      <c r="I36" s="307"/>
      <c r="J36" s="307"/>
      <c r="K36" s="305"/>
    </row>
    <row r="37" s="1" customFormat="1" ht="30.75" customHeight="1">
      <c r="B37" s="308"/>
      <c r="C37" s="309"/>
      <c r="D37" s="307"/>
      <c r="E37" s="310" t="s">
        <v>645</v>
      </c>
      <c r="F37" s="307"/>
      <c r="G37" s="307" t="s">
        <v>646</v>
      </c>
      <c r="H37" s="307"/>
      <c r="I37" s="307"/>
      <c r="J37" s="307"/>
      <c r="K37" s="305"/>
    </row>
    <row r="38" s="1" customFormat="1" ht="15" customHeight="1">
      <c r="B38" s="308"/>
      <c r="C38" s="309"/>
      <c r="D38" s="307"/>
      <c r="E38" s="310" t="s">
        <v>53</v>
      </c>
      <c r="F38" s="307"/>
      <c r="G38" s="307" t="s">
        <v>647</v>
      </c>
      <c r="H38" s="307"/>
      <c r="I38" s="307"/>
      <c r="J38" s="307"/>
      <c r="K38" s="305"/>
    </row>
    <row r="39" s="1" customFormat="1" ht="15" customHeight="1">
      <c r="B39" s="308"/>
      <c r="C39" s="309"/>
      <c r="D39" s="307"/>
      <c r="E39" s="310" t="s">
        <v>54</v>
      </c>
      <c r="F39" s="307"/>
      <c r="G39" s="307" t="s">
        <v>648</v>
      </c>
      <c r="H39" s="307"/>
      <c r="I39" s="307"/>
      <c r="J39" s="307"/>
      <c r="K39" s="305"/>
    </row>
    <row r="40" s="1" customFormat="1" ht="15" customHeight="1">
      <c r="B40" s="308"/>
      <c r="C40" s="309"/>
      <c r="D40" s="307"/>
      <c r="E40" s="310" t="s">
        <v>112</v>
      </c>
      <c r="F40" s="307"/>
      <c r="G40" s="307" t="s">
        <v>649</v>
      </c>
      <c r="H40" s="307"/>
      <c r="I40" s="307"/>
      <c r="J40" s="307"/>
      <c r="K40" s="305"/>
    </row>
    <row r="41" s="1" customFormat="1" ht="15" customHeight="1">
      <c r="B41" s="308"/>
      <c r="C41" s="309"/>
      <c r="D41" s="307"/>
      <c r="E41" s="310" t="s">
        <v>113</v>
      </c>
      <c r="F41" s="307"/>
      <c r="G41" s="307" t="s">
        <v>650</v>
      </c>
      <c r="H41" s="307"/>
      <c r="I41" s="307"/>
      <c r="J41" s="307"/>
      <c r="K41" s="305"/>
    </row>
    <row r="42" s="1" customFormat="1" ht="15" customHeight="1">
      <c r="B42" s="308"/>
      <c r="C42" s="309"/>
      <c r="D42" s="307"/>
      <c r="E42" s="310" t="s">
        <v>651</v>
      </c>
      <c r="F42" s="307"/>
      <c r="G42" s="307" t="s">
        <v>652</v>
      </c>
      <c r="H42" s="307"/>
      <c r="I42" s="307"/>
      <c r="J42" s="307"/>
      <c r="K42" s="305"/>
    </row>
    <row r="43" s="1" customFormat="1" ht="15" customHeight="1">
      <c r="B43" s="308"/>
      <c r="C43" s="309"/>
      <c r="D43" s="307"/>
      <c r="E43" s="310"/>
      <c r="F43" s="307"/>
      <c r="G43" s="307" t="s">
        <v>653</v>
      </c>
      <c r="H43" s="307"/>
      <c r="I43" s="307"/>
      <c r="J43" s="307"/>
      <c r="K43" s="305"/>
    </row>
    <row r="44" s="1" customFormat="1" ht="15" customHeight="1">
      <c r="B44" s="308"/>
      <c r="C44" s="309"/>
      <c r="D44" s="307"/>
      <c r="E44" s="310" t="s">
        <v>654</v>
      </c>
      <c r="F44" s="307"/>
      <c r="G44" s="307" t="s">
        <v>655</v>
      </c>
      <c r="H44" s="307"/>
      <c r="I44" s="307"/>
      <c r="J44" s="307"/>
      <c r="K44" s="305"/>
    </row>
    <row r="45" s="1" customFormat="1" ht="15" customHeight="1">
      <c r="B45" s="308"/>
      <c r="C45" s="309"/>
      <c r="D45" s="307"/>
      <c r="E45" s="310" t="s">
        <v>115</v>
      </c>
      <c r="F45" s="307"/>
      <c r="G45" s="307" t="s">
        <v>656</v>
      </c>
      <c r="H45" s="307"/>
      <c r="I45" s="307"/>
      <c r="J45" s="307"/>
      <c r="K45" s="305"/>
    </row>
    <row r="46" s="1" customFormat="1" ht="12.75" customHeight="1">
      <c r="B46" s="308"/>
      <c r="C46" s="309"/>
      <c r="D46" s="307"/>
      <c r="E46" s="307"/>
      <c r="F46" s="307"/>
      <c r="G46" s="307"/>
      <c r="H46" s="307"/>
      <c r="I46" s="307"/>
      <c r="J46" s="307"/>
      <c r="K46" s="305"/>
    </row>
    <row r="47" s="1" customFormat="1" ht="15" customHeight="1">
      <c r="B47" s="308"/>
      <c r="C47" s="309"/>
      <c r="D47" s="307" t="s">
        <v>657</v>
      </c>
      <c r="E47" s="307"/>
      <c r="F47" s="307"/>
      <c r="G47" s="307"/>
      <c r="H47" s="307"/>
      <c r="I47" s="307"/>
      <c r="J47" s="307"/>
      <c r="K47" s="305"/>
    </row>
    <row r="48" s="1" customFormat="1" ht="15" customHeight="1">
      <c r="B48" s="308"/>
      <c r="C48" s="309"/>
      <c r="D48" s="309"/>
      <c r="E48" s="307" t="s">
        <v>658</v>
      </c>
      <c r="F48" s="307"/>
      <c r="G48" s="307"/>
      <c r="H48" s="307"/>
      <c r="I48" s="307"/>
      <c r="J48" s="307"/>
      <c r="K48" s="305"/>
    </row>
    <row r="49" s="1" customFormat="1" ht="15" customHeight="1">
      <c r="B49" s="308"/>
      <c r="C49" s="309"/>
      <c r="D49" s="309"/>
      <c r="E49" s="307" t="s">
        <v>659</v>
      </c>
      <c r="F49" s="307"/>
      <c r="G49" s="307"/>
      <c r="H49" s="307"/>
      <c r="I49" s="307"/>
      <c r="J49" s="307"/>
      <c r="K49" s="305"/>
    </row>
    <row r="50" s="1" customFormat="1" ht="15" customHeight="1">
      <c r="B50" s="308"/>
      <c r="C50" s="309"/>
      <c r="D50" s="309"/>
      <c r="E50" s="307" t="s">
        <v>660</v>
      </c>
      <c r="F50" s="307"/>
      <c r="G50" s="307"/>
      <c r="H50" s="307"/>
      <c r="I50" s="307"/>
      <c r="J50" s="307"/>
      <c r="K50" s="305"/>
    </row>
    <row r="51" s="1" customFormat="1" ht="15" customHeight="1">
      <c r="B51" s="308"/>
      <c r="C51" s="309"/>
      <c r="D51" s="307" t="s">
        <v>661</v>
      </c>
      <c r="E51" s="307"/>
      <c r="F51" s="307"/>
      <c r="G51" s="307"/>
      <c r="H51" s="307"/>
      <c r="I51" s="307"/>
      <c r="J51" s="307"/>
      <c r="K51" s="305"/>
    </row>
    <row r="52" s="1" customFormat="1" ht="25.5" customHeight="1">
      <c r="B52" s="303"/>
      <c r="C52" s="304" t="s">
        <v>662</v>
      </c>
      <c r="D52" s="304"/>
      <c r="E52" s="304"/>
      <c r="F52" s="304"/>
      <c r="G52" s="304"/>
      <c r="H52" s="304"/>
      <c r="I52" s="304"/>
      <c r="J52" s="304"/>
      <c r="K52" s="305"/>
    </row>
    <row r="53" s="1" customFormat="1" ht="5.25" customHeight="1">
      <c r="B53" s="303"/>
      <c r="C53" s="306"/>
      <c r="D53" s="306"/>
      <c r="E53" s="306"/>
      <c r="F53" s="306"/>
      <c r="G53" s="306"/>
      <c r="H53" s="306"/>
      <c r="I53" s="306"/>
      <c r="J53" s="306"/>
      <c r="K53" s="305"/>
    </row>
    <row r="54" s="1" customFormat="1" ht="15" customHeight="1">
      <c r="B54" s="303"/>
      <c r="C54" s="307" t="s">
        <v>663</v>
      </c>
      <c r="D54" s="307"/>
      <c r="E54" s="307"/>
      <c r="F54" s="307"/>
      <c r="G54" s="307"/>
      <c r="H54" s="307"/>
      <c r="I54" s="307"/>
      <c r="J54" s="307"/>
      <c r="K54" s="305"/>
    </row>
    <row r="55" s="1" customFormat="1" ht="15" customHeight="1">
      <c r="B55" s="303"/>
      <c r="C55" s="307" t="s">
        <v>664</v>
      </c>
      <c r="D55" s="307"/>
      <c r="E55" s="307"/>
      <c r="F55" s="307"/>
      <c r="G55" s="307"/>
      <c r="H55" s="307"/>
      <c r="I55" s="307"/>
      <c r="J55" s="307"/>
      <c r="K55" s="305"/>
    </row>
    <row r="56" s="1" customFormat="1" ht="12.75" customHeight="1">
      <c r="B56" s="303"/>
      <c r="C56" s="307"/>
      <c r="D56" s="307"/>
      <c r="E56" s="307"/>
      <c r="F56" s="307"/>
      <c r="G56" s="307"/>
      <c r="H56" s="307"/>
      <c r="I56" s="307"/>
      <c r="J56" s="307"/>
      <c r="K56" s="305"/>
    </row>
    <row r="57" s="1" customFormat="1" ht="15" customHeight="1">
      <c r="B57" s="303"/>
      <c r="C57" s="307" t="s">
        <v>665</v>
      </c>
      <c r="D57" s="307"/>
      <c r="E57" s="307"/>
      <c r="F57" s="307"/>
      <c r="G57" s="307"/>
      <c r="H57" s="307"/>
      <c r="I57" s="307"/>
      <c r="J57" s="307"/>
      <c r="K57" s="305"/>
    </row>
    <row r="58" s="1" customFormat="1" ht="15" customHeight="1">
      <c r="B58" s="303"/>
      <c r="C58" s="309"/>
      <c r="D58" s="307" t="s">
        <v>666</v>
      </c>
      <c r="E58" s="307"/>
      <c r="F58" s="307"/>
      <c r="G58" s="307"/>
      <c r="H58" s="307"/>
      <c r="I58" s="307"/>
      <c r="J58" s="307"/>
      <c r="K58" s="305"/>
    </row>
    <row r="59" s="1" customFormat="1" ht="15" customHeight="1">
      <c r="B59" s="303"/>
      <c r="C59" s="309"/>
      <c r="D59" s="307" t="s">
        <v>667</v>
      </c>
      <c r="E59" s="307"/>
      <c r="F59" s="307"/>
      <c r="G59" s="307"/>
      <c r="H59" s="307"/>
      <c r="I59" s="307"/>
      <c r="J59" s="307"/>
      <c r="K59" s="305"/>
    </row>
    <row r="60" s="1" customFormat="1" ht="15" customHeight="1">
      <c r="B60" s="303"/>
      <c r="C60" s="309"/>
      <c r="D60" s="307" t="s">
        <v>668</v>
      </c>
      <c r="E60" s="307"/>
      <c r="F60" s="307"/>
      <c r="G60" s="307"/>
      <c r="H60" s="307"/>
      <c r="I60" s="307"/>
      <c r="J60" s="307"/>
      <c r="K60" s="305"/>
    </row>
    <row r="61" s="1" customFormat="1" ht="15" customHeight="1">
      <c r="B61" s="303"/>
      <c r="C61" s="309"/>
      <c r="D61" s="307" t="s">
        <v>669</v>
      </c>
      <c r="E61" s="307"/>
      <c r="F61" s="307"/>
      <c r="G61" s="307"/>
      <c r="H61" s="307"/>
      <c r="I61" s="307"/>
      <c r="J61" s="307"/>
      <c r="K61" s="305"/>
    </row>
    <row r="62" s="1" customFormat="1" ht="15" customHeight="1">
      <c r="B62" s="303"/>
      <c r="C62" s="309"/>
      <c r="D62" s="312" t="s">
        <v>670</v>
      </c>
      <c r="E62" s="312"/>
      <c r="F62" s="312"/>
      <c r="G62" s="312"/>
      <c r="H62" s="312"/>
      <c r="I62" s="312"/>
      <c r="J62" s="312"/>
      <c r="K62" s="305"/>
    </row>
    <row r="63" s="1" customFormat="1" ht="15" customHeight="1">
      <c r="B63" s="303"/>
      <c r="C63" s="309"/>
      <c r="D63" s="307" t="s">
        <v>671</v>
      </c>
      <c r="E63" s="307"/>
      <c r="F63" s="307"/>
      <c r="G63" s="307"/>
      <c r="H63" s="307"/>
      <c r="I63" s="307"/>
      <c r="J63" s="307"/>
      <c r="K63" s="305"/>
    </row>
    <row r="64" s="1" customFormat="1" ht="12.75" customHeight="1">
      <c r="B64" s="303"/>
      <c r="C64" s="309"/>
      <c r="D64" s="309"/>
      <c r="E64" s="313"/>
      <c r="F64" s="309"/>
      <c r="G64" s="309"/>
      <c r="H64" s="309"/>
      <c r="I64" s="309"/>
      <c r="J64" s="309"/>
      <c r="K64" s="305"/>
    </row>
    <row r="65" s="1" customFormat="1" ht="15" customHeight="1">
      <c r="B65" s="303"/>
      <c r="C65" s="309"/>
      <c r="D65" s="307" t="s">
        <v>672</v>
      </c>
      <c r="E65" s="307"/>
      <c r="F65" s="307"/>
      <c r="G65" s="307"/>
      <c r="H65" s="307"/>
      <c r="I65" s="307"/>
      <c r="J65" s="307"/>
      <c r="K65" s="305"/>
    </row>
    <row r="66" s="1" customFormat="1" ht="15" customHeight="1">
      <c r="B66" s="303"/>
      <c r="C66" s="309"/>
      <c r="D66" s="312" t="s">
        <v>673</v>
      </c>
      <c r="E66" s="312"/>
      <c r="F66" s="312"/>
      <c r="G66" s="312"/>
      <c r="H66" s="312"/>
      <c r="I66" s="312"/>
      <c r="J66" s="312"/>
      <c r="K66" s="305"/>
    </row>
    <row r="67" s="1" customFormat="1" ht="15" customHeight="1">
      <c r="B67" s="303"/>
      <c r="C67" s="309"/>
      <c r="D67" s="307" t="s">
        <v>674</v>
      </c>
      <c r="E67" s="307"/>
      <c r="F67" s="307"/>
      <c r="G67" s="307"/>
      <c r="H67" s="307"/>
      <c r="I67" s="307"/>
      <c r="J67" s="307"/>
      <c r="K67" s="305"/>
    </row>
    <row r="68" s="1" customFormat="1" ht="15" customHeight="1">
      <c r="B68" s="303"/>
      <c r="C68" s="309"/>
      <c r="D68" s="307" t="s">
        <v>675</v>
      </c>
      <c r="E68" s="307"/>
      <c r="F68" s="307"/>
      <c r="G68" s="307"/>
      <c r="H68" s="307"/>
      <c r="I68" s="307"/>
      <c r="J68" s="307"/>
      <c r="K68" s="305"/>
    </row>
    <row r="69" s="1" customFormat="1" ht="15" customHeight="1">
      <c r="B69" s="303"/>
      <c r="C69" s="309"/>
      <c r="D69" s="307" t="s">
        <v>676</v>
      </c>
      <c r="E69" s="307"/>
      <c r="F69" s="307"/>
      <c r="G69" s="307"/>
      <c r="H69" s="307"/>
      <c r="I69" s="307"/>
      <c r="J69" s="307"/>
      <c r="K69" s="305"/>
    </row>
    <row r="70" s="1" customFormat="1" ht="15" customHeight="1">
      <c r="B70" s="303"/>
      <c r="C70" s="309"/>
      <c r="D70" s="307" t="s">
        <v>677</v>
      </c>
      <c r="E70" s="307"/>
      <c r="F70" s="307"/>
      <c r="G70" s="307"/>
      <c r="H70" s="307"/>
      <c r="I70" s="307"/>
      <c r="J70" s="307"/>
      <c r="K70" s="305"/>
    </row>
    <row r="71" s="1" customFormat="1" ht="12.75" customHeight="1">
      <c r="B71" s="314"/>
      <c r="C71" s="315"/>
      <c r="D71" s="315"/>
      <c r="E71" s="315"/>
      <c r="F71" s="315"/>
      <c r="G71" s="315"/>
      <c r="H71" s="315"/>
      <c r="I71" s="315"/>
      <c r="J71" s="315"/>
      <c r="K71" s="316"/>
    </row>
    <row r="72" s="1" customFormat="1" ht="18.75" customHeight="1">
      <c r="B72" s="317"/>
      <c r="C72" s="317"/>
      <c r="D72" s="317"/>
      <c r="E72" s="317"/>
      <c r="F72" s="317"/>
      <c r="G72" s="317"/>
      <c r="H72" s="317"/>
      <c r="I72" s="317"/>
      <c r="J72" s="317"/>
      <c r="K72" s="318"/>
    </row>
    <row r="73" s="1" customFormat="1" ht="18.75" customHeight="1">
      <c r="B73" s="318"/>
      <c r="C73" s="318"/>
      <c r="D73" s="318"/>
      <c r="E73" s="318"/>
      <c r="F73" s="318"/>
      <c r="G73" s="318"/>
      <c r="H73" s="318"/>
      <c r="I73" s="318"/>
      <c r="J73" s="318"/>
      <c r="K73" s="318"/>
    </row>
    <row r="74" s="1" customFormat="1" ht="7.5" customHeight="1">
      <c r="B74" s="319"/>
      <c r="C74" s="320"/>
      <c r="D74" s="320"/>
      <c r="E74" s="320"/>
      <c r="F74" s="320"/>
      <c r="G74" s="320"/>
      <c r="H74" s="320"/>
      <c r="I74" s="320"/>
      <c r="J74" s="320"/>
      <c r="K74" s="321"/>
    </row>
    <row r="75" s="1" customFormat="1" ht="45" customHeight="1">
      <c r="B75" s="322"/>
      <c r="C75" s="323" t="s">
        <v>678</v>
      </c>
      <c r="D75" s="323"/>
      <c r="E75" s="323"/>
      <c r="F75" s="323"/>
      <c r="G75" s="323"/>
      <c r="H75" s="323"/>
      <c r="I75" s="323"/>
      <c r="J75" s="323"/>
      <c r="K75" s="324"/>
    </row>
    <row r="76" s="1" customFormat="1" ht="17.25" customHeight="1">
      <c r="B76" s="322"/>
      <c r="C76" s="325" t="s">
        <v>679</v>
      </c>
      <c r="D76" s="325"/>
      <c r="E76" s="325"/>
      <c r="F76" s="325" t="s">
        <v>680</v>
      </c>
      <c r="G76" s="326"/>
      <c r="H76" s="325" t="s">
        <v>54</v>
      </c>
      <c r="I76" s="325" t="s">
        <v>57</v>
      </c>
      <c r="J76" s="325" t="s">
        <v>681</v>
      </c>
      <c r="K76" s="324"/>
    </row>
    <row r="77" s="1" customFormat="1" ht="17.25" customHeight="1">
      <c r="B77" s="322"/>
      <c r="C77" s="327" t="s">
        <v>682</v>
      </c>
      <c r="D77" s="327"/>
      <c r="E77" s="327"/>
      <c r="F77" s="328" t="s">
        <v>683</v>
      </c>
      <c r="G77" s="329"/>
      <c r="H77" s="327"/>
      <c r="I77" s="327"/>
      <c r="J77" s="327" t="s">
        <v>684</v>
      </c>
      <c r="K77" s="324"/>
    </row>
    <row r="78" s="1" customFormat="1" ht="5.25" customHeight="1">
      <c r="B78" s="322"/>
      <c r="C78" s="330"/>
      <c r="D78" s="330"/>
      <c r="E78" s="330"/>
      <c r="F78" s="330"/>
      <c r="G78" s="331"/>
      <c r="H78" s="330"/>
      <c r="I78" s="330"/>
      <c r="J78" s="330"/>
      <c r="K78" s="324"/>
    </row>
    <row r="79" s="1" customFormat="1" ht="15" customHeight="1">
      <c r="B79" s="322"/>
      <c r="C79" s="310" t="s">
        <v>53</v>
      </c>
      <c r="D79" s="332"/>
      <c r="E79" s="332"/>
      <c r="F79" s="333" t="s">
        <v>685</v>
      </c>
      <c r="G79" s="334"/>
      <c r="H79" s="310" t="s">
        <v>686</v>
      </c>
      <c r="I79" s="310" t="s">
        <v>687</v>
      </c>
      <c r="J79" s="310">
        <v>20</v>
      </c>
      <c r="K79" s="324"/>
    </row>
    <row r="80" s="1" customFormat="1" ht="15" customHeight="1">
      <c r="B80" s="322"/>
      <c r="C80" s="310" t="s">
        <v>688</v>
      </c>
      <c r="D80" s="310"/>
      <c r="E80" s="310"/>
      <c r="F80" s="333" t="s">
        <v>685</v>
      </c>
      <c r="G80" s="334"/>
      <c r="H80" s="310" t="s">
        <v>689</v>
      </c>
      <c r="I80" s="310" t="s">
        <v>687</v>
      </c>
      <c r="J80" s="310">
        <v>120</v>
      </c>
      <c r="K80" s="324"/>
    </row>
    <row r="81" s="1" customFormat="1" ht="15" customHeight="1">
      <c r="B81" s="335"/>
      <c r="C81" s="310" t="s">
        <v>690</v>
      </c>
      <c r="D81" s="310"/>
      <c r="E81" s="310"/>
      <c r="F81" s="333" t="s">
        <v>691</v>
      </c>
      <c r="G81" s="334"/>
      <c r="H81" s="310" t="s">
        <v>692</v>
      </c>
      <c r="I81" s="310" t="s">
        <v>687</v>
      </c>
      <c r="J81" s="310">
        <v>50</v>
      </c>
      <c r="K81" s="324"/>
    </row>
    <row r="82" s="1" customFormat="1" ht="15" customHeight="1">
      <c r="B82" s="335"/>
      <c r="C82" s="310" t="s">
        <v>693</v>
      </c>
      <c r="D82" s="310"/>
      <c r="E82" s="310"/>
      <c r="F82" s="333" t="s">
        <v>685</v>
      </c>
      <c r="G82" s="334"/>
      <c r="H82" s="310" t="s">
        <v>694</v>
      </c>
      <c r="I82" s="310" t="s">
        <v>695</v>
      </c>
      <c r="J82" s="310"/>
      <c r="K82" s="324"/>
    </row>
    <row r="83" s="1" customFormat="1" ht="15" customHeight="1">
      <c r="B83" s="335"/>
      <c r="C83" s="336" t="s">
        <v>696</v>
      </c>
      <c r="D83" s="336"/>
      <c r="E83" s="336"/>
      <c r="F83" s="337" t="s">
        <v>691</v>
      </c>
      <c r="G83" s="336"/>
      <c r="H83" s="336" t="s">
        <v>697</v>
      </c>
      <c r="I83" s="336" t="s">
        <v>687</v>
      </c>
      <c r="J83" s="336">
        <v>15</v>
      </c>
      <c r="K83" s="324"/>
    </row>
    <row r="84" s="1" customFormat="1" ht="15" customHeight="1">
      <c r="B84" s="335"/>
      <c r="C84" s="336" t="s">
        <v>698</v>
      </c>
      <c r="D84" s="336"/>
      <c r="E84" s="336"/>
      <c r="F84" s="337" t="s">
        <v>691</v>
      </c>
      <c r="G84" s="336"/>
      <c r="H84" s="336" t="s">
        <v>699</v>
      </c>
      <c r="I84" s="336" t="s">
        <v>687</v>
      </c>
      <c r="J84" s="336">
        <v>15</v>
      </c>
      <c r="K84" s="324"/>
    </row>
    <row r="85" s="1" customFormat="1" ht="15" customHeight="1">
      <c r="B85" s="335"/>
      <c r="C85" s="336" t="s">
        <v>700</v>
      </c>
      <c r="D85" s="336"/>
      <c r="E85" s="336"/>
      <c r="F85" s="337" t="s">
        <v>691</v>
      </c>
      <c r="G85" s="336"/>
      <c r="H85" s="336" t="s">
        <v>701</v>
      </c>
      <c r="I85" s="336" t="s">
        <v>687</v>
      </c>
      <c r="J85" s="336">
        <v>20</v>
      </c>
      <c r="K85" s="324"/>
    </row>
    <row r="86" s="1" customFormat="1" ht="15" customHeight="1">
      <c r="B86" s="335"/>
      <c r="C86" s="336" t="s">
        <v>702</v>
      </c>
      <c r="D86" s="336"/>
      <c r="E86" s="336"/>
      <c r="F86" s="337" t="s">
        <v>691</v>
      </c>
      <c r="G86" s="336"/>
      <c r="H86" s="336" t="s">
        <v>703</v>
      </c>
      <c r="I86" s="336" t="s">
        <v>687</v>
      </c>
      <c r="J86" s="336">
        <v>20</v>
      </c>
      <c r="K86" s="324"/>
    </row>
    <row r="87" s="1" customFormat="1" ht="15" customHeight="1">
      <c r="B87" s="335"/>
      <c r="C87" s="310" t="s">
        <v>704</v>
      </c>
      <c r="D87" s="310"/>
      <c r="E87" s="310"/>
      <c r="F87" s="333" t="s">
        <v>691</v>
      </c>
      <c r="G87" s="334"/>
      <c r="H87" s="310" t="s">
        <v>705</v>
      </c>
      <c r="I87" s="310" t="s">
        <v>687</v>
      </c>
      <c r="J87" s="310">
        <v>50</v>
      </c>
      <c r="K87" s="324"/>
    </row>
    <row r="88" s="1" customFormat="1" ht="15" customHeight="1">
      <c r="B88" s="335"/>
      <c r="C88" s="310" t="s">
        <v>706</v>
      </c>
      <c r="D88" s="310"/>
      <c r="E88" s="310"/>
      <c r="F88" s="333" t="s">
        <v>691</v>
      </c>
      <c r="G88" s="334"/>
      <c r="H88" s="310" t="s">
        <v>707</v>
      </c>
      <c r="I88" s="310" t="s">
        <v>687</v>
      </c>
      <c r="J88" s="310">
        <v>20</v>
      </c>
      <c r="K88" s="324"/>
    </row>
    <row r="89" s="1" customFormat="1" ht="15" customHeight="1">
      <c r="B89" s="335"/>
      <c r="C89" s="310" t="s">
        <v>708</v>
      </c>
      <c r="D89" s="310"/>
      <c r="E89" s="310"/>
      <c r="F89" s="333" t="s">
        <v>691</v>
      </c>
      <c r="G89" s="334"/>
      <c r="H89" s="310" t="s">
        <v>709</v>
      </c>
      <c r="I89" s="310" t="s">
        <v>687</v>
      </c>
      <c r="J89" s="310">
        <v>20</v>
      </c>
      <c r="K89" s="324"/>
    </row>
    <row r="90" s="1" customFormat="1" ht="15" customHeight="1">
      <c r="B90" s="335"/>
      <c r="C90" s="310" t="s">
        <v>710</v>
      </c>
      <c r="D90" s="310"/>
      <c r="E90" s="310"/>
      <c r="F90" s="333" t="s">
        <v>691</v>
      </c>
      <c r="G90" s="334"/>
      <c r="H90" s="310" t="s">
        <v>711</v>
      </c>
      <c r="I90" s="310" t="s">
        <v>687</v>
      </c>
      <c r="J90" s="310">
        <v>50</v>
      </c>
      <c r="K90" s="324"/>
    </row>
    <row r="91" s="1" customFormat="1" ht="15" customHeight="1">
      <c r="B91" s="335"/>
      <c r="C91" s="310" t="s">
        <v>712</v>
      </c>
      <c r="D91" s="310"/>
      <c r="E91" s="310"/>
      <c r="F91" s="333" t="s">
        <v>691</v>
      </c>
      <c r="G91" s="334"/>
      <c r="H91" s="310" t="s">
        <v>712</v>
      </c>
      <c r="I91" s="310" t="s">
        <v>687</v>
      </c>
      <c r="J91" s="310">
        <v>50</v>
      </c>
      <c r="K91" s="324"/>
    </row>
    <row r="92" s="1" customFormat="1" ht="15" customHeight="1">
      <c r="B92" s="335"/>
      <c r="C92" s="310" t="s">
        <v>713</v>
      </c>
      <c r="D92" s="310"/>
      <c r="E92" s="310"/>
      <c r="F92" s="333" t="s">
        <v>691</v>
      </c>
      <c r="G92" s="334"/>
      <c r="H92" s="310" t="s">
        <v>714</v>
      </c>
      <c r="I92" s="310" t="s">
        <v>687</v>
      </c>
      <c r="J92" s="310">
        <v>255</v>
      </c>
      <c r="K92" s="324"/>
    </row>
    <row r="93" s="1" customFormat="1" ht="15" customHeight="1">
      <c r="B93" s="335"/>
      <c r="C93" s="310" t="s">
        <v>715</v>
      </c>
      <c r="D93" s="310"/>
      <c r="E93" s="310"/>
      <c r="F93" s="333" t="s">
        <v>685</v>
      </c>
      <c r="G93" s="334"/>
      <c r="H93" s="310" t="s">
        <v>716</v>
      </c>
      <c r="I93" s="310" t="s">
        <v>717</v>
      </c>
      <c r="J93" s="310"/>
      <c r="K93" s="324"/>
    </row>
    <row r="94" s="1" customFormat="1" ht="15" customHeight="1">
      <c r="B94" s="335"/>
      <c r="C94" s="310" t="s">
        <v>718</v>
      </c>
      <c r="D94" s="310"/>
      <c r="E94" s="310"/>
      <c r="F94" s="333" t="s">
        <v>685</v>
      </c>
      <c r="G94" s="334"/>
      <c r="H94" s="310" t="s">
        <v>719</v>
      </c>
      <c r="I94" s="310" t="s">
        <v>720</v>
      </c>
      <c r="J94" s="310"/>
      <c r="K94" s="324"/>
    </row>
    <row r="95" s="1" customFormat="1" ht="15" customHeight="1">
      <c r="B95" s="335"/>
      <c r="C95" s="310" t="s">
        <v>721</v>
      </c>
      <c r="D95" s="310"/>
      <c r="E95" s="310"/>
      <c r="F95" s="333" t="s">
        <v>685</v>
      </c>
      <c r="G95" s="334"/>
      <c r="H95" s="310" t="s">
        <v>721</v>
      </c>
      <c r="I95" s="310" t="s">
        <v>720</v>
      </c>
      <c r="J95" s="310"/>
      <c r="K95" s="324"/>
    </row>
    <row r="96" s="1" customFormat="1" ht="15" customHeight="1">
      <c r="B96" s="335"/>
      <c r="C96" s="310" t="s">
        <v>38</v>
      </c>
      <c r="D96" s="310"/>
      <c r="E96" s="310"/>
      <c r="F96" s="333" t="s">
        <v>685</v>
      </c>
      <c r="G96" s="334"/>
      <c r="H96" s="310" t="s">
        <v>722</v>
      </c>
      <c r="I96" s="310" t="s">
        <v>720</v>
      </c>
      <c r="J96" s="310"/>
      <c r="K96" s="324"/>
    </row>
    <row r="97" s="1" customFormat="1" ht="15" customHeight="1">
      <c r="B97" s="335"/>
      <c r="C97" s="310" t="s">
        <v>48</v>
      </c>
      <c r="D97" s="310"/>
      <c r="E97" s="310"/>
      <c r="F97" s="333" t="s">
        <v>685</v>
      </c>
      <c r="G97" s="334"/>
      <c r="H97" s="310" t="s">
        <v>723</v>
      </c>
      <c r="I97" s="310" t="s">
        <v>720</v>
      </c>
      <c r="J97" s="310"/>
      <c r="K97" s="324"/>
    </row>
    <row r="98" s="1" customFormat="1" ht="15" customHeight="1">
      <c r="B98" s="338"/>
      <c r="C98" s="339"/>
      <c r="D98" s="339"/>
      <c r="E98" s="339"/>
      <c r="F98" s="339"/>
      <c r="G98" s="339"/>
      <c r="H98" s="339"/>
      <c r="I98" s="339"/>
      <c r="J98" s="339"/>
      <c r="K98" s="340"/>
    </row>
    <row r="99" s="1" customFormat="1" ht="18.75" customHeight="1">
      <c r="B99" s="341"/>
      <c r="C99" s="342"/>
      <c r="D99" s="342"/>
      <c r="E99" s="342"/>
      <c r="F99" s="342"/>
      <c r="G99" s="342"/>
      <c r="H99" s="342"/>
      <c r="I99" s="342"/>
      <c r="J99" s="342"/>
      <c r="K99" s="341"/>
    </row>
    <row r="100" s="1" customFormat="1" ht="18.75" customHeight="1">
      <c r="B100" s="318"/>
      <c r="C100" s="318"/>
      <c r="D100" s="318"/>
      <c r="E100" s="318"/>
      <c r="F100" s="318"/>
      <c r="G100" s="318"/>
      <c r="H100" s="318"/>
      <c r="I100" s="318"/>
      <c r="J100" s="318"/>
      <c r="K100" s="318"/>
    </row>
    <row r="101" s="1" customFormat="1" ht="7.5" customHeight="1">
      <c r="B101" s="319"/>
      <c r="C101" s="320"/>
      <c r="D101" s="320"/>
      <c r="E101" s="320"/>
      <c r="F101" s="320"/>
      <c r="G101" s="320"/>
      <c r="H101" s="320"/>
      <c r="I101" s="320"/>
      <c r="J101" s="320"/>
      <c r="K101" s="321"/>
    </row>
    <row r="102" s="1" customFormat="1" ht="45" customHeight="1">
      <c r="B102" s="322"/>
      <c r="C102" s="323" t="s">
        <v>724</v>
      </c>
      <c r="D102" s="323"/>
      <c r="E102" s="323"/>
      <c r="F102" s="323"/>
      <c r="G102" s="323"/>
      <c r="H102" s="323"/>
      <c r="I102" s="323"/>
      <c r="J102" s="323"/>
      <c r="K102" s="324"/>
    </row>
    <row r="103" s="1" customFormat="1" ht="17.25" customHeight="1">
      <c r="B103" s="322"/>
      <c r="C103" s="325" t="s">
        <v>679</v>
      </c>
      <c r="D103" s="325"/>
      <c r="E103" s="325"/>
      <c r="F103" s="325" t="s">
        <v>680</v>
      </c>
      <c r="G103" s="326"/>
      <c r="H103" s="325" t="s">
        <v>54</v>
      </c>
      <c r="I103" s="325" t="s">
        <v>57</v>
      </c>
      <c r="J103" s="325" t="s">
        <v>681</v>
      </c>
      <c r="K103" s="324"/>
    </row>
    <row r="104" s="1" customFormat="1" ht="17.25" customHeight="1">
      <c r="B104" s="322"/>
      <c r="C104" s="327" t="s">
        <v>682</v>
      </c>
      <c r="D104" s="327"/>
      <c r="E104" s="327"/>
      <c r="F104" s="328" t="s">
        <v>683</v>
      </c>
      <c r="G104" s="329"/>
      <c r="H104" s="327"/>
      <c r="I104" s="327"/>
      <c r="J104" s="327" t="s">
        <v>684</v>
      </c>
      <c r="K104" s="324"/>
    </row>
    <row r="105" s="1" customFormat="1" ht="5.25" customHeight="1">
      <c r="B105" s="322"/>
      <c r="C105" s="325"/>
      <c r="D105" s="325"/>
      <c r="E105" s="325"/>
      <c r="F105" s="325"/>
      <c r="G105" s="343"/>
      <c r="H105" s="325"/>
      <c r="I105" s="325"/>
      <c r="J105" s="325"/>
      <c r="K105" s="324"/>
    </row>
    <row r="106" s="1" customFormat="1" ht="15" customHeight="1">
      <c r="B106" s="322"/>
      <c r="C106" s="310" t="s">
        <v>53</v>
      </c>
      <c r="D106" s="332"/>
      <c r="E106" s="332"/>
      <c r="F106" s="333" t="s">
        <v>685</v>
      </c>
      <c r="G106" s="310"/>
      <c r="H106" s="310" t="s">
        <v>725</v>
      </c>
      <c r="I106" s="310" t="s">
        <v>687</v>
      </c>
      <c r="J106" s="310">
        <v>20</v>
      </c>
      <c r="K106" s="324"/>
    </row>
    <row r="107" s="1" customFormat="1" ht="15" customHeight="1">
      <c r="B107" s="322"/>
      <c r="C107" s="310" t="s">
        <v>688</v>
      </c>
      <c r="D107" s="310"/>
      <c r="E107" s="310"/>
      <c r="F107" s="333" t="s">
        <v>685</v>
      </c>
      <c r="G107" s="310"/>
      <c r="H107" s="310" t="s">
        <v>725</v>
      </c>
      <c r="I107" s="310" t="s">
        <v>687</v>
      </c>
      <c r="J107" s="310">
        <v>120</v>
      </c>
      <c r="K107" s="324"/>
    </row>
    <row r="108" s="1" customFormat="1" ht="15" customHeight="1">
      <c r="B108" s="335"/>
      <c r="C108" s="310" t="s">
        <v>690</v>
      </c>
      <c r="D108" s="310"/>
      <c r="E108" s="310"/>
      <c r="F108" s="333" t="s">
        <v>691</v>
      </c>
      <c r="G108" s="310"/>
      <c r="H108" s="310" t="s">
        <v>725</v>
      </c>
      <c r="I108" s="310" t="s">
        <v>687</v>
      </c>
      <c r="J108" s="310">
        <v>50</v>
      </c>
      <c r="K108" s="324"/>
    </row>
    <row r="109" s="1" customFormat="1" ht="15" customHeight="1">
      <c r="B109" s="335"/>
      <c r="C109" s="310" t="s">
        <v>693</v>
      </c>
      <c r="D109" s="310"/>
      <c r="E109" s="310"/>
      <c r="F109" s="333" t="s">
        <v>685</v>
      </c>
      <c r="G109" s="310"/>
      <c r="H109" s="310" t="s">
        <v>725</v>
      </c>
      <c r="I109" s="310" t="s">
        <v>695</v>
      </c>
      <c r="J109" s="310"/>
      <c r="K109" s="324"/>
    </row>
    <row r="110" s="1" customFormat="1" ht="15" customHeight="1">
      <c r="B110" s="335"/>
      <c r="C110" s="310" t="s">
        <v>704</v>
      </c>
      <c r="D110" s="310"/>
      <c r="E110" s="310"/>
      <c r="F110" s="333" t="s">
        <v>691</v>
      </c>
      <c r="G110" s="310"/>
      <c r="H110" s="310" t="s">
        <v>725</v>
      </c>
      <c r="I110" s="310" t="s">
        <v>687</v>
      </c>
      <c r="J110" s="310">
        <v>50</v>
      </c>
      <c r="K110" s="324"/>
    </row>
    <row r="111" s="1" customFormat="1" ht="15" customHeight="1">
      <c r="B111" s="335"/>
      <c r="C111" s="310" t="s">
        <v>712</v>
      </c>
      <c r="D111" s="310"/>
      <c r="E111" s="310"/>
      <c r="F111" s="333" t="s">
        <v>691</v>
      </c>
      <c r="G111" s="310"/>
      <c r="H111" s="310" t="s">
        <v>725</v>
      </c>
      <c r="I111" s="310" t="s">
        <v>687</v>
      </c>
      <c r="J111" s="310">
        <v>50</v>
      </c>
      <c r="K111" s="324"/>
    </row>
    <row r="112" s="1" customFormat="1" ht="15" customHeight="1">
      <c r="B112" s="335"/>
      <c r="C112" s="310" t="s">
        <v>710</v>
      </c>
      <c r="D112" s="310"/>
      <c r="E112" s="310"/>
      <c r="F112" s="333" t="s">
        <v>691</v>
      </c>
      <c r="G112" s="310"/>
      <c r="H112" s="310" t="s">
        <v>725</v>
      </c>
      <c r="I112" s="310" t="s">
        <v>687</v>
      </c>
      <c r="J112" s="310">
        <v>50</v>
      </c>
      <c r="K112" s="324"/>
    </row>
    <row r="113" s="1" customFormat="1" ht="15" customHeight="1">
      <c r="B113" s="335"/>
      <c r="C113" s="310" t="s">
        <v>53</v>
      </c>
      <c r="D113" s="310"/>
      <c r="E113" s="310"/>
      <c r="F113" s="333" t="s">
        <v>685</v>
      </c>
      <c r="G113" s="310"/>
      <c r="H113" s="310" t="s">
        <v>726</v>
      </c>
      <c r="I113" s="310" t="s">
        <v>687</v>
      </c>
      <c r="J113" s="310">
        <v>20</v>
      </c>
      <c r="K113" s="324"/>
    </row>
    <row r="114" s="1" customFormat="1" ht="15" customHeight="1">
      <c r="B114" s="335"/>
      <c r="C114" s="310" t="s">
        <v>727</v>
      </c>
      <c r="D114" s="310"/>
      <c r="E114" s="310"/>
      <c r="F114" s="333" t="s">
        <v>685</v>
      </c>
      <c r="G114" s="310"/>
      <c r="H114" s="310" t="s">
        <v>728</v>
      </c>
      <c r="I114" s="310" t="s">
        <v>687</v>
      </c>
      <c r="J114" s="310">
        <v>120</v>
      </c>
      <c r="K114" s="324"/>
    </row>
    <row r="115" s="1" customFormat="1" ht="15" customHeight="1">
      <c r="B115" s="335"/>
      <c r="C115" s="310" t="s">
        <v>38</v>
      </c>
      <c r="D115" s="310"/>
      <c r="E115" s="310"/>
      <c r="F115" s="333" t="s">
        <v>685</v>
      </c>
      <c r="G115" s="310"/>
      <c r="H115" s="310" t="s">
        <v>729</v>
      </c>
      <c r="I115" s="310" t="s">
        <v>720</v>
      </c>
      <c r="J115" s="310"/>
      <c r="K115" s="324"/>
    </row>
    <row r="116" s="1" customFormat="1" ht="15" customHeight="1">
      <c r="B116" s="335"/>
      <c r="C116" s="310" t="s">
        <v>48</v>
      </c>
      <c r="D116" s="310"/>
      <c r="E116" s="310"/>
      <c r="F116" s="333" t="s">
        <v>685</v>
      </c>
      <c r="G116" s="310"/>
      <c r="H116" s="310" t="s">
        <v>730</v>
      </c>
      <c r="I116" s="310" t="s">
        <v>720</v>
      </c>
      <c r="J116" s="310"/>
      <c r="K116" s="324"/>
    </row>
    <row r="117" s="1" customFormat="1" ht="15" customHeight="1">
      <c r="B117" s="335"/>
      <c r="C117" s="310" t="s">
        <v>57</v>
      </c>
      <c r="D117" s="310"/>
      <c r="E117" s="310"/>
      <c r="F117" s="333" t="s">
        <v>685</v>
      </c>
      <c r="G117" s="310"/>
      <c r="H117" s="310" t="s">
        <v>731</v>
      </c>
      <c r="I117" s="310" t="s">
        <v>732</v>
      </c>
      <c r="J117" s="310"/>
      <c r="K117" s="324"/>
    </row>
    <row r="118" s="1" customFormat="1" ht="15" customHeight="1">
      <c r="B118" s="338"/>
      <c r="C118" s="344"/>
      <c r="D118" s="344"/>
      <c r="E118" s="344"/>
      <c r="F118" s="344"/>
      <c r="G118" s="344"/>
      <c r="H118" s="344"/>
      <c r="I118" s="344"/>
      <c r="J118" s="344"/>
      <c r="K118" s="340"/>
    </row>
    <row r="119" s="1" customFormat="1" ht="18.75" customHeight="1">
      <c r="B119" s="345"/>
      <c r="C119" s="346"/>
      <c r="D119" s="346"/>
      <c r="E119" s="346"/>
      <c r="F119" s="347"/>
      <c r="G119" s="346"/>
      <c r="H119" s="346"/>
      <c r="I119" s="346"/>
      <c r="J119" s="346"/>
      <c r="K119" s="345"/>
    </row>
    <row r="120" s="1" customFormat="1" ht="18.75" customHeight="1">
      <c r="B120" s="318"/>
      <c r="C120" s="318"/>
      <c r="D120" s="318"/>
      <c r="E120" s="318"/>
      <c r="F120" s="318"/>
      <c r="G120" s="318"/>
      <c r="H120" s="318"/>
      <c r="I120" s="318"/>
      <c r="J120" s="318"/>
      <c r="K120" s="318"/>
    </row>
    <row r="121" s="1" customFormat="1" ht="7.5" customHeight="1">
      <c r="B121" s="348"/>
      <c r="C121" s="349"/>
      <c r="D121" s="349"/>
      <c r="E121" s="349"/>
      <c r="F121" s="349"/>
      <c r="G121" s="349"/>
      <c r="H121" s="349"/>
      <c r="I121" s="349"/>
      <c r="J121" s="349"/>
      <c r="K121" s="350"/>
    </row>
    <row r="122" s="1" customFormat="1" ht="45" customHeight="1">
      <c r="B122" s="351"/>
      <c r="C122" s="301" t="s">
        <v>733</v>
      </c>
      <c r="D122" s="301"/>
      <c r="E122" s="301"/>
      <c r="F122" s="301"/>
      <c r="G122" s="301"/>
      <c r="H122" s="301"/>
      <c r="I122" s="301"/>
      <c r="J122" s="301"/>
      <c r="K122" s="352"/>
    </row>
    <row r="123" s="1" customFormat="1" ht="17.25" customHeight="1">
      <c r="B123" s="353"/>
      <c r="C123" s="325" t="s">
        <v>679</v>
      </c>
      <c r="D123" s="325"/>
      <c r="E123" s="325"/>
      <c r="F123" s="325" t="s">
        <v>680</v>
      </c>
      <c r="G123" s="326"/>
      <c r="H123" s="325" t="s">
        <v>54</v>
      </c>
      <c r="I123" s="325" t="s">
        <v>57</v>
      </c>
      <c r="J123" s="325" t="s">
        <v>681</v>
      </c>
      <c r="K123" s="354"/>
    </row>
    <row r="124" s="1" customFormat="1" ht="17.25" customHeight="1">
      <c r="B124" s="353"/>
      <c r="C124" s="327" t="s">
        <v>682</v>
      </c>
      <c r="D124" s="327"/>
      <c r="E124" s="327"/>
      <c r="F124" s="328" t="s">
        <v>683</v>
      </c>
      <c r="G124" s="329"/>
      <c r="H124" s="327"/>
      <c r="I124" s="327"/>
      <c r="J124" s="327" t="s">
        <v>684</v>
      </c>
      <c r="K124" s="354"/>
    </row>
    <row r="125" s="1" customFormat="1" ht="5.25" customHeight="1">
      <c r="B125" s="355"/>
      <c r="C125" s="330"/>
      <c r="D125" s="330"/>
      <c r="E125" s="330"/>
      <c r="F125" s="330"/>
      <c r="G125" s="356"/>
      <c r="H125" s="330"/>
      <c r="I125" s="330"/>
      <c r="J125" s="330"/>
      <c r="K125" s="357"/>
    </row>
    <row r="126" s="1" customFormat="1" ht="15" customHeight="1">
      <c r="B126" s="355"/>
      <c r="C126" s="310" t="s">
        <v>688</v>
      </c>
      <c r="D126" s="332"/>
      <c r="E126" s="332"/>
      <c r="F126" s="333" t="s">
        <v>685</v>
      </c>
      <c r="G126" s="310"/>
      <c r="H126" s="310" t="s">
        <v>725</v>
      </c>
      <c r="I126" s="310" t="s">
        <v>687</v>
      </c>
      <c r="J126" s="310">
        <v>120</v>
      </c>
      <c r="K126" s="358"/>
    </row>
    <row r="127" s="1" customFormat="1" ht="15" customHeight="1">
      <c r="B127" s="355"/>
      <c r="C127" s="310" t="s">
        <v>734</v>
      </c>
      <c r="D127" s="310"/>
      <c r="E127" s="310"/>
      <c r="F127" s="333" t="s">
        <v>685</v>
      </c>
      <c r="G127" s="310"/>
      <c r="H127" s="310" t="s">
        <v>735</v>
      </c>
      <c r="I127" s="310" t="s">
        <v>687</v>
      </c>
      <c r="J127" s="310" t="s">
        <v>736</v>
      </c>
      <c r="K127" s="358"/>
    </row>
    <row r="128" s="1" customFormat="1" ht="15" customHeight="1">
      <c r="B128" s="355"/>
      <c r="C128" s="310" t="s">
        <v>83</v>
      </c>
      <c r="D128" s="310"/>
      <c r="E128" s="310"/>
      <c r="F128" s="333" t="s">
        <v>685</v>
      </c>
      <c r="G128" s="310"/>
      <c r="H128" s="310" t="s">
        <v>737</v>
      </c>
      <c r="I128" s="310" t="s">
        <v>687</v>
      </c>
      <c r="J128" s="310" t="s">
        <v>736</v>
      </c>
      <c r="K128" s="358"/>
    </row>
    <row r="129" s="1" customFormat="1" ht="15" customHeight="1">
      <c r="B129" s="355"/>
      <c r="C129" s="310" t="s">
        <v>696</v>
      </c>
      <c r="D129" s="310"/>
      <c r="E129" s="310"/>
      <c r="F129" s="333" t="s">
        <v>691</v>
      </c>
      <c r="G129" s="310"/>
      <c r="H129" s="310" t="s">
        <v>697</v>
      </c>
      <c r="I129" s="310" t="s">
        <v>687</v>
      </c>
      <c r="J129" s="310">
        <v>15</v>
      </c>
      <c r="K129" s="358"/>
    </row>
    <row r="130" s="1" customFormat="1" ht="15" customHeight="1">
      <c r="B130" s="355"/>
      <c r="C130" s="336" t="s">
        <v>698</v>
      </c>
      <c r="D130" s="336"/>
      <c r="E130" s="336"/>
      <c r="F130" s="337" t="s">
        <v>691</v>
      </c>
      <c r="G130" s="336"/>
      <c r="H130" s="336" t="s">
        <v>699</v>
      </c>
      <c r="I130" s="336" t="s">
        <v>687</v>
      </c>
      <c r="J130" s="336">
        <v>15</v>
      </c>
      <c r="K130" s="358"/>
    </row>
    <row r="131" s="1" customFormat="1" ht="15" customHeight="1">
      <c r="B131" s="355"/>
      <c r="C131" s="336" t="s">
        <v>700</v>
      </c>
      <c r="D131" s="336"/>
      <c r="E131" s="336"/>
      <c r="F131" s="337" t="s">
        <v>691</v>
      </c>
      <c r="G131" s="336"/>
      <c r="H131" s="336" t="s">
        <v>701</v>
      </c>
      <c r="I131" s="336" t="s">
        <v>687</v>
      </c>
      <c r="J131" s="336">
        <v>20</v>
      </c>
      <c r="K131" s="358"/>
    </row>
    <row r="132" s="1" customFormat="1" ht="15" customHeight="1">
      <c r="B132" s="355"/>
      <c r="C132" s="336" t="s">
        <v>702</v>
      </c>
      <c r="D132" s="336"/>
      <c r="E132" s="336"/>
      <c r="F132" s="337" t="s">
        <v>691</v>
      </c>
      <c r="G132" s="336"/>
      <c r="H132" s="336" t="s">
        <v>703</v>
      </c>
      <c r="I132" s="336" t="s">
        <v>687</v>
      </c>
      <c r="J132" s="336">
        <v>20</v>
      </c>
      <c r="K132" s="358"/>
    </row>
    <row r="133" s="1" customFormat="1" ht="15" customHeight="1">
      <c r="B133" s="355"/>
      <c r="C133" s="310" t="s">
        <v>690</v>
      </c>
      <c r="D133" s="310"/>
      <c r="E133" s="310"/>
      <c r="F133" s="333" t="s">
        <v>691</v>
      </c>
      <c r="G133" s="310"/>
      <c r="H133" s="310" t="s">
        <v>725</v>
      </c>
      <c r="I133" s="310" t="s">
        <v>687</v>
      </c>
      <c r="J133" s="310">
        <v>50</v>
      </c>
      <c r="K133" s="358"/>
    </row>
    <row r="134" s="1" customFormat="1" ht="15" customHeight="1">
      <c r="B134" s="355"/>
      <c r="C134" s="310" t="s">
        <v>704</v>
      </c>
      <c r="D134" s="310"/>
      <c r="E134" s="310"/>
      <c r="F134" s="333" t="s">
        <v>691</v>
      </c>
      <c r="G134" s="310"/>
      <c r="H134" s="310" t="s">
        <v>725</v>
      </c>
      <c r="I134" s="310" t="s">
        <v>687</v>
      </c>
      <c r="J134" s="310">
        <v>50</v>
      </c>
      <c r="K134" s="358"/>
    </row>
    <row r="135" s="1" customFormat="1" ht="15" customHeight="1">
      <c r="B135" s="355"/>
      <c r="C135" s="310" t="s">
        <v>710</v>
      </c>
      <c r="D135" s="310"/>
      <c r="E135" s="310"/>
      <c r="F135" s="333" t="s">
        <v>691</v>
      </c>
      <c r="G135" s="310"/>
      <c r="H135" s="310" t="s">
        <v>725</v>
      </c>
      <c r="I135" s="310" t="s">
        <v>687</v>
      </c>
      <c r="J135" s="310">
        <v>50</v>
      </c>
      <c r="K135" s="358"/>
    </row>
    <row r="136" s="1" customFormat="1" ht="15" customHeight="1">
      <c r="B136" s="355"/>
      <c r="C136" s="310" t="s">
        <v>712</v>
      </c>
      <c r="D136" s="310"/>
      <c r="E136" s="310"/>
      <c r="F136" s="333" t="s">
        <v>691</v>
      </c>
      <c r="G136" s="310"/>
      <c r="H136" s="310" t="s">
        <v>725</v>
      </c>
      <c r="I136" s="310" t="s">
        <v>687</v>
      </c>
      <c r="J136" s="310">
        <v>50</v>
      </c>
      <c r="K136" s="358"/>
    </row>
    <row r="137" s="1" customFormat="1" ht="15" customHeight="1">
      <c r="B137" s="355"/>
      <c r="C137" s="310" t="s">
        <v>713</v>
      </c>
      <c r="D137" s="310"/>
      <c r="E137" s="310"/>
      <c r="F137" s="333" t="s">
        <v>691</v>
      </c>
      <c r="G137" s="310"/>
      <c r="H137" s="310" t="s">
        <v>738</v>
      </c>
      <c r="I137" s="310" t="s">
        <v>687</v>
      </c>
      <c r="J137" s="310">
        <v>255</v>
      </c>
      <c r="K137" s="358"/>
    </row>
    <row r="138" s="1" customFormat="1" ht="15" customHeight="1">
      <c r="B138" s="355"/>
      <c r="C138" s="310" t="s">
        <v>715</v>
      </c>
      <c r="D138" s="310"/>
      <c r="E138" s="310"/>
      <c r="F138" s="333" t="s">
        <v>685</v>
      </c>
      <c r="G138" s="310"/>
      <c r="H138" s="310" t="s">
        <v>739</v>
      </c>
      <c r="I138" s="310" t="s">
        <v>717</v>
      </c>
      <c r="J138" s="310"/>
      <c r="K138" s="358"/>
    </row>
    <row r="139" s="1" customFormat="1" ht="15" customHeight="1">
      <c r="B139" s="355"/>
      <c r="C139" s="310" t="s">
        <v>718</v>
      </c>
      <c r="D139" s="310"/>
      <c r="E139" s="310"/>
      <c r="F139" s="333" t="s">
        <v>685</v>
      </c>
      <c r="G139" s="310"/>
      <c r="H139" s="310" t="s">
        <v>740</v>
      </c>
      <c r="I139" s="310" t="s">
        <v>720</v>
      </c>
      <c r="J139" s="310"/>
      <c r="K139" s="358"/>
    </row>
    <row r="140" s="1" customFormat="1" ht="15" customHeight="1">
      <c r="B140" s="355"/>
      <c r="C140" s="310" t="s">
        <v>721</v>
      </c>
      <c r="D140" s="310"/>
      <c r="E140" s="310"/>
      <c r="F140" s="333" t="s">
        <v>685</v>
      </c>
      <c r="G140" s="310"/>
      <c r="H140" s="310" t="s">
        <v>721</v>
      </c>
      <c r="I140" s="310" t="s">
        <v>720</v>
      </c>
      <c r="J140" s="310"/>
      <c r="K140" s="358"/>
    </row>
    <row r="141" s="1" customFormat="1" ht="15" customHeight="1">
      <c r="B141" s="355"/>
      <c r="C141" s="310" t="s">
        <v>38</v>
      </c>
      <c r="D141" s="310"/>
      <c r="E141" s="310"/>
      <c r="F141" s="333" t="s">
        <v>685</v>
      </c>
      <c r="G141" s="310"/>
      <c r="H141" s="310" t="s">
        <v>741</v>
      </c>
      <c r="I141" s="310" t="s">
        <v>720</v>
      </c>
      <c r="J141" s="310"/>
      <c r="K141" s="358"/>
    </row>
    <row r="142" s="1" customFormat="1" ht="15" customHeight="1">
      <c r="B142" s="355"/>
      <c r="C142" s="310" t="s">
        <v>742</v>
      </c>
      <c r="D142" s="310"/>
      <c r="E142" s="310"/>
      <c r="F142" s="333" t="s">
        <v>685</v>
      </c>
      <c r="G142" s="310"/>
      <c r="H142" s="310" t="s">
        <v>743</v>
      </c>
      <c r="I142" s="310" t="s">
        <v>720</v>
      </c>
      <c r="J142" s="310"/>
      <c r="K142" s="358"/>
    </row>
    <row r="143" s="1" customFormat="1" ht="15" customHeight="1">
      <c r="B143" s="359"/>
      <c r="C143" s="360"/>
      <c r="D143" s="360"/>
      <c r="E143" s="360"/>
      <c r="F143" s="360"/>
      <c r="G143" s="360"/>
      <c r="H143" s="360"/>
      <c r="I143" s="360"/>
      <c r="J143" s="360"/>
      <c r="K143" s="361"/>
    </row>
    <row r="144" s="1" customFormat="1" ht="18.75" customHeight="1">
      <c r="B144" s="346"/>
      <c r="C144" s="346"/>
      <c r="D144" s="346"/>
      <c r="E144" s="346"/>
      <c r="F144" s="347"/>
      <c r="G144" s="346"/>
      <c r="H144" s="346"/>
      <c r="I144" s="346"/>
      <c r="J144" s="346"/>
      <c r="K144" s="346"/>
    </row>
    <row r="145" s="1" customFormat="1" ht="18.75" customHeight="1">
      <c r="B145" s="318"/>
      <c r="C145" s="318"/>
      <c r="D145" s="318"/>
      <c r="E145" s="318"/>
      <c r="F145" s="318"/>
      <c r="G145" s="318"/>
      <c r="H145" s="318"/>
      <c r="I145" s="318"/>
      <c r="J145" s="318"/>
      <c r="K145" s="318"/>
    </row>
    <row r="146" s="1" customFormat="1" ht="7.5" customHeight="1">
      <c r="B146" s="319"/>
      <c r="C146" s="320"/>
      <c r="D146" s="320"/>
      <c r="E146" s="320"/>
      <c r="F146" s="320"/>
      <c r="G146" s="320"/>
      <c r="H146" s="320"/>
      <c r="I146" s="320"/>
      <c r="J146" s="320"/>
      <c r="K146" s="321"/>
    </row>
    <row r="147" s="1" customFormat="1" ht="45" customHeight="1">
      <c r="B147" s="322"/>
      <c r="C147" s="323" t="s">
        <v>744</v>
      </c>
      <c r="D147" s="323"/>
      <c r="E147" s="323"/>
      <c r="F147" s="323"/>
      <c r="G147" s="323"/>
      <c r="H147" s="323"/>
      <c r="I147" s="323"/>
      <c r="J147" s="323"/>
      <c r="K147" s="324"/>
    </row>
    <row r="148" s="1" customFormat="1" ht="17.25" customHeight="1">
      <c r="B148" s="322"/>
      <c r="C148" s="325" t="s">
        <v>679</v>
      </c>
      <c r="D148" s="325"/>
      <c r="E148" s="325"/>
      <c r="F148" s="325" t="s">
        <v>680</v>
      </c>
      <c r="G148" s="326"/>
      <c r="H148" s="325" t="s">
        <v>54</v>
      </c>
      <c r="I148" s="325" t="s">
        <v>57</v>
      </c>
      <c r="J148" s="325" t="s">
        <v>681</v>
      </c>
      <c r="K148" s="324"/>
    </row>
    <row r="149" s="1" customFormat="1" ht="17.25" customHeight="1">
      <c r="B149" s="322"/>
      <c r="C149" s="327" t="s">
        <v>682</v>
      </c>
      <c r="D149" s="327"/>
      <c r="E149" s="327"/>
      <c r="F149" s="328" t="s">
        <v>683</v>
      </c>
      <c r="G149" s="329"/>
      <c r="H149" s="327"/>
      <c r="I149" s="327"/>
      <c r="J149" s="327" t="s">
        <v>684</v>
      </c>
      <c r="K149" s="324"/>
    </row>
    <row r="150" s="1" customFormat="1" ht="5.25" customHeight="1">
      <c r="B150" s="335"/>
      <c r="C150" s="330"/>
      <c r="D150" s="330"/>
      <c r="E150" s="330"/>
      <c r="F150" s="330"/>
      <c r="G150" s="331"/>
      <c r="H150" s="330"/>
      <c r="I150" s="330"/>
      <c r="J150" s="330"/>
      <c r="K150" s="358"/>
    </row>
    <row r="151" s="1" customFormat="1" ht="15" customHeight="1">
      <c r="B151" s="335"/>
      <c r="C151" s="362" t="s">
        <v>688</v>
      </c>
      <c r="D151" s="310"/>
      <c r="E151" s="310"/>
      <c r="F151" s="363" t="s">
        <v>685</v>
      </c>
      <c r="G151" s="310"/>
      <c r="H151" s="362" t="s">
        <v>725</v>
      </c>
      <c r="I151" s="362" t="s">
        <v>687</v>
      </c>
      <c r="J151" s="362">
        <v>120</v>
      </c>
      <c r="K151" s="358"/>
    </row>
    <row r="152" s="1" customFormat="1" ht="15" customHeight="1">
      <c r="B152" s="335"/>
      <c r="C152" s="362" t="s">
        <v>734</v>
      </c>
      <c r="D152" s="310"/>
      <c r="E152" s="310"/>
      <c r="F152" s="363" t="s">
        <v>685</v>
      </c>
      <c r="G152" s="310"/>
      <c r="H152" s="362" t="s">
        <v>745</v>
      </c>
      <c r="I152" s="362" t="s">
        <v>687</v>
      </c>
      <c r="J152" s="362" t="s">
        <v>736</v>
      </c>
      <c r="K152" s="358"/>
    </row>
    <row r="153" s="1" customFormat="1" ht="15" customHeight="1">
      <c r="B153" s="335"/>
      <c r="C153" s="362" t="s">
        <v>83</v>
      </c>
      <c r="D153" s="310"/>
      <c r="E153" s="310"/>
      <c r="F153" s="363" t="s">
        <v>685</v>
      </c>
      <c r="G153" s="310"/>
      <c r="H153" s="362" t="s">
        <v>746</v>
      </c>
      <c r="I153" s="362" t="s">
        <v>687</v>
      </c>
      <c r="J153" s="362" t="s">
        <v>736</v>
      </c>
      <c r="K153" s="358"/>
    </row>
    <row r="154" s="1" customFormat="1" ht="15" customHeight="1">
      <c r="B154" s="335"/>
      <c r="C154" s="362" t="s">
        <v>690</v>
      </c>
      <c r="D154" s="310"/>
      <c r="E154" s="310"/>
      <c r="F154" s="363" t="s">
        <v>691</v>
      </c>
      <c r="G154" s="310"/>
      <c r="H154" s="362" t="s">
        <v>725</v>
      </c>
      <c r="I154" s="362" t="s">
        <v>687</v>
      </c>
      <c r="J154" s="362">
        <v>50</v>
      </c>
      <c r="K154" s="358"/>
    </row>
    <row r="155" s="1" customFormat="1" ht="15" customHeight="1">
      <c r="B155" s="335"/>
      <c r="C155" s="362" t="s">
        <v>693</v>
      </c>
      <c r="D155" s="310"/>
      <c r="E155" s="310"/>
      <c r="F155" s="363" t="s">
        <v>685</v>
      </c>
      <c r="G155" s="310"/>
      <c r="H155" s="362" t="s">
        <v>725</v>
      </c>
      <c r="I155" s="362" t="s">
        <v>695</v>
      </c>
      <c r="J155" s="362"/>
      <c r="K155" s="358"/>
    </row>
    <row r="156" s="1" customFormat="1" ht="15" customHeight="1">
      <c r="B156" s="335"/>
      <c r="C156" s="362" t="s">
        <v>704</v>
      </c>
      <c r="D156" s="310"/>
      <c r="E156" s="310"/>
      <c r="F156" s="363" t="s">
        <v>691</v>
      </c>
      <c r="G156" s="310"/>
      <c r="H156" s="362" t="s">
        <v>725</v>
      </c>
      <c r="I156" s="362" t="s">
        <v>687</v>
      </c>
      <c r="J156" s="362">
        <v>50</v>
      </c>
      <c r="K156" s="358"/>
    </row>
    <row r="157" s="1" customFormat="1" ht="15" customHeight="1">
      <c r="B157" s="335"/>
      <c r="C157" s="362" t="s">
        <v>712</v>
      </c>
      <c r="D157" s="310"/>
      <c r="E157" s="310"/>
      <c r="F157" s="363" t="s">
        <v>691</v>
      </c>
      <c r="G157" s="310"/>
      <c r="H157" s="362" t="s">
        <v>725</v>
      </c>
      <c r="I157" s="362" t="s">
        <v>687</v>
      </c>
      <c r="J157" s="362">
        <v>50</v>
      </c>
      <c r="K157" s="358"/>
    </row>
    <row r="158" s="1" customFormat="1" ht="15" customHeight="1">
      <c r="B158" s="335"/>
      <c r="C158" s="362" t="s">
        <v>710</v>
      </c>
      <c r="D158" s="310"/>
      <c r="E158" s="310"/>
      <c r="F158" s="363" t="s">
        <v>691</v>
      </c>
      <c r="G158" s="310"/>
      <c r="H158" s="362" t="s">
        <v>725</v>
      </c>
      <c r="I158" s="362" t="s">
        <v>687</v>
      </c>
      <c r="J158" s="362">
        <v>50</v>
      </c>
      <c r="K158" s="358"/>
    </row>
    <row r="159" s="1" customFormat="1" ht="15" customHeight="1">
      <c r="B159" s="335"/>
      <c r="C159" s="362" t="s">
        <v>99</v>
      </c>
      <c r="D159" s="310"/>
      <c r="E159" s="310"/>
      <c r="F159" s="363" t="s">
        <v>685</v>
      </c>
      <c r="G159" s="310"/>
      <c r="H159" s="362" t="s">
        <v>747</v>
      </c>
      <c r="I159" s="362" t="s">
        <v>687</v>
      </c>
      <c r="J159" s="362" t="s">
        <v>748</v>
      </c>
      <c r="K159" s="358"/>
    </row>
    <row r="160" s="1" customFormat="1" ht="15" customHeight="1">
      <c r="B160" s="335"/>
      <c r="C160" s="362" t="s">
        <v>749</v>
      </c>
      <c r="D160" s="310"/>
      <c r="E160" s="310"/>
      <c r="F160" s="363" t="s">
        <v>685</v>
      </c>
      <c r="G160" s="310"/>
      <c r="H160" s="362" t="s">
        <v>750</v>
      </c>
      <c r="I160" s="362" t="s">
        <v>720</v>
      </c>
      <c r="J160" s="362"/>
      <c r="K160" s="358"/>
    </row>
    <row r="161" s="1" customFormat="1" ht="15" customHeight="1">
      <c r="B161" s="364"/>
      <c r="C161" s="344"/>
      <c r="D161" s="344"/>
      <c r="E161" s="344"/>
      <c r="F161" s="344"/>
      <c r="G161" s="344"/>
      <c r="H161" s="344"/>
      <c r="I161" s="344"/>
      <c r="J161" s="344"/>
      <c r="K161" s="365"/>
    </row>
    <row r="162" s="1" customFormat="1" ht="18.75" customHeight="1">
      <c r="B162" s="346"/>
      <c r="C162" s="356"/>
      <c r="D162" s="356"/>
      <c r="E162" s="356"/>
      <c r="F162" s="366"/>
      <c r="G162" s="356"/>
      <c r="H162" s="356"/>
      <c r="I162" s="356"/>
      <c r="J162" s="356"/>
      <c r="K162" s="346"/>
    </row>
    <row r="163" s="1" customFormat="1" ht="18.75" customHeight="1">
      <c r="B163" s="318"/>
      <c r="C163" s="318"/>
      <c r="D163" s="318"/>
      <c r="E163" s="318"/>
      <c r="F163" s="318"/>
      <c r="G163" s="318"/>
      <c r="H163" s="318"/>
      <c r="I163" s="318"/>
      <c r="J163" s="318"/>
      <c r="K163" s="318"/>
    </row>
    <row r="164" s="1" customFormat="1" ht="7.5" customHeight="1">
      <c r="B164" s="297"/>
      <c r="C164" s="298"/>
      <c r="D164" s="298"/>
      <c r="E164" s="298"/>
      <c r="F164" s="298"/>
      <c r="G164" s="298"/>
      <c r="H164" s="298"/>
      <c r="I164" s="298"/>
      <c r="J164" s="298"/>
      <c r="K164" s="299"/>
    </row>
    <row r="165" s="1" customFormat="1" ht="45" customHeight="1">
      <c r="B165" s="300"/>
      <c r="C165" s="301" t="s">
        <v>751</v>
      </c>
      <c r="D165" s="301"/>
      <c r="E165" s="301"/>
      <c r="F165" s="301"/>
      <c r="G165" s="301"/>
      <c r="H165" s="301"/>
      <c r="I165" s="301"/>
      <c r="J165" s="301"/>
      <c r="K165" s="302"/>
    </row>
    <row r="166" s="1" customFormat="1" ht="17.25" customHeight="1">
      <c r="B166" s="300"/>
      <c r="C166" s="325" t="s">
        <v>679</v>
      </c>
      <c r="D166" s="325"/>
      <c r="E166" s="325"/>
      <c r="F166" s="325" t="s">
        <v>680</v>
      </c>
      <c r="G166" s="367"/>
      <c r="H166" s="368" t="s">
        <v>54</v>
      </c>
      <c r="I166" s="368" t="s">
        <v>57</v>
      </c>
      <c r="J166" s="325" t="s">
        <v>681</v>
      </c>
      <c r="K166" s="302"/>
    </row>
    <row r="167" s="1" customFormat="1" ht="17.25" customHeight="1">
      <c r="B167" s="303"/>
      <c r="C167" s="327" t="s">
        <v>682</v>
      </c>
      <c r="D167" s="327"/>
      <c r="E167" s="327"/>
      <c r="F167" s="328" t="s">
        <v>683</v>
      </c>
      <c r="G167" s="369"/>
      <c r="H167" s="370"/>
      <c r="I167" s="370"/>
      <c r="J167" s="327" t="s">
        <v>684</v>
      </c>
      <c r="K167" s="305"/>
    </row>
    <row r="168" s="1" customFormat="1" ht="5.25" customHeight="1">
      <c r="B168" s="335"/>
      <c r="C168" s="330"/>
      <c r="D168" s="330"/>
      <c r="E168" s="330"/>
      <c r="F168" s="330"/>
      <c r="G168" s="331"/>
      <c r="H168" s="330"/>
      <c r="I168" s="330"/>
      <c r="J168" s="330"/>
      <c r="K168" s="358"/>
    </row>
    <row r="169" s="1" customFormat="1" ht="15" customHeight="1">
      <c r="B169" s="335"/>
      <c r="C169" s="310" t="s">
        <v>688</v>
      </c>
      <c r="D169" s="310"/>
      <c r="E169" s="310"/>
      <c r="F169" s="333" t="s">
        <v>685</v>
      </c>
      <c r="G169" s="310"/>
      <c r="H169" s="310" t="s">
        <v>725</v>
      </c>
      <c r="I169" s="310" t="s">
        <v>687</v>
      </c>
      <c r="J169" s="310">
        <v>120</v>
      </c>
      <c r="K169" s="358"/>
    </row>
    <row r="170" s="1" customFormat="1" ht="15" customHeight="1">
      <c r="B170" s="335"/>
      <c r="C170" s="310" t="s">
        <v>734</v>
      </c>
      <c r="D170" s="310"/>
      <c r="E170" s="310"/>
      <c r="F170" s="333" t="s">
        <v>685</v>
      </c>
      <c r="G170" s="310"/>
      <c r="H170" s="310" t="s">
        <v>735</v>
      </c>
      <c r="I170" s="310" t="s">
        <v>687</v>
      </c>
      <c r="J170" s="310" t="s">
        <v>736</v>
      </c>
      <c r="K170" s="358"/>
    </row>
    <row r="171" s="1" customFormat="1" ht="15" customHeight="1">
      <c r="B171" s="335"/>
      <c r="C171" s="310" t="s">
        <v>83</v>
      </c>
      <c r="D171" s="310"/>
      <c r="E171" s="310"/>
      <c r="F171" s="333" t="s">
        <v>685</v>
      </c>
      <c r="G171" s="310"/>
      <c r="H171" s="310" t="s">
        <v>752</v>
      </c>
      <c r="I171" s="310" t="s">
        <v>687</v>
      </c>
      <c r="J171" s="310" t="s">
        <v>736</v>
      </c>
      <c r="K171" s="358"/>
    </row>
    <row r="172" s="1" customFormat="1" ht="15" customHeight="1">
      <c r="B172" s="335"/>
      <c r="C172" s="310" t="s">
        <v>690</v>
      </c>
      <c r="D172" s="310"/>
      <c r="E172" s="310"/>
      <c r="F172" s="333" t="s">
        <v>691</v>
      </c>
      <c r="G172" s="310"/>
      <c r="H172" s="310" t="s">
        <v>752</v>
      </c>
      <c r="I172" s="310" t="s">
        <v>687</v>
      </c>
      <c r="J172" s="310">
        <v>50</v>
      </c>
      <c r="K172" s="358"/>
    </row>
    <row r="173" s="1" customFormat="1" ht="15" customHeight="1">
      <c r="B173" s="335"/>
      <c r="C173" s="310" t="s">
        <v>693</v>
      </c>
      <c r="D173" s="310"/>
      <c r="E173" s="310"/>
      <c r="F173" s="333" t="s">
        <v>685</v>
      </c>
      <c r="G173" s="310"/>
      <c r="H173" s="310" t="s">
        <v>752</v>
      </c>
      <c r="I173" s="310" t="s">
        <v>695</v>
      </c>
      <c r="J173" s="310"/>
      <c r="K173" s="358"/>
    </row>
    <row r="174" s="1" customFormat="1" ht="15" customHeight="1">
      <c r="B174" s="335"/>
      <c r="C174" s="310" t="s">
        <v>704</v>
      </c>
      <c r="D174" s="310"/>
      <c r="E174" s="310"/>
      <c r="F174" s="333" t="s">
        <v>691</v>
      </c>
      <c r="G174" s="310"/>
      <c r="H174" s="310" t="s">
        <v>752</v>
      </c>
      <c r="I174" s="310" t="s">
        <v>687</v>
      </c>
      <c r="J174" s="310">
        <v>50</v>
      </c>
      <c r="K174" s="358"/>
    </row>
    <row r="175" s="1" customFormat="1" ht="15" customHeight="1">
      <c r="B175" s="335"/>
      <c r="C175" s="310" t="s">
        <v>712</v>
      </c>
      <c r="D175" s="310"/>
      <c r="E175" s="310"/>
      <c r="F175" s="333" t="s">
        <v>691</v>
      </c>
      <c r="G175" s="310"/>
      <c r="H175" s="310" t="s">
        <v>752</v>
      </c>
      <c r="I175" s="310" t="s">
        <v>687</v>
      </c>
      <c r="J175" s="310">
        <v>50</v>
      </c>
      <c r="K175" s="358"/>
    </row>
    <row r="176" s="1" customFormat="1" ht="15" customHeight="1">
      <c r="B176" s="335"/>
      <c r="C176" s="310" t="s">
        <v>710</v>
      </c>
      <c r="D176" s="310"/>
      <c r="E176" s="310"/>
      <c r="F176" s="333" t="s">
        <v>691</v>
      </c>
      <c r="G176" s="310"/>
      <c r="H176" s="310" t="s">
        <v>752</v>
      </c>
      <c r="I176" s="310" t="s">
        <v>687</v>
      </c>
      <c r="J176" s="310">
        <v>50</v>
      </c>
      <c r="K176" s="358"/>
    </row>
    <row r="177" s="1" customFormat="1" ht="15" customHeight="1">
      <c r="B177" s="335"/>
      <c r="C177" s="310" t="s">
        <v>111</v>
      </c>
      <c r="D177" s="310"/>
      <c r="E177" s="310"/>
      <c r="F177" s="333" t="s">
        <v>685</v>
      </c>
      <c r="G177" s="310"/>
      <c r="H177" s="310" t="s">
        <v>753</v>
      </c>
      <c r="I177" s="310" t="s">
        <v>754</v>
      </c>
      <c r="J177" s="310"/>
      <c r="K177" s="358"/>
    </row>
    <row r="178" s="1" customFormat="1" ht="15" customHeight="1">
      <c r="B178" s="335"/>
      <c r="C178" s="310" t="s">
        <v>57</v>
      </c>
      <c r="D178" s="310"/>
      <c r="E178" s="310"/>
      <c r="F178" s="333" t="s">
        <v>685</v>
      </c>
      <c r="G178" s="310"/>
      <c r="H178" s="310" t="s">
        <v>755</v>
      </c>
      <c r="I178" s="310" t="s">
        <v>756</v>
      </c>
      <c r="J178" s="310">
        <v>1</v>
      </c>
      <c r="K178" s="358"/>
    </row>
    <row r="179" s="1" customFormat="1" ht="15" customHeight="1">
      <c r="B179" s="335"/>
      <c r="C179" s="310" t="s">
        <v>53</v>
      </c>
      <c r="D179" s="310"/>
      <c r="E179" s="310"/>
      <c r="F179" s="333" t="s">
        <v>685</v>
      </c>
      <c r="G179" s="310"/>
      <c r="H179" s="310" t="s">
        <v>757</v>
      </c>
      <c r="I179" s="310" t="s">
        <v>687</v>
      </c>
      <c r="J179" s="310">
        <v>20</v>
      </c>
      <c r="K179" s="358"/>
    </row>
    <row r="180" s="1" customFormat="1" ht="15" customHeight="1">
      <c r="B180" s="335"/>
      <c r="C180" s="310" t="s">
        <v>54</v>
      </c>
      <c r="D180" s="310"/>
      <c r="E180" s="310"/>
      <c r="F180" s="333" t="s">
        <v>685</v>
      </c>
      <c r="G180" s="310"/>
      <c r="H180" s="310" t="s">
        <v>758</v>
      </c>
      <c r="I180" s="310" t="s">
        <v>687</v>
      </c>
      <c r="J180" s="310">
        <v>255</v>
      </c>
      <c r="K180" s="358"/>
    </row>
    <row r="181" s="1" customFormat="1" ht="15" customHeight="1">
      <c r="B181" s="335"/>
      <c r="C181" s="310" t="s">
        <v>112</v>
      </c>
      <c r="D181" s="310"/>
      <c r="E181" s="310"/>
      <c r="F181" s="333" t="s">
        <v>685</v>
      </c>
      <c r="G181" s="310"/>
      <c r="H181" s="310" t="s">
        <v>649</v>
      </c>
      <c r="I181" s="310" t="s">
        <v>687</v>
      </c>
      <c r="J181" s="310">
        <v>10</v>
      </c>
      <c r="K181" s="358"/>
    </row>
    <row r="182" s="1" customFormat="1" ht="15" customHeight="1">
      <c r="B182" s="335"/>
      <c r="C182" s="310" t="s">
        <v>113</v>
      </c>
      <c r="D182" s="310"/>
      <c r="E182" s="310"/>
      <c r="F182" s="333" t="s">
        <v>685</v>
      </c>
      <c r="G182" s="310"/>
      <c r="H182" s="310" t="s">
        <v>759</v>
      </c>
      <c r="I182" s="310" t="s">
        <v>720</v>
      </c>
      <c r="J182" s="310"/>
      <c r="K182" s="358"/>
    </row>
    <row r="183" s="1" customFormat="1" ht="15" customHeight="1">
      <c r="B183" s="335"/>
      <c r="C183" s="310" t="s">
        <v>760</v>
      </c>
      <c r="D183" s="310"/>
      <c r="E183" s="310"/>
      <c r="F183" s="333" t="s">
        <v>685</v>
      </c>
      <c r="G183" s="310"/>
      <c r="H183" s="310" t="s">
        <v>761</v>
      </c>
      <c r="I183" s="310" t="s">
        <v>720</v>
      </c>
      <c r="J183" s="310"/>
      <c r="K183" s="358"/>
    </row>
    <row r="184" s="1" customFormat="1" ht="15" customHeight="1">
      <c r="B184" s="335"/>
      <c r="C184" s="310" t="s">
        <v>749</v>
      </c>
      <c r="D184" s="310"/>
      <c r="E184" s="310"/>
      <c r="F184" s="333" t="s">
        <v>685</v>
      </c>
      <c r="G184" s="310"/>
      <c r="H184" s="310" t="s">
        <v>762</v>
      </c>
      <c r="I184" s="310" t="s">
        <v>720</v>
      </c>
      <c r="J184" s="310"/>
      <c r="K184" s="358"/>
    </row>
    <row r="185" s="1" customFormat="1" ht="15" customHeight="1">
      <c r="B185" s="335"/>
      <c r="C185" s="310" t="s">
        <v>115</v>
      </c>
      <c r="D185" s="310"/>
      <c r="E185" s="310"/>
      <c r="F185" s="333" t="s">
        <v>691</v>
      </c>
      <c r="G185" s="310"/>
      <c r="H185" s="310" t="s">
        <v>763</v>
      </c>
      <c r="I185" s="310" t="s">
        <v>687</v>
      </c>
      <c r="J185" s="310">
        <v>50</v>
      </c>
      <c r="K185" s="358"/>
    </row>
    <row r="186" s="1" customFormat="1" ht="15" customHeight="1">
      <c r="B186" s="335"/>
      <c r="C186" s="310" t="s">
        <v>764</v>
      </c>
      <c r="D186" s="310"/>
      <c r="E186" s="310"/>
      <c r="F186" s="333" t="s">
        <v>691</v>
      </c>
      <c r="G186" s="310"/>
      <c r="H186" s="310" t="s">
        <v>765</v>
      </c>
      <c r="I186" s="310" t="s">
        <v>766</v>
      </c>
      <c r="J186" s="310"/>
      <c r="K186" s="358"/>
    </row>
    <row r="187" s="1" customFormat="1" ht="15" customHeight="1">
      <c r="B187" s="335"/>
      <c r="C187" s="310" t="s">
        <v>767</v>
      </c>
      <c r="D187" s="310"/>
      <c r="E187" s="310"/>
      <c r="F187" s="333" t="s">
        <v>691</v>
      </c>
      <c r="G187" s="310"/>
      <c r="H187" s="310" t="s">
        <v>768</v>
      </c>
      <c r="I187" s="310" t="s">
        <v>766</v>
      </c>
      <c r="J187" s="310"/>
      <c r="K187" s="358"/>
    </row>
    <row r="188" s="1" customFormat="1" ht="15" customHeight="1">
      <c r="B188" s="335"/>
      <c r="C188" s="310" t="s">
        <v>769</v>
      </c>
      <c r="D188" s="310"/>
      <c r="E188" s="310"/>
      <c r="F188" s="333" t="s">
        <v>691</v>
      </c>
      <c r="G188" s="310"/>
      <c r="H188" s="310" t="s">
        <v>770</v>
      </c>
      <c r="I188" s="310" t="s">
        <v>766</v>
      </c>
      <c r="J188" s="310"/>
      <c r="K188" s="358"/>
    </row>
    <row r="189" s="1" customFormat="1" ht="15" customHeight="1">
      <c r="B189" s="335"/>
      <c r="C189" s="371" t="s">
        <v>771</v>
      </c>
      <c r="D189" s="310"/>
      <c r="E189" s="310"/>
      <c r="F189" s="333" t="s">
        <v>691</v>
      </c>
      <c r="G189" s="310"/>
      <c r="H189" s="310" t="s">
        <v>772</v>
      </c>
      <c r="I189" s="310" t="s">
        <v>773</v>
      </c>
      <c r="J189" s="372" t="s">
        <v>774</v>
      </c>
      <c r="K189" s="358"/>
    </row>
    <row r="190" s="18" customFormat="1" ht="15" customHeight="1">
      <c r="B190" s="373"/>
      <c r="C190" s="374" t="s">
        <v>775</v>
      </c>
      <c r="D190" s="375"/>
      <c r="E190" s="375"/>
      <c r="F190" s="376" t="s">
        <v>691</v>
      </c>
      <c r="G190" s="375"/>
      <c r="H190" s="375" t="s">
        <v>776</v>
      </c>
      <c r="I190" s="375" t="s">
        <v>773</v>
      </c>
      <c r="J190" s="377" t="s">
        <v>774</v>
      </c>
      <c r="K190" s="378"/>
    </row>
    <row r="191" s="1" customFormat="1" ht="15" customHeight="1">
      <c r="B191" s="335"/>
      <c r="C191" s="371" t="s">
        <v>42</v>
      </c>
      <c r="D191" s="310"/>
      <c r="E191" s="310"/>
      <c r="F191" s="333" t="s">
        <v>685</v>
      </c>
      <c r="G191" s="310"/>
      <c r="H191" s="307" t="s">
        <v>777</v>
      </c>
      <c r="I191" s="310" t="s">
        <v>778</v>
      </c>
      <c r="J191" s="310"/>
      <c r="K191" s="358"/>
    </row>
    <row r="192" s="1" customFormat="1" ht="15" customHeight="1">
      <c r="B192" s="335"/>
      <c r="C192" s="371" t="s">
        <v>779</v>
      </c>
      <c r="D192" s="310"/>
      <c r="E192" s="310"/>
      <c r="F192" s="333" t="s">
        <v>685</v>
      </c>
      <c r="G192" s="310"/>
      <c r="H192" s="310" t="s">
        <v>780</v>
      </c>
      <c r="I192" s="310" t="s">
        <v>720</v>
      </c>
      <c r="J192" s="310"/>
      <c r="K192" s="358"/>
    </row>
    <row r="193" s="1" customFormat="1" ht="15" customHeight="1">
      <c r="B193" s="335"/>
      <c r="C193" s="371" t="s">
        <v>781</v>
      </c>
      <c r="D193" s="310"/>
      <c r="E193" s="310"/>
      <c r="F193" s="333" t="s">
        <v>685</v>
      </c>
      <c r="G193" s="310"/>
      <c r="H193" s="310" t="s">
        <v>782</v>
      </c>
      <c r="I193" s="310" t="s">
        <v>720</v>
      </c>
      <c r="J193" s="310"/>
      <c r="K193" s="358"/>
    </row>
    <row r="194" s="1" customFormat="1" ht="15" customHeight="1">
      <c r="B194" s="335"/>
      <c r="C194" s="371" t="s">
        <v>783</v>
      </c>
      <c r="D194" s="310"/>
      <c r="E194" s="310"/>
      <c r="F194" s="333" t="s">
        <v>691</v>
      </c>
      <c r="G194" s="310"/>
      <c r="H194" s="310" t="s">
        <v>784</v>
      </c>
      <c r="I194" s="310" t="s">
        <v>720</v>
      </c>
      <c r="J194" s="310"/>
      <c r="K194" s="358"/>
    </row>
    <row r="195" s="1" customFormat="1" ht="15" customHeight="1">
      <c r="B195" s="364"/>
      <c r="C195" s="379"/>
      <c r="D195" s="344"/>
      <c r="E195" s="344"/>
      <c r="F195" s="344"/>
      <c r="G195" s="344"/>
      <c r="H195" s="344"/>
      <c r="I195" s="344"/>
      <c r="J195" s="344"/>
      <c r="K195" s="365"/>
    </row>
    <row r="196" s="1" customFormat="1" ht="18.75" customHeight="1">
      <c r="B196" s="346"/>
      <c r="C196" s="356"/>
      <c r="D196" s="356"/>
      <c r="E196" s="356"/>
      <c r="F196" s="366"/>
      <c r="G196" s="356"/>
      <c r="H196" s="356"/>
      <c r="I196" s="356"/>
      <c r="J196" s="356"/>
      <c r="K196" s="346"/>
    </row>
    <row r="197" s="1" customFormat="1" ht="18.75" customHeight="1">
      <c r="B197" s="346"/>
      <c r="C197" s="356"/>
      <c r="D197" s="356"/>
      <c r="E197" s="356"/>
      <c r="F197" s="366"/>
      <c r="G197" s="356"/>
      <c r="H197" s="356"/>
      <c r="I197" s="356"/>
      <c r="J197" s="356"/>
      <c r="K197" s="346"/>
    </row>
    <row r="198" s="1" customFormat="1" ht="18.75" customHeight="1">
      <c r="B198" s="318"/>
      <c r="C198" s="318"/>
      <c r="D198" s="318"/>
      <c r="E198" s="318"/>
      <c r="F198" s="318"/>
      <c r="G198" s="318"/>
      <c r="H198" s="318"/>
      <c r="I198" s="318"/>
      <c r="J198" s="318"/>
      <c r="K198" s="318"/>
    </row>
    <row r="199" s="1" customFormat="1" ht="13.5">
      <c r="B199" s="297"/>
      <c r="C199" s="298"/>
      <c r="D199" s="298"/>
      <c r="E199" s="298"/>
      <c r="F199" s="298"/>
      <c r="G199" s="298"/>
      <c r="H199" s="298"/>
      <c r="I199" s="298"/>
      <c r="J199" s="298"/>
      <c r="K199" s="299"/>
    </row>
    <row r="200" s="1" customFormat="1" ht="21">
      <c r="B200" s="300"/>
      <c r="C200" s="301" t="s">
        <v>785</v>
      </c>
      <c r="D200" s="301"/>
      <c r="E200" s="301"/>
      <c r="F200" s="301"/>
      <c r="G200" s="301"/>
      <c r="H200" s="301"/>
      <c r="I200" s="301"/>
      <c r="J200" s="301"/>
      <c r="K200" s="302"/>
    </row>
    <row r="201" s="1" customFormat="1" ht="25.5" customHeight="1">
      <c r="B201" s="300"/>
      <c r="C201" s="380" t="s">
        <v>786</v>
      </c>
      <c r="D201" s="380"/>
      <c r="E201" s="380"/>
      <c r="F201" s="380" t="s">
        <v>787</v>
      </c>
      <c r="G201" s="381"/>
      <c r="H201" s="380" t="s">
        <v>788</v>
      </c>
      <c r="I201" s="380"/>
      <c r="J201" s="380"/>
      <c r="K201" s="302"/>
    </row>
    <row r="202" s="1" customFormat="1" ht="5.25" customHeight="1">
      <c r="B202" s="335"/>
      <c r="C202" s="330"/>
      <c r="D202" s="330"/>
      <c r="E202" s="330"/>
      <c r="F202" s="330"/>
      <c r="G202" s="356"/>
      <c r="H202" s="330"/>
      <c r="I202" s="330"/>
      <c r="J202" s="330"/>
      <c r="K202" s="358"/>
    </row>
    <row r="203" s="1" customFormat="1" ht="15" customHeight="1">
      <c r="B203" s="335"/>
      <c r="C203" s="310" t="s">
        <v>778</v>
      </c>
      <c r="D203" s="310"/>
      <c r="E203" s="310"/>
      <c r="F203" s="333" t="s">
        <v>43</v>
      </c>
      <c r="G203" s="310"/>
      <c r="H203" s="310" t="s">
        <v>789</v>
      </c>
      <c r="I203" s="310"/>
      <c r="J203" s="310"/>
      <c r="K203" s="358"/>
    </row>
    <row r="204" s="1" customFormat="1" ht="15" customHeight="1">
      <c r="B204" s="335"/>
      <c r="C204" s="310"/>
      <c r="D204" s="310"/>
      <c r="E204" s="310"/>
      <c r="F204" s="333" t="s">
        <v>44</v>
      </c>
      <c r="G204" s="310"/>
      <c r="H204" s="310" t="s">
        <v>790</v>
      </c>
      <c r="I204" s="310"/>
      <c r="J204" s="310"/>
      <c r="K204" s="358"/>
    </row>
    <row r="205" s="1" customFormat="1" ht="15" customHeight="1">
      <c r="B205" s="335"/>
      <c r="C205" s="310"/>
      <c r="D205" s="310"/>
      <c r="E205" s="310"/>
      <c r="F205" s="333" t="s">
        <v>47</v>
      </c>
      <c r="G205" s="310"/>
      <c r="H205" s="310" t="s">
        <v>791</v>
      </c>
      <c r="I205" s="310"/>
      <c r="J205" s="310"/>
      <c r="K205" s="358"/>
    </row>
    <row r="206" s="1" customFormat="1" ht="15" customHeight="1">
      <c r="B206" s="335"/>
      <c r="C206" s="310"/>
      <c r="D206" s="310"/>
      <c r="E206" s="310"/>
      <c r="F206" s="333" t="s">
        <v>45</v>
      </c>
      <c r="G206" s="310"/>
      <c r="H206" s="310" t="s">
        <v>792</v>
      </c>
      <c r="I206" s="310"/>
      <c r="J206" s="310"/>
      <c r="K206" s="358"/>
    </row>
    <row r="207" s="1" customFormat="1" ht="15" customHeight="1">
      <c r="B207" s="335"/>
      <c r="C207" s="310"/>
      <c r="D207" s="310"/>
      <c r="E207" s="310"/>
      <c r="F207" s="333" t="s">
        <v>46</v>
      </c>
      <c r="G207" s="310"/>
      <c r="H207" s="310" t="s">
        <v>793</v>
      </c>
      <c r="I207" s="310"/>
      <c r="J207" s="310"/>
      <c r="K207" s="358"/>
    </row>
    <row r="208" s="1" customFormat="1" ht="15" customHeight="1">
      <c r="B208" s="335"/>
      <c r="C208" s="310"/>
      <c r="D208" s="310"/>
      <c r="E208" s="310"/>
      <c r="F208" s="333"/>
      <c r="G208" s="310"/>
      <c r="H208" s="310"/>
      <c r="I208" s="310"/>
      <c r="J208" s="310"/>
      <c r="K208" s="358"/>
    </row>
    <row r="209" s="1" customFormat="1" ht="15" customHeight="1">
      <c r="B209" s="335"/>
      <c r="C209" s="310" t="s">
        <v>732</v>
      </c>
      <c r="D209" s="310"/>
      <c r="E209" s="310"/>
      <c r="F209" s="333" t="s">
        <v>78</v>
      </c>
      <c r="G209" s="310"/>
      <c r="H209" s="310" t="s">
        <v>794</v>
      </c>
      <c r="I209" s="310"/>
      <c r="J209" s="310"/>
      <c r="K209" s="358"/>
    </row>
    <row r="210" s="1" customFormat="1" ht="15" customHeight="1">
      <c r="B210" s="335"/>
      <c r="C210" s="310"/>
      <c r="D210" s="310"/>
      <c r="E210" s="310"/>
      <c r="F210" s="333" t="s">
        <v>628</v>
      </c>
      <c r="G210" s="310"/>
      <c r="H210" s="310" t="s">
        <v>629</v>
      </c>
      <c r="I210" s="310"/>
      <c r="J210" s="310"/>
      <c r="K210" s="358"/>
    </row>
    <row r="211" s="1" customFormat="1" ht="15" customHeight="1">
      <c r="B211" s="335"/>
      <c r="C211" s="310"/>
      <c r="D211" s="310"/>
      <c r="E211" s="310"/>
      <c r="F211" s="333" t="s">
        <v>626</v>
      </c>
      <c r="G211" s="310"/>
      <c r="H211" s="310" t="s">
        <v>795</v>
      </c>
      <c r="I211" s="310"/>
      <c r="J211" s="310"/>
      <c r="K211" s="358"/>
    </row>
    <row r="212" s="1" customFormat="1" ht="15" customHeight="1">
      <c r="B212" s="382"/>
      <c r="C212" s="310"/>
      <c r="D212" s="310"/>
      <c r="E212" s="310"/>
      <c r="F212" s="333" t="s">
        <v>630</v>
      </c>
      <c r="G212" s="371"/>
      <c r="H212" s="362" t="s">
        <v>631</v>
      </c>
      <c r="I212" s="362"/>
      <c r="J212" s="362"/>
      <c r="K212" s="383"/>
    </row>
    <row r="213" s="1" customFormat="1" ht="15" customHeight="1">
      <c r="B213" s="382"/>
      <c r="C213" s="310"/>
      <c r="D213" s="310"/>
      <c r="E213" s="310"/>
      <c r="F213" s="333" t="s">
        <v>632</v>
      </c>
      <c r="G213" s="371"/>
      <c r="H213" s="362" t="s">
        <v>796</v>
      </c>
      <c r="I213" s="362"/>
      <c r="J213" s="362"/>
      <c r="K213" s="383"/>
    </row>
    <row r="214" s="1" customFormat="1" ht="15" customHeight="1">
      <c r="B214" s="382"/>
      <c r="C214" s="310"/>
      <c r="D214" s="310"/>
      <c r="E214" s="310"/>
      <c r="F214" s="333"/>
      <c r="G214" s="371"/>
      <c r="H214" s="362"/>
      <c r="I214" s="362"/>
      <c r="J214" s="362"/>
      <c r="K214" s="383"/>
    </row>
    <row r="215" s="1" customFormat="1" ht="15" customHeight="1">
      <c r="B215" s="382"/>
      <c r="C215" s="310" t="s">
        <v>756</v>
      </c>
      <c r="D215" s="310"/>
      <c r="E215" s="310"/>
      <c r="F215" s="333">
        <v>1</v>
      </c>
      <c r="G215" s="371"/>
      <c r="H215" s="362" t="s">
        <v>797</v>
      </c>
      <c r="I215" s="362"/>
      <c r="J215" s="362"/>
      <c r="K215" s="383"/>
    </row>
    <row r="216" s="1" customFormat="1" ht="15" customHeight="1">
      <c r="B216" s="382"/>
      <c r="C216" s="310"/>
      <c r="D216" s="310"/>
      <c r="E216" s="310"/>
      <c r="F216" s="333">
        <v>2</v>
      </c>
      <c r="G216" s="371"/>
      <c r="H216" s="362" t="s">
        <v>798</v>
      </c>
      <c r="I216" s="362"/>
      <c r="J216" s="362"/>
      <c r="K216" s="383"/>
    </row>
    <row r="217" s="1" customFormat="1" ht="15" customHeight="1">
      <c r="B217" s="382"/>
      <c r="C217" s="310"/>
      <c r="D217" s="310"/>
      <c r="E217" s="310"/>
      <c r="F217" s="333">
        <v>3</v>
      </c>
      <c r="G217" s="371"/>
      <c r="H217" s="362" t="s">
        <v>799</v>
      </c>
      <c r="I217" s="362"/>
      <c r="J217" s="362"/>
      <c r="K217" s="383"/>
    </row>
    <row r="218" s="1" customFormat="1" ht="15" customHeight="1">
      <c r="B218" s="382"/>
      <c r="C218" s="310"/>
      <c r="D218" s="310"/>
      <c r="E218" s="310"/>
      <c r="F218" s="333">
        <v>4</v>
      </c>
      <c r="G218" s="371"/>
      <c r="H218" s="362" t="s">
        <v>800</v>
      </c>
      <c r="I218" s="362"/>
      <c r="J218" s="362"/>
      <c r="K218" s="383"/>
    </row>
    <row r="219" s="1" customFormat="1" ht="12.75" customHeight="1">
      <c r="B219" s="384"/>
      <c r="C219" s="385"/>
      <c r="D219" s="385"/>
      <c r="E219" s="385"/>
      <c r="F219" s="385"/>
      <c r="G219" s="385"/>
      <c r="H219" s="385"/>
      <c r="I219" s="385"/>
      <c r="J219" s="385"/>
      <c r="K219" s="386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VZDALEN\user</dc:creator>
  <cp:lastModifiedBy>VZDALEN\user</cp:lastModifiedBy>
  <dcterms:created xsi:type="dcterms:W3CDTF">2024-09-06T11:48:53Z</dcterms:created>
  <dcterms:modified xsi:type="dcterms:W3CDTF">2024-09-06T11:48:58Z</dcterms:modified>
</cp:coreProperties>
</file>