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_WORD\RAJ\KLIENT\Spolecnosti\Město Steti\VZ a ost\2025 VZMR\ŠKS Sklad děttské hřiště Čakovice\"/>
    </mc:Choice>
  </mc:AlternateContent>
  <bookViews>
    <workbookView xWindow="0" yWindow="0" windowWidth="18525" windowHeight="9510"/>
  </bookViews>
  <sheets>
    <sheet name="Rekapitulace stavby" sheetId="1" r:id="rId1"/>
    <sheet name="25P-AUS003 - Štětí - Čako..." sheetId="2" r:id="rId2"/>
  </sheets>
  <definedNames>
    <definedName name="_xlnm._FilterDatabase" localSheetId="1" hidden="1">'25P-AUS003 - Štětí - Čako...'!$C$126:$L$351</definedName>
    <definedName name="_xlnm.Print_Titles" localSheetId="1">'25P-AUS003 - Štětí - Čako...'!$126:$126</definedName>
    <definedName name="_xlnm.Print_Titles" localSheetId="0">'Rekapitulace stavby'!$92:$92</definedName>
    <definedName name="_xlnm.Print_Area" localSheetId="1">'25P-AUS003 - Štětí - Čako...'!$C$4:$K$76,'25P-AUS003 - Štětí - Čako...'!$C$82:$K$110,'25P-AUS003 - Štětí - Čako...'!$C$116:$L$351</definedName>
    <definedName name="_xlnm.Print_Area" localSheetId="0">'Rekapitulace stavby'!$D$4:$AO$76,'Rekapitulace stavby'!$C$82:$AQ$96</definedName>
  </definedNames>
  <calcPr calcId="152511"/>
</workbook>
</file>

<file path=xl/calcChain.xml><?xml version="1.0" encoding="utf-8"?>
<calcChain xmlns="http://schemas.openxmlformats.org/spreadsheetml/2006/main">
  <c r="K37" i="2" l="1"/>
  <c r="K36" i="2"/>
  <c r="BA95" i="1"/>
  <c r="K35" i="2"/>
  <c r="AZ95" i="1"/>
  <c r="BI348" i="2"/>
  <c r="BH348" i="2"/>
  <c r="BG348" i="2"/>
  <c r="BF348" i="2"/>
  <c r="X348" i="2"/>
  <c r="X347" i="2"/>
  <c r="X339" i="2" s="1"/>
  <c r="V348" i="2"/>
  <c r="V347" i="2"/>
  <c r="T348" i="2"/>
  <c r="T347" i="2"/>
  <c r="P348" i="2"/>
  <c r="BI344" i="2"/>
  <c r="BH344" i="2"/>
  <c r="BG344" i="2"/>
  <c r="BF344" i="2"/>
  <c r="X344" i="2"/>
  <c r="X343" i="2"/>
  <c r="V344" i="2"/>
  <c r="V343" i="2" s="1"/>
  <c r="T344" i="2"/>
  <c r="T343" i="2"/>
  <c r="P344" i="2"/>
  <c r="BI341" i="2"/>
  <c r="BH341" i="2"/>
  <c r="BG341" i="2"/>
  <c r="BF341" i="2"/>
  <c r="X341" i="2"/>
  <c r="X340" i="2"/>
  <c r="V341" i="2"/>
  <c r="V340" i="2" s="1"/>
  <c r="T341" i="2"/>
  <c r="T340" i="2"/>
  <c r="T339" i="2" s="1"/>
  <c r="P341" i="2"/>
  <c r="BI336" i="2"/>
  <c r="BH336" i="2"/>
  <c r="BG336" i="2"/>
  <c r="BF336" i="2"/>
  <c r="X336" i="2"/>
  <c r="V336" i="2"/>
  <c r="T336" i="2"/>
  <c r="P336" i="2"/>
  <c r="BI334" i="2"/>
  <c r="BH334" i="2"/>
  <c r="BG334" i="2"/>
  <c r="BF334" i="2"/>
  <c r="X334" i="2"/>
  <c r="V334" i="2"/>
  <c r="T334" i="2"/>
  <c r="P334" i="2"/>
  <c r="BI321" i="2"/>
  <c r="BH321" i="2"/>
  <c r="BG321" i="2"/>
  <c r="BF321" i="2"/>
  <c r="X321" i="2"/>
  <c r="V321" i="2"/>
  <c r="T321" i="2"/>
  <c r="P321" i="2"/>
  <c r="BI318" i="2"/>
  <c r="BH318" i="2"/>
  <c r="BG318" i="2"/>
  <c r="BF318" i="2"/>
  <c r="X318" i="2"/>
  <c r="V318" i="2"/>
  <c r="T318" i="2"/>
  <c r="P318" i="2"/>
  <c r="BI312" i="2"/>
  <c r="BH312" i="2"/>
  <c r="BG312" i="2"/>
  <c r="BF312" i="2"/>
  <c r="X312" i="2"/>
  <c r="V312" i="2"/>
  <c r="T312" i="2"/>
  <c r="P312" i="2"/>
  <c r="BI308" i="2"/>
  <c r="BH308" i="2"/>
  <c r="BG308" i="2"/>
  <c r="BF308" i="2"/>
  <c r="X308" i="2"/>
  <c r="V308" i="2"/>
  <c r="T308" i="2"/>
  <c r="P308" i="2"/>
  <c r="BI305" i="2"/>
  <c r="BH305" i="2"/>
  <c r="BG305" i="2"/>
  <c r="BF305" i="2"/>
  <c r="X305" i="2"/>
  <c r="V305" i="2"/>
  <c r="T305" i="2"/>
  <c r="P305" i="2"/>
  <c r="BI302" i="2"/>
  <c r="BH302" i="2"/>
  <c r="BG302" i="2"/>
  <c r="BF302" i="2"/>
  <c r="X302" i="2"/>
  <c r="V302" i="2"/>
  <c r="T302" i="2"/>
  <c r="P302" i="2"/>
  <c r="BI299" i="2"/>
  <c r="BH299" i="2"/>
  <c r="BG299" i="2"/>
  <c r="BF299" i="2"/>
  <c r="X299" i="2"/>
  <c r="V299" i="2"/>
  <c r="T299" i="2"/>
  <c r="P299" i="2"/>
  <c r="BI296" i="2"/>
  <c r="BH296" i="2"/>
  <c r="BG296" i="2"/>
  <c r="BF296" i="2"/>
  <c r="X296" i="2"/>
  <c r="V296" i="2"/>
  <c r="T296" i="2"/>
  <c r="P296" i="2"/>
  <c r="BI293" i="2"/>
  <c r="BH293" i="2"/>
  <c r="BG293" i="2"/>
  <c r="BF293" i="2"/>
  <c r="X293" i="2"/>
  <c r="V293" i="2"/>
  <c r="T293" i="2"/>
  <c r="P293" i="2"/>
  <c r="BI290" i="2"/>
  <c r="BH290" i="2"/>
  <c r="BG290" i="2"/>
  <c r="BF290" i="2"/>
  <c r="X290" i="2"/>
  <c r="V290" i="2"/>
  <c r="T290" i="2"/>
  <c r="P290" i="2"/>
  <c r="BI286" i="2"/>
  <c r="BH286" i="2"/>
  <c r="BG286" i="2"/>
  <c r="BF286" i="2"/>
  <c r="X286" i="2"/>
  <c r="V286" i="2"/>
  <c r="T286" i="2"/>
  <c r="P286" i="2"/>
  <c r="BI284" i="2"/>
  <c r="BH284" i="2"/>
  <c r="BG284" i="2"/>
  <c r="BF284" i="2"/>
  <c r="X284" i="2"/>
  <c r="V284" i="2"/>
  <c r="T284" i="2"/>
  <c r="P284" i="2"/>
  <c r="BI279" i="2"/>
  <c r="BH279" i="2"/>
  <c r="BG279" i="2"/>
  <c r="BF279" i="2"/>
  <c r="X279" i="2"/>
  <c r="V279" i="2"/>
  <c r="T279" i="2"/>
  <c r="P279" i="2"/>
  <c r="BI274" i="2"/>
  <c r="BH274" i="2"/>
  <c r="BG274" i="2"/>
  <c r="BF274" i="2"/>
  <c r="X274" i="2"/>
  <c r="X273" i="2"/>
  <c r="V274" i="2"/>
  <c r="V273" i="2" s="1"/>
  <c r="T274" i="2"/>
  <c r="T273" i="2"/>
  <c r="P274" i="2"/>
  <c r="BI270" i="2"/>
  <c r="BH270" i="2"/>
  <c r="BG270" i="2"/>
  <c r="BF270" i="2"/>
  <c r="X270" i="2"/>
  <c r="V270" i="2"/>
  <c r="T270" i="2"/>
  <c r="P270" i="2"/>
  <c r="BI267" i="2"/>
  <c r="BH267" i="2"/>
  <c r="BG267" i="2"/>
  <c r="BF267" i="2"/>
  <c r="X267" i="2"/>
  <c r="V267" i="2"/>
  <c r="T267" i="2"/>
  <c r="P267" i="2"/>
  <c r="BI262" i="2"/>
  <c r="BH262" i="2"/>
  <c r="BG262" i="2"/>
  <c r="BF262" i="2"/>
  <c r="X262" i="2"/>
  <c r="V262" i="2"/>
  <c r="T262" i="2"/>
  <c r="P262" i="2"/>
  <c r="BI260" i="2"/>
  <c r="BH260" i="2"/>
  <c r="BG260" i="2"/>
  <c r="BF260" i="2"/>
  <c r="X260" i="2"/>
  <c r="V260" i="2"/>
  <c r="T260" i="2"/>
  <c r="P260" i="2"/>
  <c r="BI255" i="2"/>
  <c r="BH255" i="2"/>
  <c r="BG255" i="2"/>
  <c r="BF255" i="2"/>
  <c r="X255" i="2"/>
  <c r="V255" i="2"/>
  <c r="T255" i="2"/>
  <c r="P255" i="2"/>
  <c r="BI251" i="2"/>
  <c r="BH251" i="2"/>
  <c r="BG251" i="2"/>
  <c r="BF251" i="2"/>
  <c r="X251" i="2"/>
  <c r="V251" i="2"/>
  <c r="T251" i="2"/>
  <c r="P251" i="2"/>
  <c r="BI245" i="2"/>
  <c r="BH245" i="2"/>
  <c r="BG245" i="2"/>
  <c r="BF245" i="2"/>
  <c r="X245" i="2"/>
  <c r="V245" i="2"/>
  <c r="T245" i="2"/>
  <c r="P245" i="2"/>
  <c r="BI239" i="2"/>
  <c r="BH239" i="2"/>
  <c r="BG239" i="2"/>
  <c r="BF239" i="2"/>
  <c r="X239" i="2"/>
  <c r="V239" i="2"/>
  <c r="T239" i="2"/>
  <c r="P239" i="2"/>
  <c r="BI236" i="2"/>
  <c r="BH236" i="2"/>
  <c r="BG236" i="2"/>
  <c r="BF236" i="2"/>
  <c r="X236" i="2"/>
  <c r="X235" i="2" s="1"/>
  <c r="V236" i="2"/>
  <c r="V235" i="2" s="1"/>
  <c r="T236" i="2"/>
  <c r="T235" i="2"/>
  <c r="P236" i="2"/>
  <c r="BI229" i="2"/>
  <c r="BH229" i="2"/>
  <c r="BG229" i="2"/>
  <c r="BF229" i="2"/>
  <c r="X229" i="2"/>
  <c r="V229" i="2"/>
  <c r="T229" i="2"/>
  <c r="P229" i="2"/>
  <c r="BI221" i="2"/>
  <c r="BH221" i="2"/>
  <c r="BG221" i="2"/>
  <c r="BF221" i="2"/>
  <c r="X221" i="2"/>
  <c r="V221" i="2"/>
  <c r="T221" i="2"/>
  <c r="P221" i="2"/>
  <c r="BI213" i="2"/>
  <c r="BH213" i="2"/>
  <c r="BG213" i="2"/>
  <c r="BF213" i="2"/>
  <c r="X213" i="2"/>
  <c r="V213" i="2"/>
  <c r="T213" i="2"/>
  <c r="P213" i="2"/>
  <c r="BI205" i="2"/>
  <c r="BH205" i="2"/>
  <c r="BG205" i="2"/>
  <c r="BF205" i="2"/>
  <c r="X205" i="2"/>
  <c r="V205" i="2"/>
  <c r="T205" i="2"/>
  <c r="P205" i="2"/>
  <c r="BI198" i="2"/>
  <c r="BH198" i="2"/>
  <c r="BG198" i="2"/>
  <c r="BF198" i="2"/>
  <c r="X198" i="2"/>
  <c r="V198" i="2"/>
  <c r="T198" i="2"/>
  <c r="P198" i="2"/>
  <c r="BI195" i="2"/>
  <c r="BH195" i="2"/>
  <c r="BG195" i="2"/>
  <c r="BF195" i="2"/>
  <c r="X195" i="2"/>
  <c r="V195" i="2"/>
  <c r="T195" i="2"/>
  <c r="P195" i="2"/>
  <c r="BI189" i="2"/>
  <c r="BH189" i="2"/>
  <c r="BG189" i="2"/>
  <c r="BF189" i="2"/>
  <c r="X189" i="2"/>
  <c r="V189" i="2"/>
  <c r="T189" i="2"/>
  <c r="P189" i="2"/>
  <c r="BI183" i="2"/>
  <c r="BH183" i="2"/>
  <c r="BG183" i="2"/>
  <c r="BF183" i="2"/>
  <c r="X183" i="2"/>
  <c r="V183" i="2"/>
  <c r="T183" i="2"/>
  <c r="P183" i="2"/>
  <c r="BI175" i="2"/>
  <c r="BH175" i="2"/>
  <c r="BG175" i="2"/>
  <c r="BF175" i="2"/>
  <c r="X175" i="2"/>
  <c r="V175" i="2"/>
  <c r="T175" i="2"/>
  <c r="P175" i="2"/>
  <c r="BI172" i="2"/>
  <c r="BH172" i="2"/>
  <c r="BG172" i="2"/>
  <c r="BF172" i="2"/>
  <c r="X172" i="2"/>
  <c r="V172" i="2"/>
  <c r="T172" i="2"/>
  <c r="P172" i="2"/>
  <c r="BI168" i="2"/>
  <c r="BH168" i="2"/>
  <c r="BG168" i="2"/>
  <c r="BF168" i="2"/>
  <c r="X168" i="2"/>
  <c r="V168" i="2"/>
  <c r="T168" i="2"/>
  <c r="P168" i="2"/>
  <c r="BI162" i="2"/>
  <c r="BH162" i="2"/>
  <c r="BG162" i="2"/>
  <c r="BF162" i="2"/>
  <c r="X162" i="2"/>
  <c r="V162" i="2"/>
  <c r="T162" i="2"/>
  <c r="P162" i="2"/>
  <c r="BI156" i="2"/>
  <c r="BH156" i="2"/>
  <c r="BG156" i="2"/>
  <c r="BF156" i="2"/>
  <c r="X156" i="2"/>
  <c r="V156" i="2"/>
  <c r="T156" i="2"/>
  <c r="P156" i="2"/>
  <c r="BI148" i="2"/>
  <c r="BH148" i="2"/>
  <c r="BG148" i="2"/>
  <c r="BF148" i="2"/>
  <c r="X148" i="2"/>
  <c r="V148" i="2"/>
  <c r="T148" i="2"/>
  <c r="P148" i="2"/>
  <c r="BI142" i="2"/>
  <c r="BH142" i="2"/>
  <c r="BG142" i="2"/>
  <c r="BF142" i="2"/>
  <c r="X142" i="2"/>
  <c r="V142" i="2"/>
  <c r="T142" i="2"/>
  <c r="P142" i="2"/>
  <c r="BI136" i="2"/>
  <c r="BH136" i="2"/>
  <c r="BG136" i="2"/>
  <c r="BF136" i="2"/>
  <c r="X136" i="2"/>
  <c r="V136" i="2"/>
  <c r="T136" i="2"/>
  <c r="P136" i="2"/>
  <c r="BI130" i="2"/>
  <c r="BH130" i="2"/>
  <c r="BG130" i="2"/>
  <c r="BF130" i="2"/>
  <c r="X130" i="2"/>
  <c r="V130" i="2"/>
  <c r="T130" i="2"/>
  <c r="P130" i="2"/>
  <c r="F121" i="2"/>
  <c r="E119" i="2"/>
  <c r="F87" i="2"/>
  <c r="E85" i="2"/>
  <c r="J22" i="2"/>
  <c r="E22" i="2"/>
  <c r="J90" i="2" s="1"/>
  <c r="J21" i="2"/>
  <c r="J19" i="2"/>
  <c r="E19" i="2"/>
  <c r="J89" i="2" s="1"/>
  <c r="J18" i="2"/>
  <c r="J16" i="2"/>
  <c r="E16" i="2"/>
  <c r="F90" i="2" s="1"/>
  <c r="J15" i="2"/>
  <c r="J13" i="2"/>
  <c r="E13" i="2"/>
  <c r="F123" i="2" s="1"/>
  <c r="J12" i="2"/>
  <c r="J10" i="2"/>
  <c r="J121" i="2"/>
  <c r="L90" i="1"/>
  <c r="AM90" i="1"/>
  <c r="AM89" i="1"/>
  <c r="L89" i="1"/>
  <c r="AM87" i="1"/>
  <c r="L87" i="1"/>
  <c r="L85" i="1"/>
  <c r="L84" i="1"/>
  <c r="Q318" i="2"/>
  <c r="R172" i="2"/>
  <c r="Q336" i="2"/>
  <c r="Q286" i="2"/>
  <c r="Q205" i="2"/>
  <c r="R302" i="2"/>
  <c r="Q260" i="2"/>
  <c r="R183" i="2"/>
  <c r="R341" i="2"/>
  <c r="R286" i="2"/>
  <c r="R195" i="2"/>
  <c r="Q341" i="2"/>
  <c r="R279" i="2"/>
  <c r="R260" i="2"/>
  <c r="R198" i="2"/>
  <c r="Q302" i="2"/>
  <c r="Q245" i="2"/>
  <c r="K348" i="2"/>
  <c r="BE348" i="2"/>
  <c r="BK274" i="2"/>
  <c r="K308" i="2"/>
  <c r="BE308" i="2"/>
  <c r="K236" i="2"/>
  <c r="BE236" i="2"/>
  <c r="K262" i="2"/>
  <c r="BE262" i="2"/>
  <c r="BK341" i="2"/>
  <c r="BK213" i="2"/>
  <c r="K251" i="2"/>
  <c r="BE251" i="2"/>
  <c r="K148" i="2"/>
  <c r="BE148" i="2"/>
  <c r="Q312" i="2"/>
  <c r="Q183" i="2"/>
  <c r="Q130" i="2"/>
  <c r="BK308" i="2"/>
  <c r="R236" i="2"/>
  <c r="Q274" i="2"/>
  <c r="Q251" i="2"/>
  <c r="R156" i="2"/>
  <c r="Q308" i="2"/>
  <c r="Q236" i="2"/>
  <c r="R136" i="2"/>
  <c r="R293" i="2"/>
  <c r="R270" i="2"/>
  <c r="R213" i="2"/>
  <c r="R290" i="2"/>
  <c r="R168" i="2"/>
  <c r="K344" i="2"/>
  <c r="BE344" i="2"/>
  <c r="K195" i="2"/>
  <c r="BE195" i="2"/>
  <c r="K296" i="2"/>
  <c r="BE296" i="2"/>
  <c r="BK175" i="2"/>
  <c r="K221" i="2"/>
  <c r="BE221" i="2" s="1"/>
  <c r="BK312" i="2"/>
  <c r="BK245" i="2"/>
  <c r="BK168" i="2"/>
  <c r="K162" i="2"/>
  <c r="BE162" i="2"/>
  <c r="R262" i="2"/>
  <c r="R162" i="2"/>
  <c r="R312" i="2"/>
  <c r="Q239" i="2"/>
  <c r="R318" i="2"/>
  <c r="Q270" i="2"/>
  <c r="R229" i="2"/>
  <c r="Q142" i="2"/>
  <c r="R321" i="2"/>
  <c r="R239" i="2"/>
  <c r="Q162" i="2"/>
  <c r="R305" i="2"/>
  <c r="R274" i="2"/>
  <c r="Q229" i="2"/>
  <c r="Q195" i="2"/>
  <c r="Q299" i="2"/>
  <c r="R221" i="2"/>
  <c r="Q156" i="2"/>
  <c r="BK336" i="2"/>
  <c r="BK183" i="2"/>
  <c r="BK270" i="2"/>
  <c r="K293" i="2"/>
  <c r="BE293" i="2" s="1"/>
  <c r="BK136" i="2"/>
  <c r="K305" i="2"/>
  <c r="BE305" i="2"/>
  <c r="K130" i="2"/>
  <c r="BE130" i="2"/>
  <c r="K239" i="2"/>
  <c r="BE239" i="2"/>
  <c r="R336" i="2"/>
  <c r="R189" i="2"/>
  <c r="Q136" i="2"/>
  <c r="R308" i="2"/>
  <c r="R245" i="2"/>
  <c r="Q321" i="2"/>
  <c r="Q279" i="2"/>
  <c r="Q262" i="2"/>
  <c r="Q198" i="2"/>
  <c r="Q348" i="2"/>
  <c r="R299" i="2"/>
  <c r="Q168" i="2"/>
  <c r="R344" i="2"/>
  <c r="R284" i="2"/>
  <c r="R267" i="2"/>
  <c r="Q221" i="2"/>
  <c r="R148" i="2"/>
  <c r="Q284" i="2"/>
  <c r="R142" i="2"/>
  <c r="K284" i="2"/>
  <c r="BE284" i="2" s="1"/>
  <c r="BK318" i="2"/>
  <c r="BK205" i="2"/>
  <c r="BK286" i="2"/>
  <c r="BK198" i="2"/>
  <c r="BK299" i="2"/>
  <c r="K189" i="2"/>
  <c r="BE189" i="2"/>
  <c r="BK229" i="2"/>
  <c r="R348" i="2"/>
  <c r="R175" i="2"/>
  <c r="R255" i="2"/>
  <c r="Q189" i="2"/>
  <c r="Q296" i="2"/>
  <c r="Q267" i="2"/>
  <c r="R205" i="2"/>
  <c r="AU94" i="1"/>
  <c r="Q305" i="2"/>
  <c r="Q172" i="2"/>
  <c r="R334" i="2"/>
  <c r="Q290" i="2"/>
  <c r="R251" i="2"/>
  <c r="Q175" i="2"/>
  <c r="R296" i="2"/>
  <c r="Q213" i="2"/>
  <c r="Q148" i="2"/>
  <c r="K302" i="2"/>
  <c r="BE302" i="2"/>
  <c r="BK142" i="2"/>
  <c r="K260" i="2"/>
  <c r="BE260" i="2"/>
  <c r="BK321" i="2"/>
  <c r="K255" i="2"/>
  <c r="BE255" i="2"/>
  <c r="BK334" i="2"/>
  <c r="K279" i="2"/>
  <c r="BE279" i="2" s="1"/>
  <c r="BK290" i="2"/>
  <c r="K156" i="2"/>
  <c r="BE156" i="2"/>
  <c r="Q344" i="2"/>
  <c r="Q255" i="2"/>
  <c r="Q334" i="2"/>
  <c r="Q293" i="2"/>
  <c r="R130" i="2"/>
  <c r="BK267" i="2"/>
  <c r="K172" i="2"/>
  <c r="BE172" i="2"/>
  <c r="V339" i="2" l="1"/>
  <c r="Q129" i="2"/>
  <c r="I96" i="2"/>
  <c r="V204" i="2"/>
  <c r="T238" i="2"/>
  <c r="Q254" i="2"/>
  <c r="I100" i="2"/>
  <c r="T289" i="2"/>
  <c r="V129" i="2"/>
  <c r="T204" i="2"/>
  <c r="Q278" i="2"/>
  <c r="I103" i="2"/>
  <c r="R289" i="2"/>
  <c r="J104" i="2"/>
  <c r="Q311" i="2"/>
  <c r="I105" i="2"/>
  <c r="R129" i="2"/>
  <c r="J96" i="2"/>
  <c r="X204" i="2"/>
  <c r="R238" i="2"/>
  <c r="J99" i="2" s="1"/>
  <c r="V254" i="2"/>
  <c r="R278" i="2"/>
  <c r="BK311" i="2"/>
  <c r="K311" i="2" s="1"/>
  <c r="K105" i="2" s="1"/>
  <c r="V311" i="2"/>
  <c r="T129" i="2"/>
  <c r="T128" i="2" s="1"/>
  <c r="Q204" i="2"/>
  <c r="I97" i="2"/>
  <c r="V238" i="2"/>
  <c r="T254" i="2"/>
  <c r="X278" i="2"/>
  <c r="V289" i="2"/>
  <c r="R311" i="2"/>
  <c r="J105" i="2" s="1"/>
  <c r="X238" i="2"/>
  <c r="X254" i="2"/>
  <c r="T278" i="2"/>
  <c r="Q289" i="2"/>
  <c r="I104" i="2"/>
  <c r="T311" i="2"/>
  <c r="X129" i="2"/>
  <c r="X128" i="2" s="1"/>
  <c r="R204" i="2"/>
  <c r="J97" i="2"/>
  <c r="Q238" i="2"/>
  <c r="I99" i="2" s="1"/>
  <c r="R254" i="2"/>
  <c r="J100" i="2"/>
  <c r="V278" i="2"/>
  <c r="V277" i="2" s="1"/>
  <c r="X289" i="2"/>
  <c r="X311" i="2"/>
  <c r="Q273" i="2"/>
  <c r="I101" i="2" s="1"/>
  <c r="BK340" i="2"/>
  <c r="K340" i="2"/>
  <c r="K107" i="2"/>
  <c r="Q340" i="2"/>
  <c r="R343" i="2"/>
  <c r="J108" i="2"/>
  <c r="BK273" i="2"/>
  <c r="K273" i="2" s="1"/>
  <c r="K101" i="2" s="1"/>
  <c r="R273" i="2"/>
  <c r="J101" i="2"/>
  <c r="R340" i="2"/>
  <c r="R235" i="2"/>
  <c r="J98" i="2"/>
  <c r="Q343" i="2"/>
  <c r="I108" i="2" s="1"/>
  <c r="Q347" i="2"/>
  <c r="I109" i="2"/>
  <c r="Q235" i="2"/>
  <c r="I98" i="2" s="1"/>
  <c r="R347" i="2"/>
  <c r="J109" i="2"/>
  <c r="J87" i="2"/>
  <c r="F124" i="2"/>
  <c r="F89" i="2"/>
  <c r="J123" i="2"/>
  <c r="J124" i="2"/>
  <c r="F34" i="2"/>
  <c r="BC95" i="1"/>
  <c r="BC94" i="1"/>
  <c r="AY94" i="1"/>
  <c r="AK30" i="1" s="1"/>
  <c r="BK130" i="2"/>
  <c r="BK172" i="2"/>
  <c r="K267" i="2"/>
  <c r="BE267" i="2" s="1"/>
  <c r="K321" i="2"/>
  <c r="BE321" i="2"/>
  <c r="BK302" i="2"/>
  <c r="K213" i="2"/>
  <c r="BE213" i="2"/>
  <c r="K286" i="2"/>
  <c r="BE286" i="2"/>
  <c r="K183" i="2"/>
  <c r="BE183" i="2"/>
  <c r="BK344" i="2"/>
  <c r="BK343" i="2"/>
  <c r="K343" i="2" s="1"/>
  <c r="K108" i="2" s="1"/>
  <c r="F36" i="2"/>
  <c r="BE95" i="1"/>
  <c r="BE94" i="1" s="1"/>
  <c r="W32" i="1" s="1"/>
  <c r="BK305" i="2"/>
  <c r="K334" i="2"/>
  <c r="BE334" i="2" s="1"/>
  <c r="BK162" i="2"/>
  <c r="K136" i="2"/>
  <c r="BE136" i="2"/>
  <c r="BK156" i="2"/>
  <c r="BK148" i="2"/>
  <c r="BK260" i="2"/>
  <c r="BK262" i="2"/>
  <c r="BK189" i="2"/>
  <c r="K341" i="2"/>
  <c r="BE341" i="2"/>
  <c r="K312" i="2"/>
  <c r="BE312" i="2" s="1"/>
  <c r="K34" i="2"/>
  <c r="AY95" i="1"/>
  <c r="K336" i="2"/>
  <c r="BE336" i="2" s="1"/>
  <c r="K142" i="2"/>
  <c r="BE142" i="2"/>
  <c r="BK239" i="2"/>
  <c r="BK238" i="2" s="1"/>
  <c r="K238" i="2" s="1"/>
  <c r="K99" i="2" s="1"/>
  <c r="BK279" i="2"/>
  <c r="K270" i="2"/>
  <c r="BE270" i="2"/>
  <c r="K299" i="2"/>
  <c r="BE299" i="2" s="1"/>
  <c r="K318" i="2"/>
  <c r="BE318" i="2"/>
  <c r="K290" i="2"/>
  <c r="BE290" i="2" s="1"/>
  <c r="BK236" i="2"/>
  <c r="BK235" i="2"/>
  <c r="K235" i="2"/>
  <c r="K98" i="2" s="1"/>
  <c r="BK284" i="2"/>
  <c r="BK278" i="2"/>
  <c r="BK221" i="2"/>
  <c r="BK204" i="2" s="1"/>
  <c r="K204" i="2" s="1"/>
  <c r="K97" i="2" s="1"/>
  <c r="K245" i="2"/>
  <c r="BE245" i="2" s="1"/>
  <c r="BK255" i="2"/>
  <c r="BK348" i="2"/>
  <c r="BK347" i="2"/>
  <c r="K347" i="2" s="1"/>
  <c r="K109" i="2" s="1"/>
  <c r="K229" i="2"/>
  <c r="BE229" i="2"/>
  <c r="K274" i="2"/>
  <c r="BE274" i="2"/>
  <c r="BK293" i="2"/>
  <c r="K175" i="2"/>
  <c r="BE175" i="2" s="1"/>
  <c r="BK251" i="2"/>
  <c r="F37" i="2"/>
  <c r="BF95" i="1"/>
  <c r="BF94" i="1"/>
  <c r="W33" i="1" s="1"/>
  <c r="BK296" i="2"/>
  <c r="F35" i="2"/>
  <c r="BD95" i="1"/>
  <c r="BD94" i="1" s="1"/>
  <c r="W31" i="1" s="1"/>
  <c r="K168" i="2"/>
  <c r="BE168" i="2"/>
  <c r="K198" i="2"/>
  <c r="BE198" i="2"/>
  <c r="K205" i="2"/>
  <c r="BE205" i="2"/>
  <c r="BK195" i="2"/>
  <c r="V128" i="2" l="1"/>
  <c r="V127" i="2" s="1"/>
  <c r="Q339" i="2"/>
  <c r="I106" i="2"/>
  <c r="R277" i="2"/>
  <c r="J102" i="2" s="1"/>
  <c r="X277" i="2"/>
  <c r="X127" i="2"/>
  <c r="R339" i="2"/>
  <c r="J106" i="2" s="1"/>
  <c r="T277" i="2"/>
  <c r="T127" i="2"/>
  <c r="AW95" i="1" s="1"/>
  <c r="AW94" i="1" s="1"/>
  <c r="Q277" i="2"/>
  <c r="I102" i="2"/>
  <c r="J107" i="2"/>
  <c r="J103" i="2"/>
  <c r="Q128" i="2"/>
  <c r="I95" i="2"/>
  <c r="K278" i="2"/>
  <c r="K103" i="2" s="1"/>
  <c r="R128" i="2"/>
  <c r="J95" i="2"/>
  <c r="BK339" i="2"/>
  <c r="K339" i="2" s="1"/>
  <c r="K106" i="2" s="1"/>
  <c r="I107" i="2"/>
  <c r="BK254" i="2"/>
  <c r="K254" i="2" s="1"/>
  <c r="K100" i="2" s="1"/>
  <c r="BK129" i="2"/>
  <c r="K129" i="2"/>
  <c r="K96" i="2" s="1"/>
  <c r="BK289" i="2"/>
  <c r="K289" i="2"/>
  <c r="K104" i="2"/>
  <c r="BK277" i="2"/>
  <c r="K277" i="2" s="1"/>
  <c r="K102" i="2" s="1"/>
  <c r="F33" i="2"/>
  <c r="BB95" i="1" s="1"/>
  <c r="BB94" i="1" s="1"/>
  <c r="W29" i="1" s="1"/>
  <c r="W30" i="1"/>
  <c r="BA94" i="1"/>
  <c r="K33" i="2"/>
  <c r="AX95" i="1"/>
  <c r="AV95" i="1"/>
  <c r="AZ94" i="1"/>
  <c r="BK128" i="2" l="1"/>
  <c r="BK127" i="2"/>
  <c r="K127" i="2"/>
  <c r="K94" i="2"/>
  <c r="Q127" i="2"/>
  <c r="I94" i="2"/>
  <c r="K28" i="2"/>
  <c r="AS95" i="1"/>
  <c r="AS94" i="1" s="1"/>
  <c r="R127" i="2"/>
  <c r="J94" i="2"/>
  <c r="K29" i="2"/>
  <c r="AT95" i="1"/>
  <c r="AT94" i="1" s="1"/>
  <c r="AX94" i="1"/>
  <c r="AK29" i="1"/>
  <c r="K128" i="2" l="1"/>
  <c r="K95" i="2"/>
  <c r="K30" i="2"/>
  <c r="AG95" i="1"/>
  <c r="AG94" i="1" s="1"/>
  <c r="AV94" i="1"/>
  <c r="AK26" i="1" l="1"/>
  <c r="AN94" i="1"/>
  <c r="K39" i="2"/>
  <c r="AN95" i="1"/>
  <c r="AK35" i="1"/>
</calcChain>
</file>

<file path=xl/sharedStrings.xml><?xml version="1.0" encoding="utf-8"?>
<sst xmlns="http://schemas.openxmlformats.org/spreadsheetml/2006/main" count="2126" uniqueCount="462">
  <si>
    <t>Export Komplet</t>
  </si>
  <si>
    <t/>
  </si>
  <si>
    <t>2.0</t>
  </si>
  <si>
    <t>ZAMOK</t>
  </si>
  <si>
    <t>False</t>
  </si>
  <si>
    <t>True</t>
  </si>
  <si>
    <t>{5d767106-730e-47d7-b181-261747aee2a9}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</si>
  <si>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</si>
  <si>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</si>
  <si>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</si>
  <si>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</si>
  <si>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</si>
  <si>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</si>
  <si>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</si>
  <si>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</si>
  <si>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25P-AUS003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</si>
  <si>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</si>
  <si>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</si>
  <si>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Štětí - Čakovice - sklad a zázemí pro dětské hřiště</t>
  </si>
  <si>
    <t>KSO:</t>
  </si>
  <si>
    <t>CC-CZ:</t>
  </si>
  <si>
    <t>Místo:</t>
  </si>
  <si>
    <t xml:space="preserve"> </t>
  </si>
  <si>
    <t>Datum:</t>
  </si>
  <si>
    <t>17. 6. 2025</t>
  </si>
  <si>
    <t>Zadavatel:</t>
  </si>
  <si>
    <t>IČ:</t>
  </si>
  <si>
    <t>DIČ:</t>
  </si>
  <si>
    <t>Uchazeč:</t>
  </si>
  <si>
    <t>Vyplň údaj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</si>
  <si>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</si>
  <si>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</si>
  <si>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</si>
  <si>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</si>
  <si>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</si>
  <si>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</si>
  <si>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</si>
  <si>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</si>
  <si>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</si>
  <si>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</si>
  <si>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</si>
  <si>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</si>
  <si>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</si>
  <si>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</si>
  <si>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</si>
  <si>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</si>
  <si>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</si>
  <si>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</si>
  <si>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</si>
  <si>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</si>
  <si>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</si>
  <si>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</si>
  <si>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</si>
  <si>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</si>
  <si>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</si>
  <si>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</si>
  <si>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</si>
  <si>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</si>
  <si>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</si>
  <si>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</si>
  <si>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</si>
  <si>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</si>
  <si>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</si>
  <si>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</si>
  <si>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</si>
  <si>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</si>
  <si>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</si>
  <si>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</si>
  <si>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</si>
  <si>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</si>
  <si>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</si>
  <si>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</si>
  <si>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</si>
  <si>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</si>
  <si>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</si>
  <si>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</si>
  <si>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</si>
  <si>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</si>
  <si>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</si>
  <si>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</si>
  <si>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</si>
  <si>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</si>
  <si>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</si>
  <si>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</si>
  <si>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</si>
  <si>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</si>
  <si>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</si>
  <si>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</si>
  <si>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</si>
  <si>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</si>
  <si>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</si>
  <si>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</si>
  <si>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</si>
  <si>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</si>
  <si>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</si>
  <si>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</si>
  <si>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</si>
  <si>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</si>
  <si>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</si>
  <si>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998 - Přesun hmot</t>
  </si>
  <si>
    <t>PSV - Práce a dodávky PSV</t>
  </si>
  <si>
    <t xml:space="preserve">    762 - Konstrukce tesařské</t>
  </si>
  <si>
    <t xml:space="preserve">    764 - Konstrukce klempířské</t>
  </si>
  <si>
    <t xml:space="preserve">    767 - Konstrukce zámečnické</t>
  </si>
  <si>
    <t>VRN - Vedlejší rozpočtové náklady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</si>
  <si>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</si>
  <si>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</si>
  <si>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</si>
  <si>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</si>
  <si>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</si>
  <si>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</si>
  <si>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</si>
  <si>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</si>
  <si>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</si>
  <si>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</si>
  <si>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</si>
  <si>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</si>
  <si>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</si>
  <si>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</si>
  <si>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</si>
  <si>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</si>
  <si>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</si>
  <si>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</si>
  <si>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</si>
  <si>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</si>
  <si>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</si>
  <si>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</si>
  <si>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</si>
  <si>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</si>
  <si>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</si>
  <si>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121151103</t>
  </si>
  <si>
    <t>Sejmutí ornice plochy do 100 m2 tl vrstvy do 200 mm strojně</t>
  </si>
  <si>
    <t>m2</t>
  </si>
  <si>
    <t>CS ÚRS 2025 01</t>
  </si>
  <si>
    <t>4</t>
  </si>
  <si>
    <t>252194171</t>
  </si>
  <si>
    <t>PP</t>
  </si>
  <si>
    <t>Sejmutí ornice strojně při souvislé ploše do 100 m2, tl. vrstvy do 200 mm</t>
  </si>
  <si>
    <t>Online PSC</t>
  </si>
  <si>
    <t>https://podminky.urs.cz/item/CS_URS_2025_01/121151103</t>
  </si>
  <si>
    <t>VV</t>
  </si>
  <si>
    <t>plochy výstavby</t>
  </si>
  <si>
    <t>16,00*8,00</t>
  </si>
  <si>
    <t>Součet</t>
  </si>
  <si>
    <t>132251101</t>
  </si>
  <si>
    <t>Hloubení rýh nezapažených š do 800 mm v hornině třídy těžitelnosti I skupiny 3 objem do 20 m3 strojně</t>
  </si>
  <si>
    <t>m3</t>
  </si>
  <si>
    <t>-1204570221</t>
  </si>
  <si>
    <t>Hloubení nezapažených rýh šířky do 800 mm strojně s urovnáním dna do předepsaného profilu a spádu v hornině třídy těžitelnosti I skupiny 3 do 20 m3</t>
  </si>
  <si>
    <t>https://podminky.urs.cz/item/CS_URS_2025_01/132251101</t>
  </si>
  <si>
    <t>pro základ buňky</t>
  </si>
  <si>
    <t>(7,305+5,405)*2*0,40*0,80</t>
  </si>
  <si>
    <t>3</t>
  </si>
  <si>
    <t>133251101</t>
  </si>
  <si>
    <t>Hloubení šachet nezapažených v hornině třídy těžitelnosti I skupiny 3 objem do 20 m3</t>
  </si>
  <si>
    <t>-769539947</t>
  </si>
  <si>
    <t>Hloubení nezapažených šachet strojně v hornině třídy těžitelnosti I skupiny 3 do 20 m3</t>
  </si>
  <si>
    <t>https://podminky.urs.cz/item/CS_URS_2025_01/133251101</t>
  </si>
  <si>
    <t>patky</t>
  </si>
  <si>
    <t>1,00*1,00*0,80*6</t>
  </si>
  <si>
    <t>162351103</t>
  </si>
  <si>
    <t>Vodorovné přemístění přes 50 do 500 m výkopku/sypaniny z horniny třídy těžitelnosti I skupiny 1 až 3</t>
  </si>
  <si>
    <t>-666258437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</si>
  <si>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</si>
  <si>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https://podminky.urs.cz/item/CS_URS_2025_01/162351103</t>
  </si>
  <si>
    <t>ornice</t>
  </si>
  <si>
    <t>128,00*0,20</t>
  </si>
  <si>
    <t>ornice pro zpětní úpravy</t>
  </si>
  <si>
    <t>46,87*0,20</t>
  </si>
  <si>
    <t>5</t>
  </si>
  <si>
    <t>162751117</t>
  </si>
  <si>
    <t>Vodorovné přemístění přes 9 000 do 10000 m výkopku/sypaniny z horniny třídy těžitelnosti I skupiny 1 až 3</t>
  </si>
  <si>
    <t>-1321936550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</si>
  <si>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</si>
  <si>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</si>
  <si>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odvoz na skládku</t>
  </si>
  <si>
    <t>8,134+4,80</t>
  </si>
  <si>
    <t>6</t>
  </si>
  <si>
    <t>167151101</t>
  </si>
  <si>
    <t>Nakládání výkopku z hornin třídy těžitelnosti I skupiny 1 až 3 do 100 m3</t>
  </si>
  <si>
    <t>1200136530</t>
  </si>
  <si>
    <t>Nakládání, skládání a překládání neulehlého výkopku nebo sypaniny strojně nakládání, množství do 100 m3, z horniny třídy těžitelnosti I, skupiny 1 až 3</t>
  </si>
  <si>
    <t>https://podminky.urs.cz/item/CS_URS_2025_01/167151101</t>
  </si>
  <si>
    <t>7</t>
  </si>
  <si>
    <t>171201221</t>
  </si>
  <si>
    <t>Poplatek za uložení na skládce (skládkovné) zeminy a kamení kód odpadu 17 05 04</t>
  </si>
  <si>
    <t>t</t>
  </si>
  <si>
    <t>-1019572533</t>
  </si>
  <si>
    <t>Poplatek za uložení stavebního odpadu na skládce (skládkovné) zeminy a kamení zatříděného do Katalogu odpadů pod kódem 17 05 04</t>
  </si>
  <si>
    <t>https://podminky.urs.cz/item/CS_URS_2025_01/171201221</t>
  </si>
  <si>
    <t>12,934*0,36 'Přepočtené koeficientem množství</t>
  </si>
  <si>
    <t>8</t>
  </si>
  <si>
    <t>171201231</t>
  </si>
  <si>
    <t>Poplatek za uložení zeminy a kamení na recyklační skládce (skládkovné) kód odpadu 17 05 04</t>
  </si>
  <si>
    <t>1449647215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</si>
  <si>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</si>
  <si>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</si>
  <si>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9</t>
  </si>
  <si>
    <t>171251201</t>
  </si>
  <si>
    <t>Uložení sypaniny na skládky nebo meziskládky</t>
  </si>
  <si>
    <t>-1352127367</t>
  </si>
  <si>
    <t>Uložení sypaniny na skládky nebo meziskládky bez hutnění s upravením uložené sypaniny do předepsaného tvaru</t>
  </si>
  <si>
    <t>https://podminky.urs.cz/item/CS_URS_2025_01/171251201</t>
  </si>
  <si>
    <t>25,60</t>
  </si>
  <si>
    <t>zemina</t>
  </si>
  <si>
    <t>12,934</t>
  </si>
  <si>
    <t>10</t>
  </si>
  <si>
    <t>181311103</t>
  </si>
  <si>
    <t>Rozprostření ornice tl vrstvy do 200 mm v rovině nebo ve svahu do 1:5 ručně</t>
  </si>
  <si>
    <t>-457291677</t>
  </si>
  <si>
    <t>Rozprostření a urovnání ornice v rovině nebo ve svahu sklonu do 1:5 ručně při souvislé ploše, tl. vrstvy do 200 mm</t>
  </si>
  <si>
    <t>https://podminky.urs.cz/item/CS_URS_2025_01/181311103</t>
  </si>
  <si>
    <t>kolem objektu</t>
  </si>
  <si>
    <t>16,00*8,00-6,10*13,3</t>
  </si>
  <si>
    <t>11</t>
  </si>
  <si>
    <t>181411141</t>
  </si>
  <si>
    <t>Založení parterového trávníku výsevem pl do 1000 m2 v rovině a ve svahu do 1:5</t>
  </si>
  <si>
    <t>-2054737047</t>
  </si>
  <si>
    <t>Založení trávníku na půdě předem připravené plochy do 1000 m2 výsevem včetně utažení parterového v rovině nebo na svahu do 1:5</t>
  </si>
  <si>
    <t>https://podminky.urs.cz/item/CS_URS_2025_01/181411141</t>
  </si>
  <si>
    <t>M</t>
  </si>
  <si>
    <t>00572420</t>
  </si>
  <si>
    <t>osivo směs travní parková okrasná</t>
  </si>
  <si>
    <t>kg</t>
  </si>
  <si>
    <t>-1756925868</t>
  </si>
  <si>
    <t>46,87*0,02 'Přepočtené koeficientem množství</t>
  </si>
  <si>
    <t>13</t>
  </si>
  <si>
    <t>181951112</t>
  </si>
  <si>
    <t>Úprava pláně v hornině třídy těžitelnosti I skupiny 1 až 3 se zhutněním strojně</t>
  </si>
  <si>
    <t>723900003</t>
  </si>
  <si>
    <t>Úprava pláně vyrovnáním výškových rozdílů strojně v hornině třídy těžitelnosti I, skupiny 1 až 3 se zhutněním</t>
  </si>
  <si>
    <t>https://podminky.urs.cz/item/CS_URS_2025_01/181951112</t>
  </si>
  <si>
    <t>plocha</t>
  </si>
  <si>
    <t>6,00*6,00</t>
  </si>
  <si>
    <t>Zakládání</t>
  </si>
  <si>
    <t>14</t>
  </si>
  <si>
    <t>274313611</t>
  </si>
  <si>
    <t>Základové pay z betonu tř. C 16/20</t>
  </si>
  <si>
    <t>-656216437</t>
  </si>
  <si>
    <t>Základy z betonu prostého pasy betonu kamenem neprokládaného tř. C 16/20</t>
  </si>
  <si>
    <t>https://podminky.urs.cz/item/CS_URS_2025_01/274313611</t>
  </si>
  <si>
    <t>(7,305+5,405)*2*0,40*0,50</t>
  </si>
  <si>
    <t>do výkopu</t>
  </si>
  <si>
    <t>5,084*0,15</t>
  </si>
  <si>
    <t>15</t>
  </si>
  <si>
    <t>275313611</t>
  </si>
  <si>
    <t>Základové patky z betonu tř. C 16/20</t>
  </si>
  <si>
    <t>1102240676</t>
  </si>
  <si>
    <t>Základy z betonu prostého patky a bloky z betonu kamenem neprokládaného tř. C 16/20</t>
  </si>
  <si>
    <t>https://podminky.urs.cz/item/CS_URS_2025_01/275313611</t>
  </si>
  <si>
    <t>1,00*1,00*0,50*6</t>
  </si>
  <si>
    <t>3,00*0,15</t>
  </si>
  <si>
    <t>16</t>
  </si>
  <si>
    <t>279113134</t>
  </si>
  <si>
    <t>Základová zeď tl přes 250 do 300 mm z tvárnic ztraceného bednění včetně výplně z betonu tř. C 16/20</t>
  </si>
  <si>
    <t>-104067452</t>
  </si>
  <si>
    <t>Základové zdi z tvárnic ztraceného bednění včetně výplně z betonu bez zvláštních nároků na vliv prostředí třídy C 16/20, tloušťky zdiva přes 250 do 300 mm</t>
  </si>
  <si>
    <t>https://podminky.urs.cz/item/CS_URS_2025_01/279113134</t>
  </si>
  <si>
    <t>pasy</t>
  </si>
  <si>
    <t>(7,305+6,205)*2*0,50</t>
  </si>
  <si>
    <t>0,40*0,50*2*6</t>
  </si>
  <si>
    <t>17</t>
  </si>
  <si>
    <t>279361821</t>
  </si>
  <si>
    <t>Výztuž základových zdí nosných betonářskou ocelí 10 505</t>
  </si>
  <si>
    <t>-1469626069</t>
  </si>
  <si>
    <t>Výztuž základových zdí nosných svislých nebo odkloněných od svislice, rovinných nebo oblých, deskových nebo žebrových, včetně výztuže jejich žeber z betonářské oceli 10 505 (R) nebo BSt 500</t>
  </si>
  <si>
    <t>https://podminky.urs.cz/item/CS_URS_2025_01/279361821</t>
  </si>
  <si>
    <t>15,91*0,30*0,08</t>
  </si>
  <si>
    <t>Svislé a kompletní konstrukce</t>
  </si>
  <si>
    <t>18</t>
  </si>
  <si>
    <t>380 - 1</t>
  </si>
  <si>
    <t>kontejner</t>
  </si>
  <si>
    <t>ks</t>
  </si>
  <si>
    <t>1909281786</t>
  </si>
  <si>
    <t>Komunikace pozemní</t>
  </si>
  <si>
    <t>19</t>
  </si>
  <si>
    <t>564750001</t>
  </si>
  <si>
    <t>Podklad z kameniva hrubého drceného vel. 8-16 mm plochy do 100 m2 tl 150 mm</t>
  </si>
  <si>
    <t>2065484337</t>
  </si>
  <si>
    <t>Podklad nebo kryt z kameniva hrubého drceného vel. 8-16 mm s rozprostřením a zhutněním plochy jednotlivě do 100 m2, po zhutnění tl. 150 mm</t>
  </si>
  <si>
    <t>https://podminky.urs.cz/item/CS_URS_2025_01/564750001</t>
  </si>
  <si>
    <t>20</t>
  </si>
  <si>
    <t>596211130</t>
  </si>
  <si>
    <t>Kladení zámkové dlažby komunikací pro pěší ručně tl 60 mm skupiny C pl do 50 m2</t>
  </si>
  <si>
    <t>1729164184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</si>
  <si>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C, pro plochy do 50 m2</t>
  </si>
  <si>
    <t>https://podminky.urs.cz/item/CS_URS_2025_01/596211130</t>
  </si>
  <si>
    <t>59245018</t>
  </si>
  <si>
    <t>dlažba skladebná betonová 200x100mm tl 60mm přírodní</t>
  </si>
  <si>
    <t>1489640685</t>
  </si>
  <si>
    <t>36*1,1 'Přepočtené koeficientem množství</t>
  </si>
  <si>
    <t>Ostatní konstrukce a práce, bourání</t>
  </si>
  <si>
    <t>22</t>
  </si>
  <si>
    <t>916331112</t>
  </si>
  <si>
    <t>Osazení zahradního obrubníku betonového do lože z betonu s boční opěrou</t>
  </si>
  <si>
    <t>m</t>
  </si>
  <si>
    <t>-152778449</t>
  </si>
  <si>
    <t>Osazení zahradního obrubníku betonového s ložem tl. od 50 do 100 mm z betonu prostého tř. C 12/15 s boční opěrou z betonu prostého tř. C 12/15</t>
  </si>
  <si>
    <t>https://podminky.urs.cz/item/CS_URS_2025_01/916331112</t>
  </si>
  <si>
    <t>(6,00+6,00)*2</t>
  </si>
  <si>
    <t>23</t>
  </si>
  <si>
    <t>59217001</t>
  </si>
  <si>
    <t>obrubník zahradní betonový 1000x50x250mm</t>
  </si>
  <si>
    <t>143699993</t>
  </si>
  <si>
    <t>24</t>
  </si>
  <si>
    <t>916991121</t>
  </si>
  <si>
    <t>Lože pod obrubníky, krajníky nebo obruby z dlažebních kostek z betonu prostého</t>
  </si>
  <si>
    <t>-237644036</t>
  </si>
  <si>
    <t>https://podminky.urs.cz/item/CS_URS_2025_01/916991121</t>
  </si>
  <si>
    <t>24,00*0,10*0,15</t>
  </si>
  <si>
    <t>25</t>
  </si>
  <si>
    <t>953961214</t>
  </si>
  <si>
    <t>Kotva chemickou patronou M 16 hl 125 mm do betonu, ŽB nebo kamene s vyvrtáním otvoru</t>
  </si>
  <si>
    <t>kus</t>
  </si>
  <si>
    <t>-1361345332</t>
  </si>
  <si>
    <t>Kotva chemická s vyvrtáním otvoru do betonu, železobetonu nebo tvrdého kamene chemická patrona, velikost M 16, hloubka 125 mm</t>
  </si>
  <si>
    <t>https://podminky.urs.cz/item/CS_URS_2025_01/953961214</t>
  </si>
  <si>
    <t>26</t>
  </si>
  <si>
    <t>953965133</t>
  </si>
  <si>
    <t>Kotevní šroub pro chemické kotvy M 16 dl 300 mm</t>
  </si>
  <si>
    <t>-1868662390</t>
  </si>
  <si>
    <t>Kotva chemická s vyvrtáním otvoru kotevní šrouby pro chemické kotvy, velikost M 16, délka 300 mm</t>
  </si>
  <si>
    <t>https://podminky.urs.cz/item/CS_URS_2025_01/953965133</t>
  </si>
  <si>
    <t>998</t>
  </si>
  <si>
    <t>Přesun hmot</t>
  </si>
  <si>
    <t>27</t>
  </si>
  <si>
    <t>998011001</t>
  </si>
  <si>
    <t>Přesun hmot pro budovy zděné v do 6 m</t>
  </si>
  <si>
    <t>-1073645546</t>
  </si>
  <si>
    <t>Přesun hmot pro budovy občanské výstavby, bydlení, výrobu a služby s nosnou svislou konstrukcí zděnou z cihel, tvárnic nebo kamene vodorovná dopravní vzdálenost do 100 m základní pro budovy výšky do 6 m</t>
  </si>
  <si>
    <t>https://podminky.urs.cz/item/CS_URS_2025_01/998011001</t>
  </si>
  <si>
    <t>PSV</t>
  </si>
  <si>
    <t>Práce a dodávky PSV</t>
  </si>
  <si>
    <t>762</t>
  </si>
  <si>
    <t>Konstrukce tesařské</t>
  </si>
  <si>
    <t>28</t>
  </si>
  <si>
    <t>762222141</t>
  </si>
  <si>
    <t>Montáž zábradlí rovného osové vzdálenosti sloupků do 1500 mm</t>
  </si>
  <si>
    <t>-1469536224</t>
  </si>
  <si>
    <t>Montáž zábradlí osové vzdálenosti sloupků do 1500 mm rovného</t>
  </si>
  <si>
    <t>https://podminky.urs.cz/item/CS_URS_2025_01/762222141</t>
  </si>
  <si>
    <t>12,00</t>
  </si>
  <si>
    <t>29</t>
  </si>
  <si>
    <t>615zábradlí</t>
  </si>
  <si>
    <t>zábradlí dřevěné - dodávka materiálu, výroba a povrchová úprava</t>
  </si>
  <si>
    <t>32</t>
  </si>
  <si>
    <t>-1286131560</t>
  </si>
  <si>
    <t>30</t>
  </si>
  <si>
    <t>998762311</t>
  </si>
  <si>
    <t>Přesun hmot procentní pro kce tesařské ruční v objektech v do 6 m</t>
  </si>
  <si>
    <t>%</t>
  </si>
  <si>
    <t>209505320</t>
  </si>
  <si>
    <t>Přesun hmot pro konstrukce tesařské stanovený procentní sazbou (%) z ceny vodorovná dopravní vzdálenost do 50 m ruční (bez užití mechanizace) v objektech výšky do 6 m</t>
  </si>
  <si>
    <t>https://podminky.urs.cz/item/CS_URS_2025_01/998762311</t>
  </si>
  <si>
    <t>764</t>
  </si>
  <si>
    <t>Konstrukce klempířské</t>
  </si>
  <si>
    <t>31</t>
  </si>
  <si>
    <t>764212634</t>
  </si>
  <si>
    <t>Oplechování štítu závětrnou lištou z Pz s povrchovou úpravou rš 330 mm</t>
  </si>
  <si>
    <t>-1087265259</t>
  </si>
  <si>
    <t>Oplechování střešních prvků z pozinkovaného plechu s povrchovou úpravou štítu závětrnou lištou rš 330 mm</t>
  </si>
  <si>
    <t>https://podminky.urs.cz/item/CS_URS_2025_01/764212634</t>
  </si>
  <si>
    <t>764212663</t>
  </si>
  <si>
    <t>Oplechování rovné okapové hrany z Pz s povrchovou úpravou rš 250 mm</t>
  </si>
  <si>
    <t>-110309595</t>
  </si>
  <si>
    <t>Oplechování střešních prvků z pozinkovaného plechu s povrchovou úpravou okapu střechy rovné okapovým plechem rš 250 mm</t>
  </si>
  <si>
    <t>https://podminky.urs.cz/item/CS_URS_2025_01/764212663</t>
  </si>
  <si>
    <t>33</t>
  </si>
  <si>
    <t>764311605</t>
  </si>
  <si>
    <t>Lemování rovných zdí střech s krytinou prejzovou nebo vlnitou z Pz s povrchovou úpravou rš 400 mm</t>
  </si>
  <si>
    <t>1581166311</t>
  </si>
  <si>
    <t>Lemování zdí z pozinkovaného plechu s povrchovou úpravou boční nebo horní rovné, střech s krytinou prejzovou nebo vlnitou rš 400 mm</t>
  </si>
  <si>
    <t>https://podminky.urs.cz/item/CS_URS_2025_01/764311605</t>
  </si>
  <si>
    <t>34</t>
  </si>
  <si>
    <t>764511602</t>
  </si>
  <si>
    <t>Žlab podokapní půlkruhový z Pz s povrchovou úpravou rš 330 mm</t>
  </si>
  <si>
    <t>-531907622</t>
  </si>
  <si>
    <t>Žlab podokapní z pozinkovaného plechu s povrchovou úpravou včetně háků a čel půlkruhový rš 330 mm</t>
  </si>
  <si>
    <t>https://podminky.urs.cz/item/CS_URS_2025_01/764511602</t>
  </si>
  <si>
    <t>35</t>
  </si>
  <si>
    <t>764511642</t>
  </si>
  <si>
    <t>Kotlík oválný (trychtýřový) pro podokapní žlaby z Pz s povrchovou úpravou 330/100 mm</t>
  </si>
  <si>
    <t>-1015106123</t>
  </si>
  <si>
    <t>Žlab podokapní z pozinkovaného plechu s povrchovou úpravou kotlík oválný (trychtýřový), rš žlabu/průměr svodu 330/100 mm</t>
  </si>
  <si>
    <t>https://podminky.urs.cz/item/CS_URS_2025_01/764511642</t>
  </si>
  <si>
    <t>36</t>
  </si>
  <si>
    <t>764518622</t>
  </si>
  <si>
    <t>Svody kruhové včetně objímek, kolen, odskoků z Pz s povrchovou úpravou průměru 100 mm</t>
  </si>
  <si>
    <t>-1002700115</t>
  </si>
  <si>
    <t>Svod z pozinkovaného plechu s upraveným povrchem včetně objímek, kolen a odskoků kruhový, průměru 100 mm</t>
  </si>
  <si>
    <t>https://podminky.urs.cz/item/CS_URS_2025_01/764518622</t>
  </si>
  <si>
    <t>37</t>
  </si>
  <si>
    <t>998764311</t>
  </si>
  <si>
    <t>Přesun hmot procentní pro konstrukce klempířské ruční v objektech v do 6 m</t>
  </si>
  <si>
    <t>1003414760</t>
  </si>
  <si>
    <t>Přesun hmot pro konstrukce klempířské stanovený procentní sazbou (%) z ceny vodorovná dopravní vzdálenost do 50 m ruční (bez užtití mechanizace) v objektech výšky do 6 m</t>
  </si>
  <si>
    <t>https://podminky.urs.cz/item/CS_URS_2025_01/998764311</t>
  </si>
  <si>
    <t>767</t>
  </si>
  <si>
    <t>Konstrukce zámečnické</t>
  </si>
  <si>
    <t>38</t>
  </si>
  <si>
    <t>767391112</t>
  </si>
  <si>
    <t>Montáž krytiny z tvarovaných plechů šroubováním</t>
  </si>
  <si>
    <t>-1883151506</t>
  </si>
  <si>
    <t>Montáž krytiny z tvarovaných plechů trapézových nebo vlnitých, uchycených šroubováním</t>
  </si>
  <si>
    <t>https://podminky.urs.cz/item/CS_URS_2025_01/767391112</t>
  </si>
  <si>
    <t>střecha</t>
  </si>
  <si>
    <t>6,10*6,20</t>
  </si>
  <si>
    <t>39</t>
  </si>
  <si>
    <t>15484341</t>
  </si>
  <si>
    <t>plech trapézový 60/235 PES 25µm tl 0,88mm</t>
  </si>
  <si>
    <t>1437715875</t>
  </si>
  <si>
    <t>37,82*1,133 'Přepočtené koeficientem množství</t>
  </si>
  <si>
    <t>40</t>
  </si>
  <si>
    <t>767995114</t>
  </si>
  <si>
    <t>Montáž atypických zámečnických konstrukcí hmotnosti přes 20 do 50 kg</t>
  </si>
  <si>
    <t>2014712359</t>
  </si>
  <si>
    <t>Montáž ostatních atypických zámečnických konstrukcí hmotnosti přes 20 do 50 kg</t>
  </si>
  <si>
    <t>https://podminky.urs.cz/item/CS_URS_2025_01/767995114</t>
  </si>
  <si>
    <t>OK přístřešku</t>
  </si>
  <si>
    <t>Ja 100 / 5</t>
  </si>
  <si>
    <t>(2,20+2,45+2,70)*2*16,969</t>
  </si>
  <si>
    <t>Ja 100 / 4</t>
  </si>
  <si>
    <t>(6,00*7+6,20*2)*12,09</t>
  </si>
  <si>
    <t>patní plech</t>
  </si>
  <si>
    <t>0,25*0,25*0,015*7850*6</t>
  </si>
  <si>
    <t>pomocný a kotevní materiál</t>
  </si>
  <si>
    <t>951,296*0,15</t>
  </si>
  <si>
    <t>41</t>
  </si>
  <si>
    <t>553OK přís</t>
  </si>
  <si>
    <t>dodávka materiálu, výroba a povrchová úprava OK</t>
  </si>
  <si>
    <t>-869911052</t>
  </si>
  <si>
    <t>42</t>
  </si>
  <si>
    <t>998767311</t>
  </si>
  <si>
    <t>Přesun hmot procentní pro zámečnické konstrukce ruční v objektech v do 6 m</t>
  </si>
  <si>
    <t>1877101033</t>
  </si>
  <si>
    <t>Přesun hmot pro zámečnické konstrukce stanovený procentní sazbou (%) z ceny vodorovná dopravní vzdálenost do 50 m ruční (bez užití mechanizace) v objektech výšky do 6 m</t>
  </si>
  <si>
    <t>https://podminky.urs.cz/item/CS_URS_2025_01/998767311</t>
  </si>
  <si>
    <t>VRN</t>
  </si>
  <si>
    <t>Vedlejší rozpočtové náklady</t>
  </si>
  <si>
    <t>VRN4</t>
  </si>
  <si>
    <t>Inženýrská činnost</t>
  </si>
  <si>
    <t>43</t>
  </si>
  <si>
    <t>045203000</t>
  </si>
  <si>
    <t>Kompletační činnost</t>
  </si>
  <si>
    <t>proc</t>
  </si>
  <si>
    <t>1009718058</t>
  </si>
  <si>
    <t>VRN7</t>
  </si>
  <si>
    <t>Provozní vlivy</t>
  </si>
  <si>
    <t>44</t>
  </si>
  <si>
    <t>070001000</t>
  </si>
  <si>
    <t>1024</t>
  </si>
  <si>
    <t>-52086474</t>
  </si>
  <si>
    <t>https://podminky.urs.cz/item/CS_URS_2025_01/070001000</t>
  </si>
  <si>
    <t>VRN9</t>
  </si>
  <si>
    <t>Ostatní náklady</t>
  </si>
  <si>
    <t>45</t>
  </si>
  <si>
    <t>094104000</t>
  </si>
  <si>
    <t>Náklady na opatření BOZP</t>
  </si>
  <si>
    <t>CS ÚRS 2024 01</t>
  </si>
  <si>
    <t>1664013134</t>
  </si>
  <si>
    <t>https://podminky.urs.cz/item/CS_URS_2024_01/094104000</t>
  </si>
  <si>
    <t>1,5*2 'Přepočtené koeficientem množství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</si>
</sst>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5" fillId="0" borderId="14" xfId="0" applyNumberFormat="1" applyFont="1" applyBorder="1" applyAlignment="1" applyProtection="1">
      <alignment horizontal="right" vertical="center"/>
    </xf>
    <xf numFmtId="4" fontId="15" fillId="0" borderId="0" xfId="0" applyNumberFormat="1" applyFont="1" applyBorder="1" applyAlignment="1" applyProtection="1">
      <alignment horizontal="right"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31" fillId="0" borderId="12" xfId="0" applyNumberFormat="1" applyFont="1" applyBorder="1" applyAlignment="1" applyProtection="1"/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71201231" TargetMode="External"/><Relationship Id="rId13" Type="http://schemas.openxmlformats.org/officeDocument/2006/relationships/hyperlink" Target="https://podminky.urs.cz/item/CS_URS_2025_01/274313611" TargetMode="External"/><Relationship Id="rId18" Type="http://schemas.openxmlformats.org/officeDocument/2006/relationships/hyperlink" Target="https://podminky.urs.cz/item/CS_URS_2025_01/596211130" TargetMode="External"/><Relationship Id="rId26" Type="http://schemas.openxmlformats.org/officeDocument/2006/relationships/hyperlink" Target="https://podminky.urs.cz/item/CS_URS_2025_01/764212634" TargetMode="External"/><Relationship Id="rId3" Type="http://schemas.openxmlformats.org/officeDocument/2006/relationships/hyperlink" Target="https://podminky.urs.cz/item/CS_URS_2025_01/133251101" TargetMode="External"/><Relationship Id="rId21" Type="http://schemas.openxmlformats.org/officeDocument/2006/relationships/hyperlink" Target="https://podminky.urs.cz/item/CS_URS_2025_01/953961214" TargetMode="External"/><Relationship Id="rId34" Type="http://schemas.openxmlformats.org/officeDocument/2006/relationships/hyperlink" Target="https://podminky.urs.cz/item/CS_URS_2025_01/767995114" TargetMode="External"/><Relationship Id="rId7" Type="http://schemas.openxmlformats.org/officeDocument/2006/relationships/hyperlink" Target="https://podminky.urs.cz/item/CS_URS_2025_01/171201221" TargetMode="External"/><Relationship Id="rId12" Type="http://schemas.openxmlformats.org/officeDocument/2006/relationships/hyperlink" Target="https://podminky.urs.cz/item/CS_URS_2025_01/181951112" TargetMode="External"/><Relationship Id="rId17" Type="http://schemas.openxmlformats.org/officeDocument/2006/relationships/hyperlink" Target="https://podminky.urs.cz/item/CS_URS_2025_01/564750001" TargetMode="External"/><Relationship Id="rId25" Type="http://schemas.openxmlformats.org/officeDocument/2006/relationships/hyperlink" Target="https://podminky.urs.cz/item/CS_URS_2025_01/998762311" TargetMode="External"/><Relationship Id="rId33" Type="http://schemas.openxmlformats.org/officeDocument/2006/relationships/hyperlink" Target="https://podminky.urs.cz/item/CS_URS_2025_01/767391112" TargetMode="External"/><Relationship Id="rId38" Type="http://schemas.openxmlformats.org/officeDocument/2006/relationships/drawing" Target="../drawings/drawing2.xml"/><Relationship Id="rId2" Type="http://schemas.openxmlformats.org/officeDocument/2006/relationships/hyperlink" Target="https://podminky.urs.cz/item/CS_URS_2025_01/132251101" TargetMode="External"/><Relationship Id="rId16" Type="http://schemas.openxmlformats.org/officeDocument/2006/relationships/hyperlink" Target="https://podminky.urs.cz/item/CS_URS_2025_01/279361821" TargetMode="External"/><Relationship Id="rId20" Type="http://schemas.openxmlformats.org/officeDocument/2006/relationships/hyperlink" Target="https://podminky.urs.cz/item/CS_URS_2025_01/916991121" TargetMode="External"/><Relationship Id="rId29" Type="http://schemas.openxmlformats.org/officeDocument/2006/relationships/hyperlink" Target="https://podminky.urs.cz/item/CS_URS_2025_01/764511602" TargetMode="External"/><Relationship Id="rId1" Type="http://schemas.openxmlformats.org/officeDocument/2006/relationships/hyperlink" Target="https://podminky.urs.cz/item/CS_URS_2025_01/121151103" TargetMode="External"/><Relationship Id="rId6" Type="http://schemas.openxmlformats.org/officeDocument/2006/relationships/hyperlink" Target="https://podminky.urs.cz/item/CS_URS_2025_01/167151101" TargetMode="External"/><Relationship Id="rId11" Type="http://schemas.openxmlformats.org/officeDocument/2006/relationships/hyperlink" Target="https://podminky.urs.cz/item/CS_URS_2025_01/181411141" TargetMode="External"/><Relationship Id="rId24" Type="http://schemas.openxmlformats.org/officeDocument/2006/relationships/hyperlink" Target="https://podminky.urs.cz/item/CS_URS_2025_01/762222141" TargetMode="External"/><Relationship Id="rId32" Type="http://schemas.openxmlformats.org/officeDocument/2006/relationships/hyperlink" Target="https://podminky.urs.cz/item/CS_URS_2025_01/998764311" TargetMode="External"/><Relationship Id="rId37" Type="http://schemas.openxmlformats.org/officeDocument/2006/relationships/hyperlink" Target="https://podminky.urs.cz/item/CS_URS_2024_01/094104000" TargetMode="External"/><Relationship Id="rId5" Type="http://schemas.openxmlformats.org/officeDocument/2006/relationships/hyperlink" Target="https://podminky.urs.cz/item/CS_URS_2025_01/162751117" TargetMode="External"/><Relationship Id="rId15" Type="http://schemas.openxmlformats.org/officeDocument/2006/relationships/hyperlink" Target="https://podminky.urs.cz/item/CS_URS_2025_01/279113134" TargetMode="External"/><Relationship Id="rId23" Type="http://schemas.openxmlformats.org/officeDocument/2006/relationships/hyperlink" Target="https://podminky.urs.cz/item/CS_URS_2025_01/998011001" TargetMode="External"/><Relationship Id="rId28" Type="http://schemas.openxmlformats.org/officeDocument/2006/relationships/hyperlink" Target="https://podminky.urs.cz/item/CS_URS_2025_01/764311605" TargetMode="External"/><Relationship Id="rId36" Type="http://schemas.openxmlformats.org/officeDocument/2006/relationships/hyperlink" Target="https://podminky.urs.cz/item/CS_URS_2025_01/070001000" TargetMode="External"/><Relationship Id="rId10" Type="http://schemas.openxmlformats.org/officeDocument/2006/relationships/hyperlink" Target="https://podminky.urs.cz/item/CS_URS_2025_01/181311103" TargetMode="External"/><Relationship Id="rId19" Type="http://schemas.openxmlformats.org/officeDocument/2006/relationships/hyperlink" Target="https://podminky.urs.cz/item/CS_URS_2025_01/916331112" TargetMode="External"/><Relationship Id="rId31" Type="http://schemas.openxmlformats.org/officeDocument/2006/relationships/hyperlink" Target="https://podminky.urs.cz/item/CS_URS_2025_01/764518622" TargetMode="External"/><Relationship Id="rId4" Type="http://schemas.openxmlformats.org/officeDocument/2006/relationships/hyperlink" Target="https://podminky.urs.cz/item/CS_URS_2025_01/162351103" TargetMode="External"/><Relationship Id="rId9" Type="http://schemas.openxmlformats.org/officeDocument/2006/relationships/hyperlink" Target="https://podminky.urs.cz/item/CS_URS_2025_01/171251201" TargetMode="External"/><Relationship Id="rId14" Type="http://schemas.openxmlformats.org/officeDocument/2006/relationships/hyperlink" Target="https://podminky.urs.cz/item/CS_URS_2025_01/275313611" TargetMode="External"/><Relationship Id="rId22" Type="http://schemas.openxmlformats.org/officeDocument/2006/relationships/hyperlink" Target="https://podminky.urs.cz/item/CS_URS_2025_01/953965133" TargetMode="External"/><Relationship Id="rId27" Type="http://schemas.openxmlformats.org/officeDocument/2006/relationships/hyperlink" Target="https://podminky.urs.cz/item/CS_URS_2025_01/764212663" TargetMode="External"/><Relationship Id="rId30" Type="http://schemas.openxmlformats.org/officeDocument/2006/relationships/hyperlink" Target="https://podminky.urs.cz/item/CS_URS_2025_01/764511642" TargetMode="External"/><Relationship Id="rId35" Type="http://schemas.openxmlformats.org/officeDocument/2006/relationships/hyperlink" Target="https://podminky.urs.cz/item/CS_URS_2025_01/998767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9" width="25.83203125" style="1" hidden="1" customWidth="1"/>
    <col min="50" max="51" width="21.6640625" style="1" hidden="1" customWidth="1"/>
    <col min="52" max="53" width="25" style="1" hidden="1" customWidth="1"/>
    <col min="54" max="54" width="21.6640625" style="1" hidden="1" customWidth="1"/>
    <col min="55" max="55" width="19.1640625" style="1" hidden="1" customWidth="1"/>
    <col min="56" max="56" width="25" style="1" hidden="1" customWidth="1"/>
    <col min="57" max="57" width="21.6640625" style="1" hidden="1" customWidth="1"/>
    <col min="58" max="58" width="19.1640625" style="1" hidden="1" customWidth="1"/>
    <col min="59" max="59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5</v>
      </c>
      <c r="BV1" s="16" t="s">
        <v>6</v>
      </c>
    </row>
    <row r="2" spans="1:74" s="1" customFormat="1" ht="36.950000000000003" customHeight="1"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291"/>
      <c r="BE2" s="291"/>
      <c r="BF2" s="291"/>
      <c r="BG2" s="291"/>
      <c r="BS2" s="17" t="s">
        <v>7</v>
      </c>
      <c r="BT2" s="17" t="s">
        <v>8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s="1" customFormat="1" ht="24.95" customHeight="1">
      <c r="B4" s="21"/>
      <c r="C4" s="22"/>
      <c r="D4" s="23" t="s">
        <v>10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11</v>
      </c>
      <c r="BG4" s="25" t="s">
        <v>12</v>
      </c>
      <c r="BS4" s="17" t="s">
        <v>13</v>
      </c>
    </row>
    <row r="5" spans="1:74" s="1" customFormat="1" ht="12" customHeight="1">
      <c r="B5" s="21"/>
      <c r="C5" s="22"/>
      <c r="D5" s="26" t="s">
        <v>14</v>
      </c>
      <c r="E5" s="22"/>
      <c r="F5" s="22"/>
      <c r="G5" s="22"/>
      <c r="H5" s="22"/>
      <c r="I5" s="22"/>
      <c r="J5" s="22"/>
      <c r="K5" s="254" t="s">
        <v>15</v>
      </c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2"/>
      <c r="AQ5" s="22"/>
      <c r="AR5" s="20"/>
      <c r="BG5" s="251" t="s">
        <v>16</v>
      </c>
      <c r="BS5" s="17" t="s">
        <v>7</v>
      </c>
    </row>
    <row r="6" spans="1:74" s="1" customFormat="1" ht="36.950000000000003" customHeight="1">
      <c r="B6" s="21"/>
      <c r="C6" s="22"/>
      <c r="D6" s="28" t="s">
        <v>17</v>
      </c>
      <c r="E6" s="22"/>
      <c r="F6" s="22"/>
      <c r="G6" s="22"/>
      <c r="H6" s="22"/>
      <c r="I6" s="22"/>
      <c r="J6" s="22"/>
      <c r="K6" s="256" t="s">
        <v>18</v>
      </c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2"/>
      <c r="AQ6" s="22"/>
      <c r="AR6" s="20"/>
      <c r="BG6" s="252"/>
      <c r="BS6" s="17" t="s">
        <v>7</v>
      </c>
    </row>
    <row r="7" spans="1:74" s="1" customFormat="1" ht="12" customHeight="1">
      <c r="B7" s="21"/>
      <c r="C7" s="22"/>
      <c r="D7" s="29" t="s">
        <v>19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</v>
      </c>
      <c r="AO7" s="22"/>
      <c r="AP7" s="22"/>
      <c r="AQ7" s="22"/>
      <c r="AR7" s="20"/>
      <c r="BG7" s="252"/>
      <c r="BS7" s="17" t="s">
        <v>7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24</v>
      </c>
      <c r="AO8" s="22"/>
      <c r="AP8" s="22"/>
      <c r="AQ8" s="22"/>
      <c r="AR8" s="20"/>
      <c r="BG8" s="252"/>
      <c r="BS8" s="17" t="s">
        <v>7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G9" s="252"/>
      <c r="BS9" s="17" t="s">
        <v>7</v>
      </c>
    </row>
    <row r="10" spans="1:74" s="1" customFormat="1" ht="12" customHeight="1">
      <c r="B10" s="21"/>
      <c r="C10" s="22"/>
      <c r="D10" s="29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26</v>
      </c>
      <c r="AL10" s="22"/>
      <c r="AM10" s="22"/>
      <c r="AN10" s="27" t="s">
        <v>1</v>
      </c>
      <c r="AO10" s="22"/>
      <c r="AP10" s="22"/>
      <c r="AQ10" s="22"/>
      <c r="AR10" s="20"/>
      <c r="BG10" s="252"/>
      <c r="BS10" s="17" t="s">
        <v>7</v>
      </c>
    </row>
    <row r="11" spans="1:74" s="1" customFormat="1" ht="18.399999999999999" customHeight="1">
      <c r="B11" s="21"/>
      <c r="C11" s="22"/>
      <c r="D11" s="22"/>
      <c r="E11" s="27" t="s">
        <v>22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</v>
      </c>
      <c r="AO11" s="22"/>
      <c r="AP11" s="22"/>
      <c r="AQ11" s="22"/>
      <c r="AR11" s="20"/>
      <c r="BG11" s="252"/>
      <c r="BS11" s="17" t="s">
        <v>7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G12" s="252"/>
      <c r="BS12" s="17" t="s">
        <v>7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26</v>
      </c>
      <c r="AL13" s="22"/>
      <c r="AM13" s="22"/>
      <c r="AN13" s="31" t="s">
        <v>29</v>
      </c>
      <c r="AO13" s="22"/>
      <c r="AP13" s="22"/>
      <c r="AQ13" s="22"/>
      <c r="AR13" s="20"/>
      <c r="BG13" s="252"/>
      <c r="BS13" s="17" t="s">
        <v>7</v>
      </c>
    </row>
    <row r="14" spans="1:74" ht="12.75">
      <c r="B14" s="21"/>
      <c r="C14" s="22"/>
      <c r="D14" s="22"/>
      <c r="E14" s="257" t="s">
        <v>29</v>
      </c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G14" s="252"/>
      <c r="BS14" s="17" t="s">
        <v>7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G15" s="252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26</v>
      </c>
      <c r="AL16" s="22"/>
      <c r="AM16" s="22"/>
      <c r="AN16" s="27" t="s">
        <v>1</v>
      </c>
      <c r="AO16" s="22"/>
      <c r="AP16" s="22"/>
      <c r="AQ16" s="22"/>
      <c r="AR16" s="20"/>
      <c r="BG16" s="252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</v>
      </c>
      <c r="AO17" s="22"/>
      <c r="AP17" s="22"/>
      <c r="AQ17" s="22"/>
      <c r="AR17" s="20"/>
      <c r="BG17" s="252"/>
      <c r="BS17" s="17" t="s">
        <v>5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G18" s="252"/>
      <c r="BS18" s="17" t="s">
        <v>7</v>
      </c>
    </row>
    <row r="19" spans="1:71" s="1" customFormat="1" ht="12" customHeight="1">
      <c r="B19" s="21"/>
      <c r="C19" s="22"/>
      <c r="D19" s="29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26</v>
      </c>
      <c r="AL19" s="22"/>
      <c r="AM19" s="22"/>
      <c r="AN19" s="27" t="s">
        <v>1</v>
      </c>
      <c r="AO19" s="22"/>
      <c r="AP19" s="22"/>
      <c r="AQ19" s="22"/>
      <c r="AR19" s="20"/>
      <c r="BG19" s="252"/>
      <c r="BS19" s="17" t="s">
        <v>7</v>
      </c>
    </row>
    <row r="20" spans="1:71" s="1" customFormat="1" ht="18.399999999999999" customHeight="1">
      <c r="B20" s="21"/>
      <c r="C20" s="22"/>
      <c r="D20" s="22"/>
      <c r="E20" s="27" t="s">
        <v>22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</v>
      </c>
      <c r="AO20" s="22"/>
      <c r="AP20" s="22"/>
      <c r="AQ20" s="22"/>
      <c r="AR20" s="20"/>
      <c r="BG20" s="252"/>
      <c r="BS20" s="17" t="s">
        <v>5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G21" s="252"/>
    </row>
    <row r="22" spans="1:71" s="1" customFormat="1" ht="12" customHeight="1">
      <c r="B22" s="21"/>
      <c r="C22" s="22"/>
      <c r="D22" s="29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G22" s="252"/>
    </row>
    <row r="23" spans="1:71" s="1" customFormat="1" ht="16.5" customHeight="1">
      <c r="B23" s="21"/>
      <c r="C23" s="22"/>
      <c r="D23" s="22"/>
      <c r="E23" s="259" t="s">
        <v>1</v>
      </c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O23" s="22"/>
      <c r="AP23" s="22"/>
      <c r="AQ23" s="22"/>
      <c r="AR23" s="20"/>
      <c r="BG23" s="252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G24" s="252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G25" s="252"/>
    </row>
    <row r="26" spans="1:71" s="2" customFormat="1" ht="25.9" customHeight="1">
      <c r="A26" s="34"/>
      <c r="B26" s="35"/>
      <c r="C26" s="36"/>
      <c r="D26" s="37" t="s">
        <v>33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60">
        <f>ROUND(AG94,2)</f>
        <v>0</v>
      </c>
      <c r="AL26" s="261"/>
      <c r="AM26" s="261"/>
      <c r="AN26" s="261"/>
      <c r="AO26" s="261"/>
      <c r="AP26" s="36"/>
      <c r="AQ26" s="36"/>
      <c r="AR26" s="39"/>
      <c r="BG26" s="252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G27" s="252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62" t="s">
        <v>34</v>
      </c>
      <c r="M28" s="262"/>
      <c r="N28" s="262"/>
      <c r="O28" s="262"/>
      <c r="P28" s="262"/>
      <c r="Q28" s="36"/>
      <c r="R28" s="36"/>
      <c r="S28" s="36"/>
      <c r="T28" s="36"/>
      <c r="U28" s="36"/>
      <c r="V28" s="36"/>
      <c r="W28" s="262" t="s">
        <v>35</v>
      </c>
      <c r="X28" s="262"/>
      <c r="Y28" s="262"/>
      <c r="Z28" s="262"/>
      <c r="AA28" s="262"/>
      <c r="AB28" s="262"/>
      <c r="AC28" s="262"/>
      <c r="AD28" s="262"/>
      <c r="AE28" s="262"/>
      <c r="AF28" s="36"/>
      <c r="AG28" s="36"/>
      <c r="AH28" s="36"/>
      <c r="AI28" s="36"/>
      <c r="AJ28" s="36"/>
      <c r="AK28" s="262" t="s">
        <v>36</v>
      </c>
      <c r="AL28" s="262"/>
      <c r="AM28" s="262"/>
      <c r="AN28" s="262"/>
      <c r="AO28" s="262"/>
      <c r="AP28" s="36"/>
      <c r="AQ28" s="36"/>
      <c r="AR28" s="39"/>
      <c r="BG28" s="252"/>
    </row>
    <row r="29" spans="1:71" s="3" customFormat="1" ht="14.45" customHeight="1">
      <c r="B29" s="40"/>
      <c r="C29" s="41"/>
      <c r="D29" s="29" t="s">
        <v>37</v>
      </c>
      <c r="E29" s="41"/>
      <c r="F29" s="29" t="s">
        <v>38</v>
      </c>
      <c r="G29" s="41"/>
      <c r="H29" s="41"/>
      <c r="I29" s="41"/>
      <c r="J29" s="41"/>
      <c r="K29" s="41"/>
      <c r="L29" s="265">
        <v>0.21</v>
      </c>
      <c r="M29" s="264"/>
      <c r="N29" s="264"/>
      <c r="O29" s="264"/>
      <c r="P29" s="264"/>
      <c r="Q29" s="41"/>
      <c r="R29" s="41"/>
      <c r="S29" s="41"/>
      <c r="T29" s="41"/>
      <c r="U29" s="41"/>
      <c r="V29" s="41"/>
      <c r="W29" s="263">
        <f>ROUND(BB94, 2)</f>
        <v>0</v>
      </c>
      <c r="X29" s="264"/>
      <c r="Y29" s="264"/>
      <c r="Z29" s="264"/>
      <c r="AA29" s="264"/>
      <c r="AB29" s="264"/>
      <c r="AC29" s="264"/>
      <c r="AD29" s="264"/>
      <c r="AE29" s="264"/>
      <c r="AF29" s="41"/>
      <c r="AG29" s="41"/>
      <c r="AH29" s="41"/>
      <c r="AI29" s="41"/>
      <c r="AJ29" s="41"/>
      <c r="AK29" s="263">
        <f>ROUND(AX94, 2)</f>
        <v>0</v>
      </c>
      <c r="AL29" s="264"/>
      <c r="AM29" s="264"/>
      <c r="AN29" s="264"/>
      <c r="AO29" s="264"/>
      <c r="AP29" s="41"/>
      <c r="AQ29" s="41"/>
      <c r="AR29" s="42"/>
      <c r="BG29" s="253"/>
    </row>
    <row r="30" spans="1:71" s="3" customFormat="1" ht="14.45" customHeight="1">
      <c r="B30" s="40"/>
      <c r="C30" s="41"/>
      <c r="D30" s="41"/>
      <c r="E30" s="41"/>
      <c r="F30" s="29" t="s">
        <v>39</v>
      </c>
      <c r="G30" s="41"/>
      <c r="H30" s="41"/>
      <c r="I30" s="41"/>
      <c r="J30" s="41"/>
      <c r="K30" s="41"/>
      <c r="L30" s="265">
        <v>0.12</v>
      </c>
      <c r="M30" s="264"/>
      <c r="N30" s="264"/>
      <c r="O30" s="264"/>
      <c r="P30" s="264"/>
      <c r="Q30" s="41"/>
      <c r="R30" s="41"/>
      <c r="S30" s="41"/>
      <c r="T30" s="41"/>
      <c r="U30" s="41"/>
      <c r="V30" s="41"/>
      <c r="W30" s="263">
        <f>ROUND(BC94, 2)</f>
        <v>0</v>
      </c>
      <c r="X30" s="264"/>
      <c r="Y30" s="264"/>
      <c r="Z30" s="264"/>
      <c r="AA30" s="264"/>
      <c r="AB30" s="264"/>
      <c r="AC30" s="264"/>
      <c r="AD30" s="264"/>
      <c r="AE30" s="264"/>
      <c r="AF30" s="41"/>
      <c r="AG30" s="41"/>
      <c r="AH30" s="41"/>
      <c r="AI30" s="41"/>
      <c r="AJ30" s="41"/>
      <c r="AK30" s="263">
        <f>ROUND(AY94, 2)</f>
        <v>0</v>
      </c>
      <c r="AL30" s="264"/>
      <c r="AM30" s="264"/>
      <c r="AN30" s="264"/>
      <c r="AO30" s="264"/>
      <c r="AP30" s="41"/>
      <c r="AQ30" s="41"/>
      <c r="AR30" s="42"/>
      <c r="BG30" s="253"/>
    </row>
    <row r="31" spans="1:71" s="3" customFormat="1" ht="14.45" hidden="1" customHeight="1">
      <c r="B31" s="40"/>
      <c r="C31" s="41"/>
      <c r="D31" s="41"/>
      <c r="E31" s="41"/>
      <c r="F31" s="29" t="s">
        <v>40</v>
      </c>
      <c r="G31" s="41"/>
      <c r="H31" s="41"/>
      <c r="I31" s="41"/>
      <c r="J31" s="41"/>
      <c r="K31" s="41"/>
      <c r="L31" s="265">
        <v>0.21</v>
      </c>
      <c r="M31" s="264"/>
      <c r="N31" s="264"/>
      <c r="O31" s="264"/>
      <c r="P31" s="264"/>
      <c r="Q31" s="41"/>
      <c r="R31" s="41"/>
      <c r="S31" s="41"/>
      <c r="T31" s="41"/>
      <c r="U31" s="41"/>
      <c r="V31" s="41"/>
      <c r="W31" s="263">
        <f>ROUND(BD94, 2)</f>
        <v>0</v>
      </c>
      <c r="X31" s="264"/>
      <c r="Y31" s="264"/>
      <c r="Z31" s="264"/>
      <c r="AA31" s="264"/>
      <c r="AB31" s="264"/>
      <c r="AC31" s="264"/>
      <c r="AD31" s="264"/>
      <c r="AE31" s="264"/>
      <c r="AF31" s="41"/>
      <c r="AG31" s="41"/>
      <c r="AH31" s="41"/>
      <c r="AI31" s="41"/>
      <c r="AJ31" s="41"/>
      <c r="AK31" s="263">
        <v>0</v>
      </c>
      <c r="AL31" s="264"/>
      <c r="AM31" s="264"/>
      <c r="AN31" s="264"/>
      <c r="AO31" s="264"/>
      <c r="AP31" s="41"/>
      <c r="AQ31" s="41"/>
      <c r="AR31" s="42"/>
      <c r="BG31" s="253"/>
    </row>
    <row r="32" spans="1:71" s="3" customFormat="1" ht="14.45" hidden="1" customHeight="1">
      <c r="B32" s="40"/>
      <c r="C32" s="41"/>
      <c r="D32" s="41"/>
      <c r="E32" s="41"/>
      <c r="F32" s="29" t="s">
        <v>41</v>
      </c>
      <c r="G32" s="41"/>
      <c r="H32" s="41"/>
      <c r="I32" s="41"/>
      <c r="J32" s="41"/>
      <c r="K32" s="41"/>
      <c r="L32" s="265">
        <v>0.12</v>
      </c>
      <c r="M32" s="264"/>
      <c r="N32" s="264"/>
      <c r="O32" s="264"/>
      <c r="P32" s="264"/>
      <c r="Q32" s="41"/>
      <c r="R32" s="41"/>
      <c r="S32" s="41"/>
      <c r="T32" s="41"/>
      <c r="U32" s="41"/>
      <c r="V32" s="41"/>
      <c r="W32" s="263">
        <f>ROUND(BE94, 2)</f>
        <v>0</v>
      </c>
      <c r="X32" s="264"/>
      <c r="Y32" s="264"/>
      <c r="Z32" s="264"/>
      <c r="AA32" s="264"/>
      <c r="AB32" s="264"/>
      <c r="AC32" s="264"/>
      <c r="AD32" s="264"/>
      <c r="AE32" s="264"/>
      <c r="AF32" s="41"/>
      <c r="AG32" s="41"/>
      <c r="AH32" s="41"/>
      <c r="AI32" s="41"/>
      <c r="AJ32" s="41"/>
      <c r="AK32" s="263">
        <v>0</v>
      </c>
      <c r="AL32" s="264"/>
      <c r="AM32" s="264"/>
      <c r="AN32" s="264"/>
      <c r="AO32" s="264"/>
      <c r="AP32" s="41"/>
      <c r="AQ32" s="41"/>
      <c r="AR32" s="42"/>
      <c r="BG32" s="253"/>
    </row>
    <row r="33" spans="1:59" s="3" customFormat="1" ht="14.45" hidden="1" customHeight="1">
      <c r="B33" s="40"/>
      <c r="C33" s="41"/>
      <c r="D33" s="41"/>
      <c r="E33" s="41"/>
      <c r="F33" s="29" t="s">
        <v>42</v>
      </c>
      <c r="G33" s="41"/>
      <c r="H33" s="41"/>
      <c r="I33" s="41"/>
      <c r="J33" s="41"/>
      <c r="K33" s="41"/>
      <c r="L33" s="265">
        <v>0</v>
      </c>
      <c r="M33" s="264"/>
      <c r="N33" s="264"/>
      <c r="O33" s="264"/>
      <c r="P33" s="264"/>
      <c r="Q33" s="41"/>
      <c r="R33" s="41"/>
      <c r="S33" s="41"/>
      <c r="T33" s="41"/>
      <c r="U33" s="41"/>
      <c r="V33" s="41"/>
      <c r="W33" s="263">
        <f>ROUND(BF94, 2)</f>
        <v>0</v>
      </c>
      <c r="X33" s="264"/>
      <c r="Y33" s="264"/>
      <c r="Z33" s="264"/>
      <c r="AA33" s="264"/>
      <c r="AB33" s="264"/>
      <c r="AC33" s="264"/>
      <c r="AD33" s="264"/>
      <c r="AE33" s="264"/>
      <c r="AF33" s="41"/>
      <c r="AG33" s="41"/>
      <c r="AH33" s="41"/>
      <c r="AI33" s="41"/>
      <c r="AJ33" s="41"/>
      <c r="AK33" s="263">
        <v>0</v>
      </c>
      <c r="AL33" s="264"/>
      <c r="AM33" s="264"/>
      <c r="AN33" s="264"/>
      <c r="AO33" s="264"/>
      <c r="AP33" s="41"/>
      <c r="AQ33" s="41"/>
      <c r="AR33" s="42"/>
      <c r="BG33" s="253"/>
    </row>
    <row r="34" spans="1:59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G34" s="252"/>
    </row>
    <row r="35" spans="1:59" s="2" customFormat="1" ht="25.9" customHeight="1">
      <c r="A35" s="34"/>
      <c r="B35" s="35"/>
      <c r="C35" s="43"/>
      <c r="D35" s="44" t="s">
        <v>43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44</v>
      </c>
      <c r="U35" s="45"/>
      <c r="V35" s="45"/>
      <c r="W35" s="45"/>
      <c r="X35" s="266" t="s">
        <v>45</v>
      </c>
      <c r="Y35" s="267"/>
      <c r="Z35" s="267"/>
      <c r="AA35" s="267"/>
      <c r="AB35" s="267"/>
      <c r="AC35" s="45"/>
      <c r="AD35" s="45"/>
      <c r="AE35" s="45"/>
      <c r="AF35" s="45"/>
      <c r="AG35" s="45"/>
      <c r="AH35" s="45"/>
      <c r="AI35" s="45"/>
      <c r="AJ35" s="45"/>
      <c r="AK35" s="268">
        <f>SUM(AK26:AK33)</f>
        <v>0</v>
      </c>
      <c r="AL35" s="267"/>
      <c r="AM35" s="267"/>
      <c r="AN35" s="267"/>
      <c r="AO35" s="269"/>
      <c r="AP35" s="43"/>
      <c r="AQ35" s="43"/>
      <c r="AR35" s="39"/>
      <c r="BG35" s="34"/>
    </row>
    <row r="36" spans="1:59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G36" s="34"/>
    </row>
    <row r="37" spans="1:59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G37" s="34"/>
    </row>
    <row r="38" spans="1:59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9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9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9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9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9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9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9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9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9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9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9" s="2" customFormat="1" ht="14.45" customHeight="1">
      <c r="B49" s="47"/>
      <c r="C49" s="48"/>
      <c r="D49" s="49" t="s">
        <v>46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47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9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9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9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9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9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9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9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9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9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9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9" s="2" customFormat="1" ht="12.75">
      <c r="A60" s="34"/>
      <c r="B60" s="35"/>
      <c r="C60" s="36"/>
      <c r="D60" s="52" t="s">
        <v>48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49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48</v>
      </c>
      <c r="AI60" s="38"/>
      <c r="AJ60" s="38"/>
      <c r="AK60" s="38"/>
      <c r="AL60" s="38"/>
      <c r="AM60" s="52" t="s">
        <v>49</v>
      </c>
      <c r="AN60" s="38"/>
      <c r="AO60" s="38"/>
      <c r="AP60" s="36"/>
      <c r="AQ60" s="36"/>
      <c r="AR60" s="39"/>
      <c r="BG60" s="34"/>
    </row>
    <row r="61" spans="1:59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9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9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9" s="2" customFormat="1" ht="12.75">
      <c r="A64" s="34"/>
      <c r="B64" s="35"/>
      <c r="C64" s="36"/>
      <c r="D64" s="49" t="s">
        <v>50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51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G64" s="34"/>
    </row>
    <row r="65" spans="1:59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9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9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9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9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9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9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9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9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9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9" s="2" customFormat="1" ht="12.75">
      <c r="A75" s="34"/>
      <c r="B75" s="35"/>
      <c r="C75" s="36"/>
      <c r="D75" s="52" t="s">
        <v>48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49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48</v>
      </c>
      <c r="AI75" s="38"/>
      <c r="AJ75" s="38"/>
      <c r="AK75" s="38"/>
      <c r="AL75" s="38"/>
      <c r="AM75" s="52" t="s">
        <v>49</v>
      </c>
      <c r="AN75" s="38"/>
      <c r="AO75" s="38"/>
      <c r="AP75" s="36"/>
      <c r="AQ75" s="36"/>
      <c r="AR75" s="39"/>
      <c r="BG75" s="34"/>
    </row>
    <row r="76" spans="1:59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G76" s="34"/>
    </row>
    <row r="77" spans="1:59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G77" s="34"/>
    </row>
    <row r="81" spans="1:90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G81" s="34"/>
    </row>
    <row r="82" spans="1:90" s="2" customFormat="1" ht="24.95" customHeight="1">
      <c r="A82" s="34"/>
      <c r="B82" s="35"/>
      <c r="C82" s="23" t="s">
        <v>52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G82" s="34"/>
    </row>
    <row r="83" spans="1:90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G83" s="34"/>
    </row>
    <row r="84" spans="1:90" s="4" customFormat="1" ht="12" customHeight="1">
      <c r="B84" s="58"/>
      <c r="C84" s="29" t="s">
        <v>14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25P-AUS003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0" s="5" customFormat="1" ht="36.950000000000003" customHeight="1">
      <c r="B85" s="61"/>
      <c r="C85" s="62" t="s">
        <v>17</v>
      </c>
      <c r="D85" s="63"/>
      <c r="E85" s="63"/>
      <c r="F85" s="63"/>
      <c r="G85" s="63"/>
      <c r="H85" s="63"/>
      <c r="I85" s="63"/>
      <c r="J85" s="63"/>
      <c r="K85" s="63"/>
      <c r="L85" s="270" t="str">
        <f>K6</f>
        <v>Štětí - Čakovice - sklad a zázemí pro dětské hřiště</v>
      </c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1"/>
      <c r="AF85" s="271"/>
      <c r="AG85" s="271"/>
      <c r="AH85" s="271"/>
      <c r="AI85" s="271"/>
      <c r="AJ85" s="271"/>
      <c r="AK85" s="271"/>
      <c r="AL85" s="271"/>
      <c r="AM85" s="271"/>
      <c r="AN85" s="271"/>
      <c r="AO85" s="271"/>
      <c r="AP85" s="63"/>
      <c r="AQ85" s="63"/>
      <c r="AR85" s="64"/>
    </row>
    <row r="86" spans="1:90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G86" s="34"/>
    </row>
    <row r="87" spans="1:90" s="2" customFormat="1" ht="12" customHeight="1">
      <c r="A87" s="34"/>
      <c r="B87" s="35"/>
      <c r="C87" s="29" t="s">
        <v>21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23</v>
      </c>
      <c r="AJ87" s="36"/>
      <c r="AK87" s="36"/>
      <c r="AL87" s="36"/>
      <c r="AM87" s="272" t="str">
        <f>IF(AN8= "","",AN8)</f>
        <v>17. 6. 2025</v>
      </c>
      <c r="AN87" s="272"/>
      <c r="AO87" s="36"/>
      <c r="AP87" s="36"/>
      <c r="AQ87" s="36"/>
      <c r="AR87" s="39"/>
      <c r="BG87" s="34"/>
    </row>
    <row r="88" spans="1:90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G88" s="34"/>
    </row>
    <row r="89" spans="1:90" s="2" customFormat="1" ht="15.2" customHeight="1">
      <c r="A89" s="34"/>
      <c r="B89" s="35"/>
      <c r="C89" s="29" t="s">
        <v>25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30</v>
      </c>
      <c r="AJ89" s="36"/>
      <c r="AK89" s="36"/>
      <c r="AL89" s="36"/>
      <c r="AM89" s="273" t="str">
        <f>IF(E17="","",E17)</f>
        <v xml:space="preserve"> </v>
      </c>
      <c r="AN89" s="274"/>
      <c r="AO89" s="274"/>
      <c r="AP89" s="274"/>
      <c r="AQ89" s="36"/>
      <c r="AR89" s="39"/>
      <c r="AS89" s="275" t="s">
        <v>53</v>
      </c>
      <c r="AT89" s="276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8"/>
      <c r="BG89" s="34"/>
    </row>
    <row r="90" spans="1:90" s="2" customFormat="1" ht="15.2" customHeight="1">
      <c r="A90" s="34"/>
      <c r="B90" s="35"/>
      <c r="C90" s="29" t="s">
        <v>28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31</v>
      </c>
      <c r="AJ90" s="36"/>
      <c r="AK90" s="36"/>
      <c r="AL90" s="36"/>
      <c r="AM90" s="273" t="str">
        <f>IF(E20="","",E20)</f>
        <v xml:space="preserve"> </v>
      </c>
      <c r="AN90" s="274"/>
      <c r="AO90" s="274"/>
      <c r="AP90" s="274"/>
      <c r="AQ90" s="36"/>
      <c r="AR90" s="39"/>
      <c r="AS90" s="277"/>
      <c r="AT90" s="278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70"/>
      <c r="BG90" s="34"/>
    </row>
    <row r="91" spans="1:90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79"/>
      <c r="AT91" s="280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2"/>
      <c r="BG91" s="34"/>
    </row>
    <row r="92" spans="1:90" s="2" customFormat="1" ht="29.25" customHeight="1">
      <c r="A92" s="34"/>
      <c r="B92" s="35"/>
      <c r="C92" s="281" t="s">
        <v>54</v>
      </c>
      <c r="D92" s="282"/>
      <c r="E92" s="282"/>
      <c r="F92" s="282"/>
      <c r="G92" s="282"/>
      <c r="H92" s="73"/>
      <c r="I92" s="283" t="s">
        <v>55</v>
      </c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4" t="s">
        <v>56</v>
      </c>
      <c r="AH92" s="282"/>
      <c r="AI92" s="282"/>
      <c r="AJ92" s="282"/>
      <c r="AK92" s="282"/>
      <c r="AL92" s="282"/>
      <c r="AM92" s="282"/>
      <c r="AN92" s="283" t="s">
        <v>57</v>
      </c>
      <c r="AO92" s="282"/>
      <c r="AP92" s="285"/>
      <c r="AQ92" s="74" t="s">
        <v>58</v>
      </c>
      <c r="AR92" s="39"/>
      <c r="AS92" s="75" t="s">
        <v>59</v>
      </c>
      <c r="AT92" s="76" t="s">
        <v>60</v>
      </c>
      <c r="AU92" s="76" t="s">
        <v>61</v>
      </c>
      <c r="AV92" s="76" t="s">
        <v>62</v>
      </c>
      <c r="AW92" s="76" t="s">
        <v>63</v>
      </c>
      <c r="AX92" s="76" t="s">
        <v>64</v>
      </c>
      <c r="AY92" s="76" t="s">
        <v>65</v>
      </c>
      <c r="AZ92" s="76" t="s">
        <v>66</v>
      </c>
      <c r="BA92" s="76" t="s">
        <v>67</v>
      </c>
      <c r="BB92" s="76" t="s">
        <v>68</v>
      </c>
      <c r="BC92" s="76" t="s">
        <v>69</v>
      </c>
      <c r="BD92" s="76" t="s">
        <v>70</v>
      </c>
      <c r="BE92" s="76" t="s">
        <v>71</v>
      </c>
      <c r="BF92" s="77" t="s">
        <v>72</v>
      </c>
      <c r="BG92" s="34"/>
    </row>
    <row r="93" spans="1:90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80"/>
      <c r="BG93" s="34"/>
    </row>
    <row r="94" spans="1:90" s="6" customFormat="1" ht="32.450000000000003" customHeight="1">
      <c r="B94" s="81"/>
      <c r="C94" s="82" t="s">
        <v>73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89">
        <f>ROUND(AG95,2)</f>
        <v>0</v>
      </c>
      <c r="AH94" s="289"/>
      <c r="AI94" s="289"/>
      <c r="AJ94" s="289"/>
      <c r="AK94" s="289"/>
      <c r="AL94" s="289"/>
      <c r="AM94" s="289"/>
      <c r="AN94" s="290">
        <f>SUM(AG94,AV94)</f>
        <v>0</v>
      </c>
      <c r="AO94" s="290"/>
      <c r="AP94" s="290"/>
      <c r="AQ94" s="85" t="s">
        <v>1</v>
      </c>
      <c r="AR94" s="86"/>
      <c r="AS94" s="87">
        <f>ROUND(AS95,2)</f>
        <v>0</v>
      </c>
      <c r="AT94" s="88">
        <f>ROUND(AT95,2)</f>
        <v>0</v>
      </c>
      <c r="AU94" s="89">
        <f>ROUND(AU95,2)</f>
        <v>0</v>
      </c>
      <c r="AV94" s="89">
        <f>ROUND(SUM(AX94:AY94),2)</f>
        <v>0</v>
      </c>
      <c r="AW94" s="90">
        <f>ROUND(AW95,5)</f>
        <v>0</v>
      </c>
      <c r="AX94" s="89">
        <f>ROUND(BB94*L29,2)</f>
        <v>0</v>
      </c>
      <c r="AY94" s="89">
        <f>ROUND(BC94*L30,2)</f>
        <v>0</v>
      </c>
      <c r="AZ94" s="89">
        <f>ROUND(BD94*L29,2)</f>
        <v>0</v>
      </c>
      <c r="BA94" s="89">
        <f>ROUND(BE94*L30,2)</f>
        <v>0</v>
      </c>
      <c r="BB94" s="89">
        <f>ROUND(BB95,2)</f>
        <v>0</v>
      </c>
      <c r="BC94" s="89">
        <f>ROUND(BC95,2)</f>
        <v>0</v>
      </c>
      <c r="BD94" s="89">
        <f>ROUND(BD95,2)</f>
        <v>0</v>
      </c>
      <c r="BE94" s="89">
        <f>ROUND(BE95,2)</f>
        <v>0</v>
      </c>
      <c r="BF94" s="91">
        <f>ROUND(BF95,2)</f>
        <v>0</v>
      </c>
      <c r="BS94" s="92" t="s">
        <v>74</v>
      </c>
      <c r="BT94" s="92" t="s">
        <v>75</v>
      </c>
      <c r="BV94" s="92" t="s">
        <v>76</v>
      </c>
      <c r="BW94" s="92" t="s">
        <v>6</v>
      </c>
      <c r="BX94" s="92" t="s">
        <v>77</v>
      </c>
      <c r="CL94" s="92" t="s">
        <v>1</v>
      </c>
    </row>
    <row r="95" spans="1:90" s="7" customFormat="1" ht="24.75" customHeight="1">
      <c r="A95" s="93" t="s">
        <v>78</v>
      </c>
      <c r="B95" s="94"/>
      <c r="C95" s="95"/>
      <c r="D95" s="288" t="s">
        <v>15</v>
      </c>
      <c r="E95" s="288"/>
      <c r="F95" s="288"/>
      <c r="G95" s="288"/>
      <c r="H95" s="288"/>
      <c r="I95" s="96"/>
      <c r="J95" s="288" t="s">
        <v>18</v>
      </c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88"/>
      <c r="AF95" s="288"/>
      <c r="AG95" s="286">
        <f>'25P-AUS003 - Štětí - Čako...'!K30</f>
        <v>0</v>
      </c>
      <c r="AH95" s="287"/>
      <c r="AI95" s="287"/>
      <c r="AJ95" s="287"/>
      <c r="AK95" s="287"/>
      <c r="AL95" s="287"/>
      <c r="AM95" s="287"/>
      <c r="AN95" s="286">
        <f>SUM(AG95,AV95)</f>
        <v>0</v>
      </c>
      <c r="AO95" s="287"/>
      <c r="AP95" s="287"/>
      <c r="AQ95" s="97" t="s">
        <v>79</v>
      </c>
      <c r="AR95" s="98"/>
      <c r="AS95" s="99">
        <f>'25P-AUS003 - Štětí - Čako...'!K28</f>
        <v>0</v>
      </c>
      <c r="AT95" s="100">
        <f>'25P-AUS003 - Štětí - Čako...'!K29</f>
        <v>0</v>
      </c>
      <c r="AU95" s="100">
        <v>0</v>
      </c>
      <c r="AV95" s="100">
        <f>ROUND(SUM(AX95:AY95),2)</f>
        <v>0</v>
      </c>
      <c r="AW95" s="101">
        <f>'25P-AUS003 - Štětí - Čako...'!T127</f>
        <v>0</v>
      </c>
      <c r="AX95" s="100">
        <f>'25P-AUS003 - Štětí - Čako...'!K33</f>
        <v>0</v>
      </c>
      <c r="AY95" s="100">
        <f>'25P-AUS003 - Štětí - Čako...'!K34</f>
        <v>0</v>
      </c>
      <c r="AZ95" s="100">
        <f>'25P-AUS003 - Štětí - Čako...'!K35</f>
        <v>0</v>
      </c>
      <c r="BA95" s="100">
        <f>'25P-AUS003 - Štětí - Čako...'!K36</f>
        <v>0</v>
      </c>
      <c r="BB95" s="100">
        <f>'25P-AUS003 - Štětí - Čako...'!F33</f>
        <v>0</v>
      </c>
      <c r="BC95" s="100">
        <f>'25P-AUS003 - Štětí - Čako...'!F34</f>
        <v>0</v>
      </c>
      <c r="BD95" s="100">
        <f>'25P-AUS003 - Štětí - Čako...'!F35</f>
        <v>0</v>
      </c>
      <c r="BE95" s="100">
        <f>'25P-AUS003 - Štětí - Čako...'!F36</f>
        <v>0</v>
      </c>
      <c r="BF95" s="102">
        <f>'25P-AUS003 - Štětí - Čako...'!F37</f>
        <v>0</v>
      </c>
      <c r="BT95" s="103" t="s">
        <v>80</v>
      </c>
      <c r="BU95" s="103" t="s">
        <v>81</v>
      </c>
      <c r="BV95" s="103" t="s">
        <v>76</v>
      </c>
      <c r="BW95" s="103" t="s">
        <v>6</v>
      </c>
      <c r="BX95" s="103" t="s">
        <v>77</v>
      </c>
      <c r="CL95" s="103" t="s">
        <v>1</v>
      </c>
    </row>
    <row r="96" spans="1:90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9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</row>
    <row r="97" spans="1:59" s="2" customFormat="1" ht="6.95" customHeight="1">
      <c r="A97" s="3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</row>
  </sheetData>
  <sheetProtection algorithmName="SHA-512" hashValue="l0RuGc809yzCv2uKDJUOMgAHEMov7oIcWSQogAkgU+S1L3aqlx01eBjR6cmAen/IYHMQODrMV2bIpfSOw3PA1A==" saltValue="Q4VCULVabh28RLBNXQVteSIgV4r5ZkuAqqiuKlF26lopdVohxztH7wwRSuup5WrIkUtAcGkqd2tU0hmbs1HpHA==" spinCount="100000" sheet="1" objects="1" scenarios="1" formatColumns="0" formatRows="0"/>
  <mergeCells count="42">
    <mergeCell ref="AR2:BG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5P-AUS003 - Štětí - Čak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5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T2" s="17" t="s">
        <v>6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20"/>
      <c r="AT3" s="17" t="s">
        <v>82</v>
      </c>
    </row>
    <row r="4" spans="1:46" s="1" customFormat="1" ht="24.95" customHeight="1">
      <c r="B4" s="20"/>
      <c r="D4" s="106" t="s">
        <v>83</v>
      </c>
      <c r="M4" s="20"/>
      <c r="N4" s="107" t="s">
        <v>11</v>
      </c>
      <c r="AT4" s="17" t="s">
        <v>4</v>
      </c>
    </row>
    <row r="5" spans="1:46" s="1" customFormat="1" ht="6.95" customHeight="1">
      <c r="B5" s="20"/>
      <c r="M5" s="20"/>
    </row>
    <row r="6" spans="1:46" s="2" customFormat="1" ht="12" customHeight="1">
      <c r="A6" s="34"/>
      <c r="B6" s="39"/>
      <c r="C6" s="34"/>
      <c r="D6" s="108" t="s">
        <v>17</v>
      </c>
      <c r="E6" s="34"/>
      <c r="F6" s="34"/>
      <c r="G6" s="34"/>
      <c r="H6" s="34"/>
      <c r="I6" s="34"/>
      <c r="J6" s="34"/>
      <c r="K6" s="34"/>
      <c r="L6" s="34"/>
      <c r="M6" s="5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46" s="2" customFormat="1" ht="16.5" customHeight="1">
      <c r="A7" s="34"/>
      <c r="B7" s="39"/>
      <c r="C7" s="34"/>
      <c r="D7" s="34"/>
      <c r="E7" s="292" t="s">
        <v>18</v>
      </c>
      <c r="F7" s="293"/>
      <c r="G7" s="293"/>
      <c r="H7" s="293"/>
      <c r="I7" s="34"/>
      <c r="J7" s="34"/>
      <c r="K7" s="34"/>
      <c r="L7" s="34"/>
      <c r="M7" s="5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pans="1:46" s="2" customFormat="1" ht="11.25">
      <c r="A8" s="34"/>
      <c r="B8" s="39"/>
      <c r="C8" s="34"/>
      <c r="D8" s="34"/>
      <c r="E8" s="34"/>
      <c r="F8" s="34"/>
      <c r="G8" s="34"/>
      <c r="H8" s="34"/>
      <c r="I8" s="34"/>
      <c r="J8" s="34"/>
      <c r="K8" s="34"/>
      <c r="L8" s="34"/>
      <c r="M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2" customHeight="1">
      <c r="A9" s="34"/>
      <c r="B9" s="39"/>
      <c r="C9" s="34"/>
      <c r="D9" s="108" t="s">
        <v>19</v>
      </c>
      <c r="E9" s="34"/>
      <c r="F9" s="109" t="s">
        <v>1</v>
      </c>
      <c r="G9" s="34"/>
      <c r="H9" s="34"/>
      <c r="I9" s="108" t="s">
        <v>20</v>
      </c>
      <c r="J9" s="109" t="s">
        <v>1</v>
      </c>
      <c r="K9" s="34"/>
      <c r="L9" s="34"/>
      <c r="M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08" t="s">
        <v>21</v>
      </c>
      <c r="E10" s="34"/>
      <c r="F10" s="109" t="s">
        <v>22</v>
      </c>
      <c r="G10" s="34"/>
      <c r="H10" s="34"/>
      <c r="I10" s="108" t="s">
        <v>23</v>
      </c>
      <c r="J10" s="110" t="str">
        <f>'Rekapitulace stavby'!AN8</f>
        <v>17. 6. 2025</v>
      </c>
      <c r="K10" s="34"/>
      <c r="L10" s="34"/>
      <c r="M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0.9" customHeight="1">
      <c r="A11" s="34"/>
      <c r="B11" s="39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8" t="s">
        <v>25</v>
      </c>
      <c r="E12" s="34"/>
      <c r="F12" s="34"/>
      <c r="G12" s="34"/>
      <c r="H12" s="34"/>
      <c r="I12" s="108" t="s">
        <v>26</v>
      </c>
      <c r="J12" s="109" t="str">
        <f>IF('Rekapitulace stavby'!AN10="","",'Rekapitulace stavby'!AN10)</f>
        <v/>
      </c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8" customHeight="1">
      <c r="A13" s="34"/>
      <c r="B13" s="39"/>
      <c r="C13" s="34"/>
      <c r="D13" s="34"/>
      <c r="E13" s="109" t="str">
        <f>IF('Rekapitulace stavby'!E11="","",'Rekapitulace stavby'!E11)</f>
        <v xml:space="preserve"> </v>
      </c>
      <c r="F13" s="34"/>
      <c r="G13" s="34"/>
      <c r="H13" s="34"/>
      <c r="I13" s="108" t="s">
        <v>27</v>
      </c>
      <c r="J13" s="109" t="str">
        <f>IF('Rekapitulace stavby'!AN11="","",'Rekapitulace stavby'!AN11)</f>
        <v/>
      </c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6.95" customHeight="1">
      <c r="A14" s="34"/>
      <c r="B14" s="39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2" customHeight="1">
      <c r="A15" s="34"/>
      <c r="B15" s="39"/>
      <c r="C15" s="34"/>
      <c r="D15" s="108" t="s">
        <v>28</v>
      </c>
      <c r="E15" s="34"/>
      <c r="F15" s="34"/>
      <c r="G15" s="34"/>
      <c r="H15" s="34"/>
      <c r="I15" s="108" t="s">
        <v>26</v>
      </c>
      <c r="J15" s="30" t="str">
        <f>'Rekapitulace stavby'!AN13</f>
        <v>Vyplň údaj</v>
      </c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8" customHeight="1">
      <c r="A16" s="34"/>
      <c r="B16" s="39"/>
      <c r="C16" s="34"/>
      <c r="D16" s="34"/>
      <c r="E16" s="294" t="str">
        <f>'Rekapitulace stavby'!E14</f>
        <v>Vyplň údaj</v>
      </c>
      <c r="F16" s="295"/>
      <c r="G16" s="295"/>
      <c r="H16" s="295"/>
      <c r="I16" s="108" t="s">
        <v>27</v>
      </c>
      <c r="J16" s="30" t="str">
        <f>'Rekapitulace stavby'!AN14</f>
        <v>Vyplň údaj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6.95" customHeight="1">
      <c r="A17" s="34"/>
      <c r="B17" s="39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2" customHeight="1">
      <c r="A18" s="34"/>
      <c r="B18" s="39"/>
      <c r="C18" s="34"/>
      <c r="D18" s="108" t="s">
        <v>30</v>
      </c>
      <c r="E18" s="34"/>
      <c r="F18" s="34"/>
      <c r="G18" s="34"/>
      <c r="H18" s="34"/>
      <c r="I18" s="108" t="s">
        <v>26</v>
      </c>
      <c r="J18" s="109" t="str">
        <f>IF('Rekapitulace stavby'!AN16="","",'Rekapitulace stavby'!AN16)</f>
        <v/>
      </c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8" customHeight="1">
      <c r="A19" s="34"/>
      <c r="B19" s="39"/>
      <c r="C19" s="34"/>
      <c r="D19" s="34"/>
      <c r="E19" s="109" t="str">
        <f>IF('Rekapitulace stavby'!E17="","",'Rekapitulace stavby'!E17)</f>
        <v xml:space="preserve"> </v>
      </c>
      <c r="F19" s="34"/>
      <c r="G19" s="34"/>
      <c r="H19" s="34"/>
      <c r="I19" s="108" t="s">
        <v>27</v>
      </c>
      <c r="J19" s="109" t="str">
        <f>IF('Rekapitulace stavby'!AN17="","",'Rekapitulace stavby'!AN17)</f>
        <v/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6.95" customHeight="1">
      <c r="A20" s="34"/>
      <c r="B20" s="39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2" customHeight="1">
      <c r="A21" s="34"/>
      <c r="B21" s="39"/>
      <c r="C21" s="34"/>
      <c r="D21" s="108" t="s">
        <v>31</v>
      </c>
      <c r="E21" s="34"/>
      <c r="F21" s="34"/>
      <c r="G21" s="34"/>
      <c r="H21" s="34"/>
      <c r="I21" s="108" t="s">
        <v>26</v>
      </c>
      <c r="J21" s="109" t="str">
        <f>IF('Rekapitulace stavby'!AN19="","",'Rekapitulace stavby'!AN19)</f>
        <v/>
      </c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8" customHeight="1">
      <c r="A22" s="34"/>
      <c r="B22" s="39"/>
      <c r="C22" s="34"/>
      <c r="D22" s="34"/>
      <c r="E22" s="109" t="str">
        <f>IF('Rekapitulace stavby'!E20="","",'Rekapitulace stavby'!E20)</f>
        <v xml:space="preserve"> </v>
      </c>
      <c r="F22" s="34"/>
      <c r="G22" s="34"/>
      <c r="H22" s="34"/>
      <c r="I22" s="108" t="s">
        <v>27</v>
      </c>
      <c r="J22" s="109" t="str">
        <f>IF('Rekapitulace stavby'!AN20="","",'Rekapitulace stavby'!AN20)</f>
        <v/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6.95" customHeight="1">
      <c r="A23" s="34"/>
      <c r="B23" s="39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2" customHeight="1">
      <c r="A24" s="34"/>
      <c r="B24" s="39"/>
      <c r="C24" s="34"/>
      <c r="D24" s="108" t="s">
        <v>32</v>
      </c>
      <c r="E24" s="34"/>
      <c r="F24" s="34"/>
      <c r="G24" s="34"/>
      <c r="H24" s="34"/>
      <c r="I24" s="34"/>
      <c r="J24" s="34"/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8" customFormat="1" ht="16.5" customHeight="1">
      <c r="A25" s="111"/>
      <c r="B25" s="112"/>
      <c r="C25" s="111"/>
      <c r="D25" s="111"/>
      <c r="E25" s="296" t="s">
        <v>1</v>
      </c>
      <c r="F25" s="296"/>
      <c r="G25" s="296"/>
      <c r="H25" s="296"/>
      <c r="I25" s="111"/>
      <c r="J25" s="111"/>
      <c r="K25" s="111"/>
      <c r="L25" s="111"/>
      <c r="M25" s="113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</row>
    <row r="26" spans="1:31" s="2" customFormat="1" ht="6.95" customHeight="1">
      <c r="A26" s="34"/>
      <c r="B26" s="39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114"/>
      <c r="E27" s="114"/>
      <c r="F27" s="114"/>
      <c r="G27" s="114"/>
      <c r="H27" s="114"/>
      <c r="I27" s="114"/>
      <c r="J27" s="114"/>
      <c r="K27" s="114"/>
      <c r="L27" s="11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12.75">
      <c r="A28" s="34"/>
      <c r="B28" s="39"/>
      <c r="C28" s="34"/>
      <c r="D28" s="34"/>
      <c r="E28" s="108" t="s">
        <v>84</v>
      </c>
      <c r="F28" s="34"/>
      <c r="G28" s="34"/>
      <c r="H28" s="34"/>
      <c r="I28" s="34"/>
      <c r="J28" s="34"/>
      <c r="K28" s="115">
        <f>I94</f>
        <v>0</v>
      </c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12.75">
      <c r="A29" s="34"/>
      <c r="B29" s="39"/>
      <c r="C29" s="34"/>
      <c r="D29" s="34"/>
      <c r="E29" s="108" t="s">
        <v>85</v>
      </c>
      <c r="F29" s="34"/>
      <c r="G29" s="34"/>
      <c r="H29" s="34"/>
      <c r="I29" s="34"/>
      <c r="J29" s="34"/>
      <c r="K29" s="115">
        <f>J94</f>
        <v>0</v>
      </c>
      <c r="L29" s="34"/>
      <c r="M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6" t="s">
        <v>33</v>
      </c>
      <c r="E30" s="34"/>
      <c r="F30" s="34"/>
      <c r="G30" s="34"/>
      <c r="H30" s="34"/>
      <c r="I30" s="34"/>
      <c r="J30" s="34"/>
      <c r="K30" s="117">
        <f>ROUND(K127, 2)</f>
        <v>0</v>
      </c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4"/>
      <c r="E31" s="114"/>
      <c r="F31" s="114"/>
      <c r="G31" s="114"/>
      <c r="H31" s="114"/>
      <c r="I31" s="114"/>
      <c r="J31" s="114"/>
      <c r="K31" s="114"/>
      <c r="L31" s="114"/>
      <c r="M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8" t="s">
        <v>35</v>
      </c>
      <c r="G32" s="34"/>
      <c r="H32" s="34"/>
      <c r="I32" s="118" t="s">
        <v>34</v>
      </c>
      <c r="J32" s="34"/>
      <c r="K32" s="118" t="s">
        <v>36</v>
      </c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9" t="s">
        <v>37</v>
      </c>
      <c r="E33" s="108" t="s">
        <v>38</v>
      </c>
      <c r="F33" s="115">
        <f>ROUND((SUM(BE127:BE351)),  2)</f>
        <v>0</v>
      </c>
      <c r="G33" s="34"/>
      <c r="H33" s="34"/>
      <c r="I33" s="120">
        <v>0.21</v>
      </c>
      <c r="J33" s="34"/>
      <c r="K33" s="115">
        <f>ROUND(((SUM(BE127:BE351))*I33),  2)</f>
        <v>0</v>
      </c>
      <c r="L33" s="34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8" t="s">
        <v>39</v>
      </c>
      <c r="F34" s="115">
        <f>ROUND((SUM(BF127:BF351)),  2)</f>
        <v>0</v>
      </c>
      <c r="G34" s="34"/>
      <c r="H34" s="34"/>
      <c r="I34" s="120">
        <v>0.12</v>
      </c>
      <c r="J34" s="34"/>
      <c r="K34" s="115">
        <f>ROUND(((SUM(BF127:BF351))*I34),  2)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8" t="s">
        <v>40</v>
      </c>
      <c r="F35" s="115">
        <f>ROUND((SUM(BG127:BG351)),  2)</f>
        <v>0</v>
      </c>
      <c r="G35" s="34"/>
      <c r="H35" s="34"/>
      <c r="I35" s="120">
        <v>0.21</v>
      </c>
      <c r="J35" s="34"/>
      <c r="K35" s="115">
        <f>0</f>
        <v>0</v>
      </c>
      <c r="L35" s="34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8" t="s">
        <v>41</v>
      </c>
      <c r="F36" s="115">
        <f>ROUND((SUM(BH127:BH351)),  2)</f>
        <v>0</v>
      </c>
      <c r="G36" s="34"/>
      <c r="H36" s="34"/>
      <c r="I36" s="120">
        <v>0.12</v>
      </c>
      <c r="J36" s="34"/>
      <c r="K36" s="115">
        <f>0</f>
        <v>0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8" t="s">
        <v>42</v>
      </c>
      <c r="F37" s="115">
        <f>ROUND((SUM(BI127:BI351)),  2)</f>
        <v>0</v>
      </c>
      <c r="G37" s="34"/>
      <c r="H37" s="34"/>
      <c r="I37" s="120">
        <v>0</v>
      </c>
      <c r="J37" s="34"/>
      <c r="K37" s="115">
        <f>0</f>
        <v>0</v>
      </c>
      <c r="L37" s="34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1"/>
      <c r="D39" s="122" t="s">
        <v>43</v>
      </c>
      <c r="E39" s="123"/>
      <c r="F39" s="123"/>
      <c r="G39" s="124" t="s">
        <v>44</v>
      </c>
      <c r="H39" s="125" t="s">
        <v>45</v>
      </c>
      <c r="I39" s="123"/>
      <c r="J39" s="123"/>
      <c r="K39" s="126">
        <f>SUM(K30:K37)</f>
        <v>0</v>
      </c>
      <c r="L39" s="127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M41" s="20"/>
    </row>
    <row r="42" spans="1:31" s="1" customFormat="1" ht="14.45" customHeight="1">
      <c r="B42" s="20"/>
      <c r="M42" s="20"/>
    </row>
    <row r="43" spans="1:31" s="1" customFormat="1" ht="14.45" customHeight="1">
      <c r="B43" s="20"/>
      <c r="M43" s="20"/>
    </row>
    <row r="44" spans="1:31" s="1" customFormat="1" ht="14.45" customHeight="1">
      <c r="B44" s="20"/>
      <c r="M44" s="20"/>
    </row>
    <row r="45" spans="1:31" s="1" customFormat="1" ht="14.45" customHeight="1">
      <c r="B45" s="20"/>
      <c r="M45" s="20"/>
    </row>
    <row r="46" spans="1:31" s="1" customFormat="1" ht="14.45" customHeight="1">
      <c r="B46" s="20"/>
      <c r="M46" s="20"/>
    </row>
    <row r="47" spans="1:31" s="1" customFormat="1" ht="14.45" customHeight="1">
      <c r="B47" s="20"/>
      <c r="M47" s="20"/>
    </row>
    <row r="48" spans="1:31" s="1" customFormat="1" ht="14.45" customHeight="1">
      <c r="B48" s="20"/>
      <c r="M48" s="20"/>
    </row>
    <row r="49" spans="1:31" s="1" customFormat="1" ht="14.45" customHeight="1">
      <c r="B49" s="20"/>
      <c r="M49" s="20"/>
    </row>
    <row r="50" spans="1:31" s="2" customFormat="1" ht="14.45" customHeight="1">
      <c r="B50" s="51"/>
      <c r="D50" s="128" t="s">
        <v>46</v>
      </c>
      <c r="E50" s="129"/>
      <c r="F50" s="129"/>
      <c r="G50" s="128" t="s">
        <v>47</v>
      </c>
      <c r="H50" s="129"/>
      <c r="I50" s="129"/>
      <c r="J50" s="129"/>
      <c r="K50" s="129"/>
      <c r="L50" s="129"/>
      <c r="M50" s="51"/>
    </row>
    <row r="51" spans="1:31" ht="11.25">
      <c r="B51" s="20"/>
      <c r="M51" s="20"/>
    </row>
    <row r="52" spans="1:31" ht="11.25">
      <c r="B52" s="20"/>
      <c r="M52" s="20"/>
    </row>
    <row r="53" spans="1:31" ht="11.25">
      <c r="B53" s="20"/>
      <c r="M53" s="20"/>
    </row>
    <row r="54" spans="1:31" ht="11.25">
      <c r="B54" s="20"/>
      <c r="M54" s="20"/>
    </row>
    <row r="55" spans="1:31" ht="11.25">
      <c r="B55" s="20"/>
      <c r="M55" s="20"/>
    </row>
    <row r="56" spans="1:31" ht="11.25">
      <c r="B56" s="20"/>
      <c r="M56" s="20"/>
    </row>
    <row r="57" spans="1:31" ht="11.25">
      <c r="B57" s="20"/>
      <c r="M57" s="20"/>
    </row>
    <row r="58" spans="1:31" ht="11.25">
      <c r="B58" s="20"/>
      <c r="M58" s="20"/>
    </row>
    <row r="59" spans="1:31" ht="11.25">
      <c r="B59" s="20"/>
      <c r="M59" s="20"/>
    </row>
    <row r="60" spans="1:31" ht="11.25">
      <c r="B60" s="20"/>
      <c r="M60" s="20"/>
    </row>
    <row r="61" spans="1:31" s="2" customFormat="1" ht="12.75">
      <c r="A61" s="34"/>
      <c r="B61" s="39"/>
      <c r="C61" s="34"/>
      <c r="D61" s="130" t="s">
        <v>48</v>
      </c>
      <c r="E61" s="131"/>
      <c r="F61" s="132" t="s">
        <v>49</v>
      </c>
      <c r="G61" s="130" t="s">
        <v>48</v>
      </c>
      <c r="H61" s="131"/>
      <c r="I61" s="131"/>
      <c r="J61" s="133" t="s">
        <v>49</v>
      </c>
      <c r="K61" s="131"/>
      <c r="L61" s="131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M62" s="20"/>
    </row>
    <row r="63" spans="1:31" ht="11.25">
      <c r="B63" s="20"/>
      <c r="M63" s="20"/>
    </row>
    <row r="64" spans="1:31" ht="11.25">
      <c r="B64" s="20"/>
      <c r="M64" s="20"/>
    </row>
    <row r="65" spans="1:31" s="2" customFormat="1" ht="12.75">
      <c r="A65" s="34"/>
      <c r="B65" s="39"/>
      <c r="C65" s="34"/>
      <c r="D65" s="128" t="s">
        <v>50</v>
      </c>
      <c r="E65" s="134"/>
      <c r="F65" s="134"/>
      <c r="G65" s="128" t="s">
        <v>51</v>
      </c>
      <c r="H65" s="134"/>
      <c r="I65" s="134"/>
      <c r="J65" s="134"/>
      <c r="K65" s="134"/>
      <c r="L65" s="134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M66" s="20"/>
    </row>
    <row r="67" spans="1:31" ht="11.25">
      <c r="B67" s="20"/>
      <c r="M67" s="20"/>
    </row>
    <row r="68" spans="1:31" ht="11.25">
      <c r="B68" s="20"/>
      <c r="M68" s="20"/>
    </row>
    <row r="69" spans="1:31" ht="11.25">
      <c r="B69" s="20"/>
      <c r="M69" s="20"/>
    </row>
    <row r="70" spans="1:31" ht="11.25">
      <c r="B70" s="20"/>
      <c r="M70" s="20"/>
    </row>
    <row r="71" spans="1:31" ht="11.25">
      <c r="B71" s="20"/>
      <c r="M71" s="20"/>
    </row>
    <row r="72" spans="1:31" ht="11.25">
      <c r="B72" s="20"/>
      <c r="M72" s="20"/>
    </row>
    <row r="73" spans="1:31" ht="11.25">
      <c r="B73" s="20"/>
      <c r="M73" s="20"/>
    </row>
    <row r="74" spans="1:31" ht="11.25">
      <c r="B74" s="20"/>
      <c r="M74" s="20"/>
    </row>
    <row r="75" spans="1:31" ht="11.25">
      <c r="B75" s="20"/>
      <c r="M75" s="20"/>
    </row>
    <row r="76" spans="1:31" s="2" customFormat="1" ht="12.75">
      <c r="A76" s="34"/>
      <c r="B76" s="39"/>
      <c r="C76" s="34"/>
      <c r="D76" s="130" t="s">
        <v>48</v>
      </c>
      <c r="E76" s="131"/>
      <c r="F76" s="132" t="s">
        <v>49</v>
      </c>
      <c r="G76" s="130" t="s">
        <v>48</v>
      </c>
      <c r="H76" s="131"/>
      <c r="I76" s="131"/>
      <c r="J76" s="133" t="s">
        <v>49</v>
      </c>
      <c r="K76" s="131"/>
      <c r="L76" s="131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37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86</v>
      </c>
      <c r="D82" s="36"/>
      <c r="E82" s="36"/>
      <c r="F82" s="36"/>
      <c r="G82" s="36"/>
      <c r="H82" s="36"/>
      <c r="I82" s="36"/>
      <c r="J82" s="36"/>
      <c r="K82" s="36"/>
      <c r="L82" s="36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17</v>
      </c>
      <c r="D84" s="36"/>
      <c r="E84" s="36"/>
      <c r="F84" s="36"/>
      <c r="G84" s="36"/>
      <c r="H84" s="36"/>
      <c r="I84" s="36"/>
      <c r="J84" s="36"/>
      <c r="K84" s="36"/>
      <c r="L84" s="36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70" t="str">
        <f>E7</f>
        <v>Štětí - Čakovice - sklad a zázemí pro dětské hřiště</v>
      </c>
      <c r="F85" s="297"/>
      <c r="G85" s="297"/>
      <c r="H85" s="297"/>
      <c r="I85" s="36"/>
      <c r="J85" s="36"/>
      <c r="K85" s="36"/>
      <c r="L85" s="36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2" customHeight="1">
      <c r="A87" s="34"/>
      <c r="B87" s="35"/>
      <c r="C87" s="29" t="s">
        <v>21</v>
      </c>
      <c r="D87" s="36"/>
      <c r="E87" s="36"/>
      <c r="F87" s="27" t="str">
        <f>F10</f>
        <v xml:space="preserve"> </v>
      </c>
      <c r="G87" s="36"/>
      <c r="H87" s="36"/>
      <c r="I87" s="29" t="s">
        <v>23</v>
      </c>
      <c r="J87" s="66" t="str">
        <f>IF(J10="","",J10)</f>
        <v>17. 6. 2025</v>
      </c>
      <c r="K87" s="36"/>
      <c r="L87" s="36"/>
      <c r="M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5.2" customHeight="1">
      <c r="A89" s="34"/>
      <c r="B89" s="35"/>
      <c r="C89" s="29" t="s">
        <v>25</v>
      </c>
      <c r="D89" s="36"/>
      <c r="E89" s="36"/>
      <c r="F89" s="27" t="str">
        <f>E13</f>
        <v xml:space="preserve"> </v>
      </c>
      <c r="G89" s="36"/>
      <c r="H89" s="36"/>
      <c r="I89" s="29" t="s">
        <v>30</v>
      </c>
      <c r="J89" s="32" t="str">
        <f>E19</f>
        <v xml:space="preserve"> </v>
      </c>
      <c r="K89" s="36"/>
      <c r="L89" s="36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15.2" customHeight="1">
      <c r="A90" s="34"/>
      <c r="B90" s="35"/>
      <c r="C90" s="29" t="s">
        <v>28</v>
      </c>
      <c r="D90" s="36"/>
      <c r="E90" s="36"/>
      <c r="F90" s="27" t="str">
        <f>IF(E16="","",E16)</f>
        <v>Vyplň údaj</v>
      </c>
      <c r="G90" s="36"/>
      <c r="H90" s="36"/>
      <c r="I90" s="29" t="s">
        <v>31</v>
      </c>
      <c r="J90" s="32" t="str">
        <f>E22</f>
        <v xml:space="preserve"> </v>
      </c>
      <c r="K90" s="36"/>
      <c r="L90" s="36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0.35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29.25" customHeight="1">
      <c r="A92" s="34"/>
      <c r="B92" s="35"/>
      <c r="C92" s="139" t="s">
        <v>87</v>
      </c>
      <c r="D92" s="140"/>
      <c r="E92" s="140"/>
      <c r="F92" s="140"/>
      <c r="G92" s="140"/>
      <c r="H92" s="140"/>
      <c r="I92" s="141" t="s">
        <v>88</v>
      </c>
      <c r="J92" s="141" t="s">
        <v>89</v>
      </c>
      <c r="K92" s="141" t="s">
        <v>90</v>
      </c>
      <c r="L92" s="140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2.9" customHeight="1">
      <c r="A94" s="34"/>
      <c r="B94" s="35"/>
      <c r="C94" s="142" t="s">
        <v>91</v>
      </c>
      <c r="D94" s="36"/>
      <c r="E94" s="36"/>
      <c r="F94" s="36"/>
      <c r="G94" s="36"/>
      <c r="H94" s="36"/>
      <c r="I94" s="84">
        <f t="shared" ref="I94:J96" si="0">Q127</f>
        <v>0</v>
      </c>
      <c r="J94" s="84">
        <f t="shared" si="0"/>
        <v>0</v>
      </c>
      <c r="K94" s="84">
        <f>K127</f>
        <v>0</v>
      </c>
      <c r="L94" s="36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7" t="s">
        <v>92</v>
      </c>
    </row>
    <row r="95" spans="1:47" s="9" customFormat="1" ht="24.95" customHeight="1">
      <c r="B95" s="143"/>
      <c r="C95" s="144"/>
      <c r="D95" s="145" t="s">
        <v>93</v>
      </c>
      <c r="E95" s="146"/>
      <c r="F95" s="146"/>
      <c r="G95" s="146"/>
      <c r="H95" s="146"/>
      <c r="I95" s="147">
        <f t="shared" si="0"/>
        <v>0</v>
      </c>
      <c r="J95" s="147">
        <f t="shared" si="0"/>
        <v>0</v>
      </c>
      <c r="K95" s="147">
        <f>K128</f>
        <v>0</v>
      </c>
      <c r="L95" s="144"/>
      <c r="M95" s="148"/>
    </row>
    <row r="96" spans="1:47" s="10" customFormat="1" ht="19.899999999999999" customHeight="1">
      <c r="B96" s="149"/>
      <c r="C96" s="150"/>
      <c r="D96" s="151" t="s">
        <v>94</v>
      </c>
      <c r="E96" s="152"/>
      <c r="F96" s="152"/>
      <c r="G96" s="152"/>
      <c r="H96" s="152"/>
      <c r="I96" s="153">
        <f t="shared" si="0"/>
        <v>0</v>
      </c>
      <c r="J96" s="153">
        <f t="shared" si="0"/>
        <v>0</v>
      </c>
      <c r="K96" s="153">
        <f>K129</f>
        <v>0</v>
      </c>
      <c r="L96" s="150"/>
      <c r="M96" s="154"/>
    </row>
    <row r="97" spans="1:31" s="10" customFormat="1" ht="19.899999999999999" customHeight="1">
      <c r="B97" s="149"/>
      <c r="C97" s="150"/>
      <c r="D97" s="151" t="s">
        <v>95</v>
      </c>
      <c r="E97" s="152"/>
      <c r="F97" s="152"/>
      <c r="G97" s="152"/>
      <c r="H97" s="152"/>
      <c r="I97" s="153">
        <f>Q204</f>
        <v>0</v>
      </c>
      <c r="J97" s="153">
        <f>R204</f>
        <v>0</v>
      </c>
      <c r="K97" s="153">
        <f>K204</f>
        <v>0</v>
      </c>
      <c r="L97" s="150"/>
      <c r="M97" s="154"/>
    </row>
    <row r="98" spans="1:31" s="10" customFormat="1" ht="19.899999999999999" customHeight="1">
      <c r="B98" s="149"/>
      <c r="C98" s="150"/>
      <c r="D98" s="151" t="s">
        <v>96</v>
      </c>
      <c r="E98" s="152"/>
      <c r="F98" s="152"/>
      <c r="G98" s="152"/>
      <c r="H98" s="152"/>
      <c r="I98" s="153">
        <f>Q235</f>
        <v>0</v>
      </c>
      <c r="J98" s="153">
        <f>R235</f>
        <v>0</v>
      </c>
      <c r="K98" s="153">
        <f>K235</f>
        <v>0</v>
      </c>
      <c r="L98" s="150"/>
      <c r="M98" s="154"/>
    </row>
    <row r="99" spans="1:31" s="10" customFormat="1" ht="19.899999999999999" customHeight="1">
      <c r="B99" s="149"/>
      <c r="C99" s="150"/>
      <c r="D99" s="151" t="s">
        <v>97</v>
      </c>
      <c r="E99" s="152"/>
      <c r="F99" s="152"/>
      <c r="G99" s="152"/>
      <c r="H99" s="152"/>
      <c r="I99" s="153">
        <f>Q238</f>
        <v>0</v>
      </c>
      <c r="J99" s="153">
        <f>R238</f>
        <v>0</v>
      </c>
      <c r="K99" s="153">
        <f>K238</f>
        <v>0</v>
      </c>
      <c r="L99" s="150"/>
      <c r="M99" s="154"/>
    </row>
    <row r="100" spans="1:31" s="10" customFormat="1" ht="19.899999999999999" customHeight="1">
      <c r="B100" s="149"/>
      <c r="C100" s="150"/>
      <c r="D100" s="151" t="s">
        <v>98</v>
      </c>
      <c r="E100" s="152"/>
      <c r="F100" s="152"/>
      <c r="G100" s="152"/>
      <c r="H100" s="152"/>
      <c r="I100" s="153">
        <f>Q254</f>
        <v>0</v>
      </c>
      <c r="J100" s="153">
        <f>R254</f>
        <v>0</v>
      </c>
      <c r="K100" s="153">
        <f>K254</f>
        <v>0</v>
      </c>
      <c r="L100" s="150"/>
      <c r="M100" s="154"/>
    </row>
    <row r="101" spans="1:31" s="10" customFormat="1" ht="19.899999999999999" customHeight="1">
      <c r="B101" s="149"/>
      <c r="C101" s="150"/>
      <c r="D101" s="151" t="s">
        <v>99</v>
      </c>
      <c r="E101" s="152"/>
      <c r="F101" s="152"/>
      <c r="G101" s="152"/>
      <c r="H101" s="152"/>
      <c r="I101" s="153">
        <f>Q273</f>
        <v>0</v>
      </c>
      <c r="J101" s="153">
        <f>R273</f>
        <v>0</v>
      </c>
      <c r="K101" s="153">
        <f>K273</f>
        <v>0</v>
      </c>
      <c r="L101" s="150"/>
      <c r="M101" s="154"/>
    </row>
    <row r="102" spans="1:31" s="9" customFormat="1" ht="24.95" customHeight="1">
      <c r="B102" s="143"/>
      <c r="C102" s="144"/>
      <c r="D102" s="145" t="s">
        <v>100</v>
      </c>
      <c r="E102" s="146"/>
      <c r="F102" s="146"/>
      <c r="G102" s="146"/>
      <c r="H102" s="146"/>
      <c r="I102" s="147">
        <f>Q277</f>
        <v>0</v>
      </c>
      <c r="J102" s="147">
        <f>R277</f>
        <v>0</v>
      </c>
      <c r="K102" s="147">
        <f>K277</f>
        <v>0</v>
      </c>
      <c r="L102" s="144"/>
      <c r="M102" s="148"/>
    </row>
    <row r="103" spans="1:31" s="10" customFormat="1" ht="19.899999999999999" customHeight="1">
      <c r="B103" s="149"/>
      <c r="C103" s="150"/>
      <c r="D103" s="151" t="s">
        <v>101</v>
      </c>
      <c r="E103" s="152"/>
      <c r="F103" s="152"/>
      <c r="G103" s="152"/>
      <c r="H103" s="152"/>
      <c r="I103" s="153">
        <f>Q278</f>
        <v>0</v>
      </c>
      <c r="J103" s="153">
        <f>R278</f>
        <v>0</v>
      </c>
      <c r="K103" s="153">
        <f>K278</f>
        <v>0</v>
      </c>
      <c r="L103" s="150"/>
      <c r="M103" s="154"/>
    </row>
    <row r="104" spans="1:31" s="10" customFormat="1" ht="19.899999999999999" customHeight="1">
      <c r="B104" s="149"/>
      <c r="C104" s="150"/>
      <c r="D104" s="151" t="s">
        <v>102</v>
      </c>
      <c r="E104" s="152"/>
      <c r="F104" s="152"/>
      <c r="G104" s="152"/>
      <c r="H104" s="152"/>
      <c r="I104" s="153">
        <f>Q289</f>
        <v>0</v>
      </c>
      <c r="J104" s="153">
        <f>R289</f>
        <v>0</v>
      </c>
      <c r="K104" s="153">
        <f>K289</f>
        <v>0</v>
      </c>
      <c r="L104" s="150"/>
      <c r="M104" s="154"/>
    </row>
    <row r="105" spans="1:31" s="10" customFormat="1" ht="19.899999999999999" customHeight="1">
      <c r="B105" s="149"/>
      <c r="C105" s="150"/>
      <c r="D105" s="151" t="s">
        <v>103</v>
      </c>
      <c r="E105" s="152"/>
      <c r="F105" s="152"/>
      <c r="G105" s="152"/>
      <c r="H105" s="152"/>
      <c r="I105" s="153">
        <f>Q311</f>
        <v>0</v>
      </c>
      <c r="J105" s="153">
        <f>R311</f>
        <v>0</v>
      </c>
      <c r="K105" s="153">
        <f>K311</f>
        <v>0</v>
      </c>
      <c r="L105" s="150"/>
      <c r="M105" s="154"/>
    </row>
    <row r="106" spans="1:31" s="9" customFormat="1" ht="24.95" customHeight="1">
      <c r="B106" s="143"/>
      <c r="C106" s="144"/>
      <c r="D106" s="145" t="s">
        <v>104</v>
      </c>
      <c r="E106" s="146"/>
      <c r="F106" s="146"/>
      <c r="G106" s="146"/>
      <c r="H106" s="146"/>
      <c r="I106" s="147">
        <f>Q339</f>
        <v>0</v>
      </c>
      <c r="J106" s="147">
        <f>R339</f>
        <v>0</v>
      </c>
      <c r="K106" s="147">
        <f>K339</f>
        <v>0</v>
      </c>
      <c r="L106" s="144"/>
      <c r="M106" s="148"/>
    </row>
    <row r="107" spans="1:31" s="10" customFormat="1" ht="19.899999999999999" customHeight="1">
      <c r="B107" s="149"/>
      <c r="C107" s="150"/>
      <c r="D107" s="151" t="s">
        <v>105</v>
      </c>
      <c r="E107" s="152"/>
      <c r="F107" s="152"/>
      <c r="G107" s="152"/>
      <c r="H107" s="152"/>
      <c r="I107" s="153">
        <f>Q340</f>
        <v>0</v>
      </c>
      <c r="J107" s="153">
        <f>R340</f>
        <v>0</v>
      </c>
      <c r="K107" s="153">
        <f>K340</f>
        <v>0</v>
      </c>
      <c r="L107" s="150"/>
      <c r="M107" s="154"/>
    </row>
    <row r="108" spans="1:31" s="10" customFormat="1" ht="19.899999999999999" customHeight="1">
      <c r="B108" s="149"/>
      <c r="C108" s="150"/>
      <c r="D108" s="151" t="s">
        <v>106</v>
      </c>
      <c r="E108" s="152"/>
      <c r="F108" s="152"/>
      <c r="G108" s="152"/>
      <c r="H108" s="152"/>
      <c r="I108" s="153">
        <f>Q343</f>
        <v>0</v>
      </c>
      <c r="J108" s="153">
        <f>R343</f>
        <v>0</v>
      </c>
      <c r="K108" s="153">
        <f>K343</f>
        <v>0</v>
      </c>
      <c r="L108" s="150"/>
      <c r="M108" s="154"/>
    </row>
    <row r="109" spans="1:31" s="10" customFormat="1" ht="19.899999999999999" customHeight="1">
      <c r="B109" s="149"/>
      <c r="C109" s="150"/>
      <c r="D109" s="151" t="s">
        <v>107</v>
      </c>
      <c r="E109" s="152"/>
      <c r="F109" s="152"/>
      <c r="G109" s="152"/>
      <c r="H109" s="152"/>
      <c r="I109" s="153">
        <f>Q347</f>
        <v>0</v>
      </c>
      <c r="J109" s="153">
        <f>R347</f>
        <v>0</v>
      </c>
      <c r="K109" s="153">
        <f>K347</f>
        <v>0</v>
      </c>
      <c r="L109" s="150"/>
      <c r="M109" s="154"/>
    </row>
    <row r="110" spans="1:31" s="2" customFormat="1" ht="21.75" customHeight="1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5" customHeight="1">
      <c r="A111" s="34"/>
      <c r="B111" s="54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5" spans="1:63" s="2" customFormat="1" ht="6.95" customHeight="1">
      <c r="A115" s="34"/>
      <c r="B115" s="56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24.95" customHeight="1">
      <c r="A116" s="34"/>
      <c r="B116" s="35"/>
      <c r="C116" s="23" t="s">
        <v>108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6.9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2" customHeight="1">
      <c r="A118" s="34"/>
      <c r="B118" s="35"/>
      <c r="C118" s="29" t="s">
        <v>17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6.5" customHeight="1">
      <c r="A119" s="34"/>
      <c r="B119" s="35"/>
      <c r="C119" s="36"/>
      <c r="D119" s="36"/>
      <c r="E119" s="270" t="str">
        <f>E7</f>
        <v>Štětí - Čakovice - sklad a zázemí pro dětské hřiště</v>
      </c>
      <c r="F119" s="297"/>
      <c r="G119" s="297"/>
      <c r="H119" s="297"/>
      <c r="I119" s="36"/>
      <c r="J119" s="36"/>
      <c r="K119" s="36"/>
      <c r="L119" s="36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12" customHeight="1">
      <c r="A121" s="34"/>
      <c r="B121" s="35"/>
      <c r="C121" s="29" t="s">
        <v>21</v>
      </c>
      <c r="D121" s="36"/>
      <c r="E121" s="36"/>
      <c r="F121" s="27" t="str">
        <f>F10</f>
        <v xml:space="preserve"> </v>
      </c>
      <c r="G121" s="36"/>
      <c r="H121" s="36"/>
      <c r="I121" s="29" t="s">
        <v>23</v>
      </c>
      <c r="J121" s="66" t="str">
        <f>IF(J10="","",J10)</f>
        <v>17. 6. 2025</v>
      </c>
      <c r="K121" s="36"/>
      <c r="L121" s="36"/>
      <c r="M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15.2" customHeight="1">
      <c r="A123" s="34"/>
      <c r="B123" s="35"/>
      <c r="C123" s="29" t="s">
        <v>25</v>
      </c>
      <c r="D123" s="36"/>
      <c r="E123" s="36"/>
      <c r="F123" s="27" t="str">
        <f>E13</f>
        <v xml:space="preserve"> </v>
      </c>
      <c r="G123" s="36"/>
      <c r="H123" s="36"/>
      <c r="I123" s="29" t="s">
        <v>30</v>
      </c>
      <c r="J123" s="32" t="str">
        <f>E19</f>
        <v xml:space="preserve"> </v>
      </c>
      <c r="K123" s="36"/>
      <c r="L123" s="36"/>
      <c r="M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2" customHeight="1">
      <c r="A124" s="34"/>
      <c r="B124" s="35"/>
      <c r="C124" s="29" t="s">
        <v>28</v>
      </c>
      <c r="D124" s="36"/>
      <c r="E124" s="36"/>
      <c r="F124" s="27" t="str">
        <f>IF(E16="","",E16)</f>
        <v>Vyplň údaj</v>
      </c>
      <c r="G124" s="36"/>
      <c r="H124" s="36"/>
      <c r="I124" s="29" t="s">
        <v>31</v>
      </c>
      <c r="J124" s="32" t="str">
        <f>E22</f>
        <v xml:space="preserve"> </v>
      </c>
      <c r="K124" s="36"/>
      <c r="L124" s="36"/>
      <c r="M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0.3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11" customFormat="1" ht="29.25" customHeight="1">
      <c r="A126" s="155"/>
      <c r="B126" s="156"/>
      <c r="C126" s="157" t="s">
        <v>109</v>
      </c>
      <c r="D126" s="158" t="s">
        <v>58</v>
      </c>
      <c r="E126" s="158" t="s">
        <v>54</v>
      </c>
      <c r="F126" s="158" t="s">
        <v>55</v>
      </c>
      <c r="G126" s="158" t="s">
        <v>110</v>
      </c>
      <c r="H126" s="158" t="s">
        <v>111</v>
      </c>
      <c r="I126" s="158" t="s">
        <v>112</v>
      </c>
      <c r="J126" s="158" t="s">
        <v>113</v>
      </c>
      <c r="K126" s="158" t="s">
        <v>90</v>
      </c>
      <c r="L126" s="159" t="s">
        <v>114</v>
      </c>
      <c r="M126" s="160"/>
      <c r="N126" s="75" t="s">
        <v>1</v>
      </c>
      <c r="O126" s="76" t="s">
        <v>37</v>
      </c>
      <c r="P126" s="76" t="s">
        <v>115</v>
      </c>
      <c r="Q126" s="76" t="s">
        <v>116</v>
      </c>
      <c r="R126" s="76" t="s">
        <v>117</v>
      </c>
      <c r="S126" s="76" t="s">
        <v>118</v>
      </c>
      <c r="T126" s="76" t="s">
        <v>119</v>
      </c>
      <c r="U126" s="76" t="s">
        <v>120</v>
      </c>
      <c r="V126" s="76" t="s">
        <v>121</v>
      </c>
      <c r="W126" s="76" t="s">
        <v>122</v>
      </c>
      <c r="X126" s="77" t="s">
        <v>123</v>
      </c>
      <c r="Y126" s="155"/>
      <c r="Z126" s="155"/>
      <c r="AA126" s="155"/>
      <c r="AB126" s="155"/>
      <c r="AC126" s="155"/>
      <c r="AD126" s="155"/>
      <c r="AE126" s="155"/>
    </row>
    <row r="127" spans="1:63" s="2" customFormat="1" ht="22.9" customHeight="1">
      <c r="A127" s="34"/>
      <c r="B127" s="35"/>
      <c r="C127" s="82" t="s">
        <v>124</v>
      </c>
      <c r="D127" s="36"/>
      <c r="E127" s="36"/>
      <c r="F127" s="36"/>
      <c r="G127" s="36"/>
      <c r="H127" s="36"/>
      <c r="I127" s="36"/>
      <c r="J127" s="36"/>
      <c r="K127" s="161">
        <f>BK127</f>
        <v>0</v>
      </c>
      <c r="L127" s="36"/>
      <c r="M127" s="39"/>
      <c r="N127" s="78"/>
      <c r="O127" s="162"/>
      <c r="P127" s="79"/>
      <c r="Q127" s="163">
        <f>Q128+Q277+Q339</f>
        <v>0</v>
      </c>
      <c r="R127" s="163">
        <f>R128+R277+R339</f>
        <v>0</v>
      </c>
      <c r="S127" s="79"/>
      <c r="T127" s="164">
        <f>T128+T277+T339</f>
        <v>0</v>
      </c>
      <c r="U127" s="79"/>
      <c r="V127" s="164">
        <f>V128+V277+V339</f>
        <v>45.806071940000002</v>
      </c>
      <c r="W127" s="79"/>
      <c r="X127" s="165">
        <f>X128+X277+X339</f>
        <v>0</v>
      </c>
      <c r="Y127" s="34"/>
      <c r="Z127" s="34"/>
      <c r="AA127" s="34"/>
      <c r="AB127" s="34"/>
      <c r="AC127" s="34"/>
      <c r="AD127" s="34"/>
      <c r="AE127" s="34"/>
      <c r="AT127" s="17" t="s">
        <v>74</v>
      </c>
      <c r="AU127" s="17" t="s">
        <v>92</v>
      </c>
      <c r="BK127" s="166">
        <f>BK128+BK277+BK339</f>
        <v>0</v>
      </c>
    </row>
    <row r="128" spans="1:63" s="12" customFormat="1" ht="25.9" customHeight="1">
      <c r="B128" s="167"/>
      <c r="C128" s="168"/>
      <c r="D128" s="169" t="s">
        <v>74</v>
      </c>
      <c r="E128" s="170" t="s">
        <v>125</v>
      </c>
      <c r="F128" s="170" t="s">
        <v>126</v>
      </c>
      <c r="G128" s="168"/>
      <c r="H128" s="168"/>
      <c r="I128" s="171"/>
      <c r="J128" s="171"/>
      <c r="K128" s="172">
        <f>BK128</f>
        <v>0</v>
      </c>
      <c r="L128" s="168"/>
      <c r="M128" s="173"/>
      <c r="N128" s="174"/>
      <c r="O128" s="175"/>
      <c r="P128" s="175"/>
      <c r="Q128" s="176">
        <f>Q129+Q204+Q235+Q238+Q254+Q273</f>
        <v>0</v>
      </c>
      <c r="R128" s="176">
        <f>R129+R204+R235+R238+R254+R273</f>
        <v>0</v>
      </c>
      <c r="S128" s="175"/>
      <c r="T128" s="177">
        <f>T129+T204+T235+T238+T254+T273</f>
        <v>0</v>
      </c>
      <c r="U128" s="175"/>
      <c r="V128" s="177">
        <f>V129+V204+V235+V238+V254+V273</f>
        <v>45.213062239999999</v>
      </c>
      <c r="W128" s="175"/>
      <c r="X128" s="178">
        <f>X129+X204+X235+X238+X254+X273</f>
        <v>0</v>
      </c>
      <c r="AR128" s="179" t="s">
        <v>80</v>
      </c>
      <c r="AT128" s="180" t="s">
        <v>74</v>
      </c>
      <c r="AU128" s="180" t="s">
        <v>75</v>
      </c>
      <c r="AY128" s="179" t="s">
        <v>127</v>
      </c>
      <c r="BK128" s="181">
        <f>BK129+BK204+BK235+BK238+BK254+BK273</f>
        <v>0</v>
      </c>
    </row>
    <row r="129" spans="1:65" s="12" customFormat="1" ht="22.9" customHeight="1">
      <c r="B129" s="167"/>
      <c r="C129" s="168"/>
      <c r="D129" s="169" t="s">
        <v>74</v>
      </c>
      <c r="E129" s="182" t="s">
        <v>80</v>
      </c>
      <c r="F129" s="182" t="s">
        <v>128</v>
      </c>
      <c r="G129" s="168"/>
      <c r="H129" s="168"/>
      <c r="I129" s="171"/>
      <c r="J129" s="171"/>
      <c r="K129" s="183">
        <f>BK129</f>
        <v>0</v>
      </c>
      <c r="L129" s="168"/>
      <c r="M129" s="173"/>
      <c r="N129" s="174"/>
      <c r="O129" s="175"/>
      <c r="P129" s="175"/>
      <c r="Q129" s="176">
        <f>SUM(Q130:Q203)</f>
        <v>0</v>
      </c>
      <c r="R129" s="176">
        <f>SUM(R130:R203)</f>
        <v>0</v>
      </c>
      <c r="S129" s="175"/>
      <c r="T129" s="177">
        <f>SUM(T130:T203)</f>
        <v>0</v>
      </c>
      <c r="U129" s="175"/>
      <c r="V129" s="177">
        <f>SUM(V130:V203)</f>
        <v>9.3700000000000012E-4</v>
      </c>
      <c r="W129" s="175"/>
      <c r="X129" s="178">
        <f>SUM(X130:X203)</f>
        <v>0</v>
      </c>
      <c r="AR129" s="179" t="s">
        <v>80</v>
      </c>
      <c r="AT129" s="180" t="s">
        <v>74</v>
      </c>
      <c r="AU129" s="180" t="s">
        <v>80</v>
      </c>
      <c r="AY129" s="179" t="s">
        <v>127</v>
      </c>
      <c r="BK129" s="181">
        <f>SUM(BK130:BK203)</f>
        <v>0</v>
      </c>
    </row>
    <row r="130" spans="1:65" s="2" customFormat="1" ht="24.2" customHeight="1">
      <c r="A130" s="34"/>
      <c r="B130" s="35"/>
      <c r="C130" s="184" t="s">
        <v>80</v>
      </c>
      <c r="D130" s="184" t="s">
        <v>129</v>
      </c>
      <c r="E130" s="185" t="s">
        <v>130</v>
      </c>
      <c r="F130" s="186" t="s">
        <v>131</v>
      </c>
      <c r="G130" s="187" t="s">
        <v>132</v>
      </c>
      <c r="H130" s="188">
        <v>128</v>
      </c>
      <c r="I130" s="189"/>
      <c r="J130" s="189"/>
      <c r="K130" s="190">
        <f>ROUND(P130*H130,2)</f>
        <v>0</v>
      </c>
      <c r="L130" s="186" t="s">
        <v>133</v>
      </c>
      <c r="M130" s="39"/>
      <c r="N130" s="191" t="s">
        <v>1</v>
      </c>
      <c r="O130" s="192" t="s">
        <v>38</v>
      </c>
      <c r="P130" s="193">
        <f>I130+J130</f>
        <v>0</v>
      </c>
      <c r="Q130" s="193">
        <f>ROUND(I130*H130,2)</f>
        <v>0</v>
      </c>
      <c r="R130" s="193">
        <f>ROUND(J130*H130,2)</f>
        <v>0</v>
      </c>
      <c r="S130" s="71"/>
      <c r="T130" s="194">
        <f>S130*H130</f>
        <v>0</v>
      </c>
      <c r="U130" s="194">
        <v>0</v>
      </c>
      <c r="V130" s="194">
        <f>U130*H130</f>
        <v>0</v>
      </c>
      <c r="W130" s="194">
        <v>0</v>
      </c>
      <c r="X130" s="195">
        <f>W130*H130</f>
        <v>0</v>
      </c>
      <c r="Y130" s="34"/>
      <c r="Z130" s="34"/>
      <c r="AA130" s="34"/>
      <c r="AB130" s="34"/>
      <c r="AC130" s="34"/>
      <c r="AD130" s="34"/>
      <c r="AE130" s="34"/>
      <c r="AR130" s="196" t="s">
        <v>134</v>
      </c>
      <c r="AT130" s="196" t="s">
        <v>129</v>
      </c>
      <c r="AU130" s="196" t="s">
        <v>82</v>
      </c>
      <c r="AY130" s="17" t="s">
        <v>127</v>
      </c>
      <c r="BE130" s="197">
        <f>IF(O130="základní",K130,0)</f>
        <v>0</v>
      </c>
      <c r="BF130" s="197">
        <f>IF(O130="snížená",K130,0)</f>
        <v>0</v>
      </c>
      <c r="BG130" s="197">
        <f>IF(O130="zákl. přenesená",K130,0)</f>
        <v>0</v>
      </c>
      <c r="BH130" s="197">
        <f>IF(O130="sníž. přenesená",K130,0)</f>
        <v>0</v>
      </c>
      <c r="BI130" s="197">
        <f>IF(O130="nulová",K130,0)</f>
        <v>0</v>
      </c>
      <c r="BJ130" s="17" t="s">
        <v>80</v>
      </c>
      <c r="BK130" s="197">
        <f>ROUND(P130*H130,2)</f>
        <v>0</v>
      </c>
      <c r="BL130" s="17" t="s">
        <v>134</v>
      </c>
      <c r="BM130" s="196" t="s">
        <v>135</v>
      </c>
    </row>
    <row r="131" spans="1:65" s="2" customFormat="1" ht="19.5">
      <c r="A131" s="34"/>
      <c r="B131" s="35"/>
      <c r="C131" s="36"/>
      <c r="D131" s="198" t="s">
        <v>136</v>
      </c>
      <c r="E131" s="36"/>
      <c r="F131" s="199" t="s">
        <v>137</v>
      </c>
      <c r="G131" s="36"/>
      <c r="H131" s="36"/>
      <c r="I131" s="200"/>
      <c r="J131" s="200"/>
      <c r="K131" s="36"/>
      <c r="L131" s="36"/>
      <c r="M131" s="39"/>
      <c r="N131" s="201"/>
      <c r="O131" s="202"/>
      <c r="P131" s="71"/>
      <c r="Q131" s="71"/>
      <c r="R131" s="71"/>
      <c r="S131" s="71"/>
      <c r="T131" s="71"/>
      <c r="U131" s="71"/>
      <c r="V131" s="71"/>
      <c r="W131" s="71"/>
      <c r="X131" s="72"/>
      <c r="Y131" s="34"/>
      <c r="Z131" s="34"/>
      <c r="AA131" s="34"/>
      <c r="AB131" s="34"/>
      <c r="AC131" s="34"/>
      <c r="AD131" s="34"/>
      <c r="AE131" s="34"/>
      <c r="AT131" s="17" t="s">
        <v>136</v>
      </c>
      <c r="AU131" s="17" t="s">
        <v>82</v>
      </c>
    </row>
    <row r="132" spans="1:65" s="2" customFormat="1" ht="11.25">
      <c r="A132" s="34"/>
      <c r="B132" s="35"/>
      <c r="C132" s="36"/>
      <c r="D132" s="203" t="s">
        <v>138</v>
      </c>
      <c r="E132" s="36"/>
      <c r="F132" s="204" t="s">
        <v>139</v>
      </c>
      <c r="G132" s="36"/>
      <c r="H132" s="36"/>
      <c r="I132" s="200"/>
      <c r="J132" s="200"/>
      <c r="K132" s="36"/>
      <c r="L132" s="36"/>
      <c r="M132" s="39"/>
      <c r="N132" s="201"/>
      <c r="O132" s="202"/>
      <c r="P132" s="71"/>
      <c r="Q132" s="71"/>
      <c r="R132" s="71"/>
      <c r="S132" s="71"/>
      <c r="T132" s="71"/>
      <c r="U132" s="71"/>
      <c r="V132" s="71"/>
      <c r="W132" s="71"/>
      <c r="X132" s="72"/>
      <c r="Y132" s="34"/>
      <c r="Z132" s="34"/>
      <c r="AA132" s="34"/>
      <c r="AB132" s="34"/>
      <c r="AC132" s="34"/>
      <c r="AD132" s="34"/>
      <c r="AE132" s="34"/>
      <c r="AT132" s="17" t="s">
        <v>138</v>
      </c>
      <c r="AU132" s="17" t="s">
        <v>82</v>
      </c>
    </row>
    <row r="133" spans="1:65" s="13" customFormat="1" ht="11.25">
      <c r="B133" s="205"/>
      <c r="C133" s="206"/>
      <c r="D133" s="198" t="s">
        <v>140</v>
      </c>
      <c r="E133" s="207" t="s">
        <v>1</v>
      </c>
      <c r="F133" s="208" t="s">
        <v>141</v>
      </c>
      <c r="G133" s="206"/>
      <c r="H133" s="207" t="s">
        <v>1</v>
      </c>
      <c r="I133" s="209"/>
      <c r="J133" s="209"/>
      <c r="K133" s="206"/>
      <c r="L133" s="206"/>
      <c r="M133" s="210"/>
      <c r="N133" s="211"/>
      <c r="O133" s="212"/>
      <c r="P133" s="212"/>
      <c r="Q133" s="212"/>
      <c r="R133" s="212"/>
      <c r="S133" s="212"/>
      <c r="T133" s="212"/>
      <c r="U133" s="212"/>
      <c r="V133" s="212"/>
      <c r="W133" s="212"/>
      <c r="X133" s="213"/>
      <c r="AT133" s="214" t="s">
        <v>140</v>
      </c>
      <c r="AU133" s="214" t="s">
        <v>82</v>
      </c>
      <c r="AV133" s="13" t="s">
        <v>80</v>
      </c>
      <c r="AW133" s="13" t="s">
        <v>5</v>
      </c>
      <c r="AX133" s="13" t="s">
        <v>75</v>
      </c>
      <c r="AY133" s="214" t="s">
        <v>127</v>
      </c>
    </row>
    <row r="134" spans="1:65" s="14" customFormat="1" ht="11.25">
      <c r="B134" s="215"/>
      <c r="C134" s="216"/>
      <c r="D134" s="198" t="s">
        <v>140</v>
      </c>
      <c r="E134" s="217" t="s">
        <v>1</v>
      </c>
      <c r="F134" s="218" t="s">
        <v>142</v>
      </c>
      <c r="G134" s="216"/>
      <c r="H134" s="219">
        <v>128</v>
      </c>
      <c r="I134" s="220"/>
      <c r="J134" s="220"/>
      <c r="K134" s="216"/>
      <c r="L134" s="216"/>
      <c r="M134" s="221"/>
      <c r="N134" s="222"/>
      <c r="O134" s="223"/>
      <c r="P134" s="223"/>
      <c r="Q134" s="223"/>
      <c r="R134" s="223"/>
      <c r="S134" s="223"/>
      <c r="T134" s="223"/>
      <c r="U134" s="223"/>
      <c r="V134" s="223"/>
      <c r="W134" s="223"/>
      <c r="X134" s="224"/>
      <c r="AT134" s="225" t="s">
        <v>140</v>
      </c>
      <c r="AU134" s="225" t="s">
        <v>82</v>
      </c>
      <c r="AV134" s="14" t="s">
        <v>82</v>
      </c>
      <c r="AW134" s="14" t="s">
        <v>5</v>
      </c>
      <c r="AX134" s="14" t="s">
        <v>75</v>
      </c>
      <c r="AY134" s="225" t="s">
        <v>127</v>
      </c>
    </row>
    <row r="135" spans="1:65" s="15" customFormat="1" ht="11.25">
      <c r="B135" s="226"/>
      <c r="C135" s="227"/>
      <c r="D135" s="198" t="s">
        <v>140</v>
      </c>
      <c r="E135" s="228" t="s">
        <v>1</v>
      </c>
      <c r="F135" s="229" t="s">
        <v>143</v>
      </c>
      <c r="G135" s="227"/>
      <c r="H135" s="230">
        <v>128</v>
      </c>
      <c r="I135" s="231"/>
      <c r="J135" s="231"/>
      <c r="K135" s="227"/>
      <c r="L135" s="227"/>
      <c r="M135" s="232"/>
      <c r="N135" s="233"/>
      <c r="O135" s="234"/>
      <c r="P135" s="234"/>
      <c r="Q135" s="234"/>
      <c r="R135" s="234"/>
      <c r="S135" s="234"/>
      <c r="T135" s="234"/>
      <c r="U135" s="234"/>
      <c r="V135" s="234"/>
      <c r="W135" s="234"/>
      <c r="X135" s="235"/>
      <c r="AT135" s="236" t="s">
        <v>140</v>
      </c>
      <c r="AU135" s="236" t="s">
        <v>82</v>
      </c>
      <c r="AV135" s="15" t="s">
        <v>134</v>
      </c>
      <c r="AW135" s="15" t="s">
        <v>5</v>
      </c>
      <c r="AX135" s="15" t="s">
        <v>80</v>
      </c>
      <c r="AY135" s="236" t="s">
        <v>127</v>
      </c>
    </row>
    <row r="136" spans="1:65" s="2" customFormat="1" ht="33" customHeight="1">
      <c r="A136" s="34"/>
      <c r="B136" s="35"/>
      <c r="C136" s="184" t="s">
        <v>82</v>
      </c>
      <c r="D136" s="184" t="s">
        <v>129</v>
      </c>
      <c r="E136" s="185" t="s">
        <v>144</v>
      </c>
      <c r="F136" s="186" t="s">
        <v>145</v>
      </c>
      <c r="G136" s="187" t="s">
        <v>146</v>
      </c>
      <c r="H136" s="188">
        <v>8.1340000000000003</v>
      </c>
      <c r="I136" s="189"/>
      <c r="J136" s="189"/>
      <c r="K136" s="190">
        <f>ROUND(P136*H136,2)</f>
        <v>0</v>
      </c>
      <c r="L136" s="186" t="s">
        <v>133</v>
      </c>
      <c r="M136" s="39"/>
      <c r="N136" s="191" t="s">
        <v>1</v>
      </c>
      <c r="O136" s="192" t="s">
        <v>38</v>
      </c>
      <c r="P136" s="193">
        <f>I136+J136</f>
        <v>0</v>
      </c>
      <c r="Q136" s="193">
        <f>ROUND(I136*H136,2)</f>
        <v>0</v>
      </c>
      <c r="R136" s="193">
        <f>ROUND(J136*H136,2)</f>
        <v>0</v>
      </c>
      <c r="S136" s="71"/>
      <c r="T136" s="194">
        <f>S136*H136</f>
        <v>0</v>
      </c>
      <c r="U136" s="194">
        <v>0</v>
      </c>
      <c r="V136" s="194">
        <f>U136*H136</f>
        <v>0</v>
      </c>
      <c r="W136" s="194">
        <v>0</v>
      </c>
      <c r="X136" s="195">
        <f>W136*H136</f>
        <v>0</v>
      </c>
      <c r="Y136" s="34"/>
      <c r="Z136" s="34"/>
      <c r="AA136" s="34"/>
      <c r="AB136" s="34"/>
      <c r="AC136" s="34"/>
      <c r="AD136" s="34"/>
      <c r="AE136" s="34"/>
      <c r="AR136" s="196" t="s">
        <v>134</v>
      </c>
      <c r="AT136" s="196" t="s">
        <v>129</v>
      </c>
      <c r="AU136" s="196" t="s">
        <v>82</v>
      </c>
      <c r="AY136" s="17" t="s">
        <v>127</v>
      </c>
      <c r="BE136" s="197">
        <f>IF(O136="základní",K136,0)</f>
        <v>0</v>
      </c>
      <c r="BF136" s="197">
        <f>IF(O136="snížená",K136,0)</f>
        <v>0</v>
      </c>
      <c r="BG136" s="197">
        <f>IF(O136="zákl. přenesená",K136,0)</f>
        <v>0</v>
      </c>
      <c r="BH136" s="197">
        <f>IF(O136="sníž. přenesená",K136,0)</f>
        <v>0</v>
      </c>
      <c r="BI136" s="197">
        <f>IF(O136="nulová",K136,0)</f>
        <v>0</v>
      </c>
      <c r="BJ136" s="17" t="s">
        <v>80</v>
      </c>
      <c r="BK136" s="197">
        <f>ROUND(P136*H136,2)</f>
        <v>0</v>
      </c>
      <c r="BL136" s="17" t="s">
        <v>134</v>
      </c>
      <c r="BM136" s="196" t="s">
        <v>147</v>
      </c>
    </row>
    <row r="137" spans="1:65" s="2" customFormat="1" ht="29.25">
      <c r="A137" s="34"/>
      <c r="B137" s="35"/>
      <c r="C137" s="36"/>
      <c r="D137" s="198" t="s">
        <v>136</v>
      </c>
      <c r="E137" s="36"/>
      <c r="F137" s="199" t="s">
        <v>148</v>
      </c>
      <c r="G137" s="36"/>
      <c r="H137" s="36"/>
      <c r="I137" s="200"/>
      <c r="J137" s="200"/>
      <c r="K137" s="36"/>
      <c r="L137" s="36"/>
      <c r="M137" s="39"/>
      <c r="N137" s="201"/>
      <c r="O137" s="202"/>
      <c r="P137" s="71"/>
      <c r="Q137" s="71"/>
      <c r="R137" s="71"/>
      <c r="S137" s="71"/>
      <c r="T137" s="71"/>
      <c r="U137" s="71"/>
      <c r="V137" s="71"/>
      <c r="W137" s="71"/>
      <c r="X137" s="72"/>
      <c r="Y137" s="34"/>
      <c r="Z137" s="34"/>
      <c r="AA137" s="34"/>
      <c r="AB137" s="34"/>
      <c r="AC137" s="34"/>
      <c r="AD137" s="34"/>
      <c r="AE137" s="34"/>
      <c r="AT137" s="17" t="s">
        <v>136</v>
      </c>
      <c r="AU137" s="17" t="s">
        <v>82</v>
      </c>
    </row>
    <row r="138" spans="1:65" s="2" customFormat="1" ht="11.25">
      <c r="A138" s="34"/>
      <c r="B138" s="35"/>
      <c r="C138" s="36"/>
      <c r="D138" s="203" t="s">
        <v>138</v>
      </c>
      <c r="E138" s="36"/>
      <c r="F138" s="204" t="s">
        <v>149</v>
      </c>
      <c r="G138" s="36"/>
      <c r="H138" s="36"/>
      <c r="I138" s="200"/>
      <c r="J138" s="200"/>
      <c r="K138" s="36"/>
      <c r="L138" s="36"/>
      <c r="M138" s="39"/>
      <c r="N138" s="201"/>
      <c r="O138" s="202"/>
      <c r="P138" s="71"/>
      <c r="Q138" s="71"/>
      <c r="R138" s="71"/>
      <c r="S138" s="71"/>
      <c r="T138" s="71"/>
      <c r="U138" s="71"/>
      <c r="V138" s="71"/>
      <c r="W138" s="71"/>
      <c r="X138" s="72"/>
      <c r="Y138" s="34"/>
      <c r="Z138" s="34"/>
      <c r="AA138" s="34"/>
      <c r="AB138" s="34"/>
      <c r="AC138" s="34"/>
      <c r="AD138" s="34"/>
      <c r="AE138" s="34"/>
      <c r="AT138" s="17" t="s">
        <v>138</v>
      </c>
      <c r="AU138" s="17" t="s">
        <v>82</v>
      </c>
    </row>
    <row r="139" spans="1:65" s="13" customFormat="1" ht="11.25">
      <c r="B139" s="205"/>
      <c r="C139" s="206"/>
      <c r="D139" s="198" t="s">
        <v>140</v>
      </c>
      <c r="E139" s="207" t="s">
        <v>1</v>
      </c>
      <c r="F139" s="208" t="s">
        <v>150</v>
      </c>
      <c r="G139" s="206"/>
      <c r="H139" s="207" t="s">
        <v>1</v>
      </c>
      <c r="I139" s="209"/>
      <c r="J139" s="209"/>
      <c r="K139" s="206"/>
      <c r="L139" s="206"/>
      <c r="M139" s="210"/>
      <c r="N139" s="211"/>
      <c r="O139" s="212"/>
      <c r="P139" s="212"/>
      <c r="Q139" s="212"/>
      <c r="R139" s="212"/>
      <c r="S139" s="212"/>
      <c r="T139" s="212"/>
      <c r="U139" s="212"/>
      <c r="V139" s="212"/>
      <c r="W139" s="212"/>
      <c r="X139" s="213"/>
      <c r="AT139" s="214" t="s">
        <v>140</v>
      </c>
      <c r="AU139" s="214" t="s">
        <v>82</v>
      </c>
      <c r="AV139" s="13" t="s">
        <v>80</v>
      </c>
      <c r="AW139" s="13" t="s">
        <v>5</v>
      </c>
      <c r="AX139" s="13" t="s">
        <v>75</v>
      </c>
      <c r="AY139" s="214" t="s">
        <v>127</v>
      </c>
    </row>
    <row r="140" spans="1:65" s="14" customFormat="1" ht="11.25">
      <c r="B140" s="215"/>
      <c r="C140" s="216"/>
      <c r="D140" s="198" t="s">
        <v>140</v>
      </c>
      <c r="E140" s="217" t="s">
        <v>1</v>
      </c>
      <c r="F140" s="218" t="s">
        <v>151</v>
      </c>
      <c r="G140" s="216"/>
      <c r="H140" s="219">
        <v>8.1340000000000003</v>
      </c>
      <c r="I140" s="220"/>
      <c r="J140" s="220"/>
      <c r="K140" s="216"/>
      <c r="L140" s="216"/>
      <c r="M140" s="221"/>
      <c r="N140" s="222"/>
      <c r="O140" s="223"/>
      <c r="P140" s="223"/>
      <c r="Q140" s="223"/>
      <c r="R140" s="223"/>
      <c r="S140" s="223"/>
      <c r="T140" s="223"/>
      <c r="U140" s="223"/>
      <c r="V140" s="223"/>
      <c r="W140" s="223"/>
      <c r="X140" s="224"/>
      <c r="AT140" s="225" t="s">
        <v>140</v>
      </c>
      <c r="AU140" s="225" t="s">
        <v>82</v>
      </c>
      <c r="AV140" s="14" t="s">
        <v>82</v>
      </c>
      <c r="AW140" s="14" t="s">
        <v>5</v>
      </c>
      <c r="AX140" s="14" t="s">
        <v>75</v>
      </c>
      <c r="AY140" s="225" t="s">
        <v>127</v>
      </c>
    </row>
    <row r="141" spans="1:65" s="15" customFormat="1" ht="11.25">
      <c r="B141" s="226"/>
      <c r="C141" s="227"/>
      <c r="D141" s="198" t="s">
        <v>140</v>
      </c>
      <c r="E141" s="228" t="s">
        <v>1</v>
      </c>
      <c r="F141" s="229" t="s">
        <v>143</v>
      </c>
      <c r="G141" s="227"/>
      <c r="H141" s="230">
        <v>8.1340000000000003</v>
      </c>
      <c r="I141" s="231"/>
      <c r="J141" s="231"/>
      <c r="K141" s="227"/>
      <c r="L141" s="227"/>
      <c r="M141" s="232"/>
      <c r="N141" s="233"/>
      <c r="O141" s="234"/>
      <c r="P141" s="234"/>
      <c r="Q141" s="234"/>
      <c r="R141" s="234"/>
      <c r="S141" s="234"/>
      <c r="T141" s="234"/>
      <c r="U141" s="234"/>
      <c r="V141" s="234"/>
      <c r="W141" s="234"/>
      <c r="X141" s="235"/>
      <c r="AT141" s="236" t="s">
        <v>140</v>
      </c>
      <c r="AU141" s="236" t="s">
        <v>82</v>
      </c>
      <c r="AV141" s="15" t="s">
        <v>134</v>
      </c>
      <c r="AW141" s="15" t="s">
        <v>5</v>
      </c>
      <c r="AX141" s="15" t="s">
        <v>80</v>
      </c>
      <c r="AY141" s="236" t="s">
        <v>127</v>
      </c>
    </row>
    <row r="142" spans="1:65" s="2" customFormat="1" ht="24.2" customHeight="1">
      <c r="A142" s="34"/>
      <c r="B142" s="35"/>
      <c r="C142" s="184" t="s">
        <v>152</v>
      </c>
      <c r="D142" s="184" t="s">
        <v>129</v>
      </c>
      <c r="E142" s="185" t="s">
        <v>153</v>
      </c>
      <c r="F142" s="186" t="s">
        <v>154</v>
      </c>
      <c r="G142" s="187" t="s">
        <v>146</v>
      </c>
      <c r="H142" s="188">
        <v>4.8</v>
      </c>
      <c r="I142" s="189"/>
      <c r="J142" s="189"/>
      <c r="K142" s="190">
        <f>ROUND(P142*H142,2)</f>
        <v>0</v>
      </c>
      <c r="L142" s="186" t="s">
        <v>133</v>
      </c>
      <c r="M142" s="39"/>
      <c r="N142" s="191" t="s">
        <v>1</v>
      </c>
      <c r="O142" s="192" t="s">
        <v>38</v>
      </c>
      <c r="P142" s="193">
        <f>I142+J142</f>
        <v>0</v>
      </c>
      <c r="Q142" s="193">
        <f>ROUND(I142*H142,2)</f>
        <v>0</v>
      </c>
      <c r="R142" s="193">
        <f>ROUND(J142*H142,2)</f>
        <v>0</v>
      </c>
      <c r="S142" s="71"/>
      <c r="T142" s="194">
        <f>S142*H142</f>
        <v>0</v>
      </c>
      <c r="U142" s="194">
        <v>0</v>
      </c>
      <c r="V142" s="194">
        <f>U142*H142</f>
        <v>0</v>
      </c>
      <c r="W142" s="194">
        <v>0</v>
      </c>
      <c r="X142" s="195">
        <f>W142*H142</f>
        <v>0</v>
      </c>
      <c r="Y142" s="34"/>
      <c r="Z142" s="34"/>
      <c r="AA142" s="34"/>
      <c r="AB142" s="34"/>
      <c r="AC142" s="34"/>
      <c r="AD142" s="34"/>
      <c r="AE142" s="34"/>
      <c r="AR142" s="196" t="s">
        <v>134</v>
      </c>
      <c r="AT142" s="196" t="s">
        <v>129</v>
      </c>
      <c r="AU142" s="196" t="s">
        <v>82</v>
      </c>
      <c r="AY142" s="17" t="s">
        <v>127</v>
      </c>
      <c r="BE142" s="197">
        <f>IF(O142="základní",K142,0)</f>
        <v>0</v>
      </c>
      <c r="BF142" s="197">
        <f>IF(O142="snížená",K142,0)</f>
        <v>0</v>
      </c>
      <c r="BG142" s="197">
        <f>IF(O142="zákl. přenesená",K142,0)</f>
        <v>0</v>
      </c>
      <c r="BH142" s="197">
        <f>IF(O142="sníž. přenesená",K142,0)</f>
        <v>0</v>
      </c>
      <c r="BI142" s="197">
        <f>IF(O142="nulová",K142,0)</f>
        <v>0</v>
      </c>
      <c r="BJ142" s="17" t="s">
        <v>80</v>
      </c>
      <c r="BK142" s="197">
        <f>ROUND(P142*H142,2)</f>
        <v>0</v>
      </c>
      <c r="BL142" s="17" t="s">
        <v>134</v>
      </c>
      <c r="BM142" s="196" t="s">
        <v>155</v>
      </c>
    </row>
    <row r="143" spans="1:65" s="2" customFormat="1" ht="19.5">
      <c r="A143" s="34"/>
      <c r="B143" s="35"/>
      <c r="C143" s="36"/>
      <c r="D143" s="198" t="s">
        <v>136</v>
      </c>
      <c r="E143" s="36"/>
      <c r="F143" s="199" t="s">
        <v>156</v>
      </c>
      <c r="G143" s="36"/>
      <c r="H143" s="36"/>
      <c r="I143" s="200"/>
      <c r="J143" s="200"/>
      <c r="K143" s="36"/>
      <c r="L143" s="36"/>
      <c r="M143" s="39"/>
      <c r="N143" s="201"/>
      <c r="O143" s="202"/>
      <c r="P143" s="71"/>
      <c r="Q143" s="71"/>
      <c r="R143" s="71"/>
      <c r="S143" s="71"/>
      <c r="T143" s="71"/>
      <c r="U143" s="71"/>
      <c r="V143" s="71"/>
      <c r="W143" s="71"/>
      <c r="X143" s="72"/>
      <c r="Y143" s="34"/>
      <c r="Z143" s="34"/>
      <c r="AA143" s="34"/>
      <c r="AB143" s="34"/>
      <c r="AC143" s="34"/>
      <c r="AD143" s="34"/>
      <c r="AE143" s="34"/>
      <c r="AT143" s="17" t="s">
        <v>136</v>
      </c>
      <c r="AU143" s="17" t="s">
        <v>82</v>
      </c>
    </row>
    <row r="144" spans="1:65" s="2" customFormat="1" ht="11.25">
      <c r="A144" s="34"/>
      <c r="B144" s="35"/>
      <c r="C144" s="36"/>
      <c r="D144" s="203" t="s">
        <v>138</v>
      </c>
      <c r="E144" s="36"/>
      <c r="F144" s="204" t="s">
        <v>157</v>
      </c>
      <c r="G144" s="36"/>
      <c r="H144" s="36"/>
      <c r="I144" s="200"/>
      <c r="J144" s="200"/>
      <c r="K144" s="36"/>
      <c r="L144" s="36"/>
      <c r="M144" s="39"/>
      <c r="N144" s="201"/>
      <c r="O144" s="202"/>
      <c r="P144" s="71"/>
      <c r="Q144" s="71"/>
      <c r="R144" s="71"/>
      <c r="S144" s="71"/>
      <c r="T144" s="71"/>
      <c r="U144" s="71"/>
      <c r="V144" s="71"/>
      <c r="W144" s="71"/>
      <c r="X144" s="72"/>
      <c r="Y144" s="34"/>
      <c r="Z144" s="34"/>
      <c r="AA144" s="34"/>
      <c r="AB144" s="34"/>
      <c r="AC144" s="34"/>
      <c r="AD144" s="34"/>
      <c r="AE144" s="34"/>
      <c r="AT144" s="17" t="s">
        <v>138</v>
      </c>
      <c r="AU144" s="17" t="s">
        <v>82</v>
      </c>
    </row>
    <row r="145" spans="1:65" s="13" customFormat="1" ht="11.25">
      <c r="B145" s="205"/>
      <c r="C145" s="206"/>
      <c r="D145" s="198" t="s">
        <v>140</v>
      </c>
      <c r="E145" s="207" t="s">
        <v>1</v>
      </c>
      <c r="F145" s="208" t="s">
        <v>158</v>
      </c>
      <c r="G145" s="206"/>
      <c r="H145" s="207" t="s">
        <v>1</v>
      </c>
      <c r="I145" s="209"/>
      <c r="J145" s="209"/>
      <c r="K145" s="206"/>
      <c r="L145" s="206"/>
      <c r="M145" s="210"/>
      <c r="N145" s="211"/>
      <c r="O145" s="212"/>
      <c r="P145" s="212"/>
      <c r="Q145" s="212"/>
      <c r="R145" s="212"/>
      <c r="S145" s="212"/>
      <c r="T145" s="212"/>
      <c r="U145" s="212"/>
      <c r="V145" s="212"/>
      <c r="W145" s="212"/>
      <c r="X145" s="213"/>
      <c r="AT145" s="214" t="s">
        <v>140</v>
      </c>
      <c r="AU145" s="214" t="s">
        <v>82</v>
      </c>
      <c r="AV145" s="13" t="s">
        <v>80</v>
      </c>
      <c r="AW145" s="13" t="s">
        <v>5</v>
      </c>
      <c r="AX145" s="13" t="s">
        <v>75</v>
      </c>
      <c r="AY145" s="214" t="s">
        <v>127</v>
      </c>
    </row>
    <row r="146" spans="1:65" s="14" customFormat="1" ht="11.25">
      <c r="B146" s="215"/>
      <c r="C146" s="216"/>
      <c r="D146" s="198" t="s">
        <v>140</v>
      </c>
      <c r="E146" s="217" t="s">
        <v>1</v>
      </c>
      <c r="F146" s="218" t="s">
        <v>159</v>
      </c>
      <c r="G146" s="216"/>
      <c r="H146" s="219">
        <v>4.8</v>
      </c>
      <c r="I146" s="220"/>
      <c r="J146" s="220"/>
      <c r="K146" s="216"/>
      <c r="L146" s="216"/>
      <c r="M146" s="221"/>
      <c r="N146" s="222"/>
      <c r="O146" s="223"/>
      <c r="P146" s="223"/>
      <c r="Q146" s="223"/>
      <c r="R146" s="223"/>
      <c r="S146" s="223"/>
      <c r="T146" s="223"/>
      <c r="U146" s="223"/>
      <c r="V146" s="223"/>
      <c r="W146" s="223"/>
      <c r="X146" s="224"/>
      <c r="AT146" s="225" t="s">
        <v>140</v>
      </c>
      <c r="AU146" s="225" t="s">
        <v>82</v>
      </c>
      <c r="AV146" s="14" t="s">
        <v>82</v>
      </c>
      <c r="AW146" s="14" t="s">
        <v>5</v>
      </c>
      <c r="AX146" s="14" t="s">
        <v>75</v>
      </c>
      <c r="AY146" s="225" t="s">
        <v>127</v>
      </c>
    </row>
    <row r="147" spans="1:65" s="15" customFormat="1" ht="11.25">
      <c r="B147" s="226"/>
      <c r="C147" s="227"/>
      <c r="D147" s="198" t="s">
        <v>140</v>
      </c>
      <c r="E147" s="228" t="s">
        <v>1</v>
      </c>
      <c r="F147" s="229" t="s">
        <v>143</v>
      </c>
      <c r="G147" s="227"/>
      <c r="H147" s="230">
        <v>4.8</v>
      </c>
      <c r="I147" s="231"/>
      <c r="J147" s="231"/>
      <c r="K147" s="227"/>
      <c r="L147" s="227"/>
      <c r="M147" s="232"/>
      <c r="N147" s="233"/>
      <c r="O147" s="234"/>
      <c r="P147" s="234"/>
      <c r="Q147" s="234"/>
      <c r="R147" s="234"/>
      <c r="S147" s="234"/>
      <c r="T147" s="234"/>
      <c r="U147" s="234"/>
      <c r="V147" s="234"/>
      <c r="W147" s="234"/>
      <c r="X147" s="235"/>
      <c r="AT147" s="236" t="s">
        <v>140</v>
      </c>
      <c r="AU147" s="236" t="s">
        <v>82</v>
      </c>
      <c r="AV147" s="15" t="s">
        <v>134</v>
      </c>
      <c r="AW147" s="15" t="s">
        <v>5</v>
      </c>
      <c r="AX147" s="15" t="s">
        <v>80</v>
      </c>
      <c r="AY147" s="236" t="s">
        <v>127</v>
      </c>
    </row>
    <row r="148" spans="1:65" s="2" customFormat="1" ht="37.9" customHeight="1">
      <c r="A148" s="34"/>
      <c r="B148" s="35"/>
      <c r="C148" s="184" t="s">
        <v>134</v>
      </c>
      <c r="D148" s="184" t="s">
        <v>129</v>
      </c>
      <c r="E148" s="185" t="s">
        <v>160</v>
      </c>
      <c r="F148" s="186" t="s">
        <v>161</v>
      </c>
      <c r="G148" s="187" t="s">
        <v>146</v>
      </c>
      <c r="H148" s="188">
        <v>34.973999999999997</v>
      </c>
      <c r="I148" s="189"/>
      <c r="J148" s="189"/>
      <c r="K148" s="190">
        <f>ROUND(P148*H148,2)</f>
        <v>0</v>
      </c>
      <c r="L148" s="186" t="s">
        <v>133</v>
      </c>
      <c r="M148" s="39"/>
      <c r="N148" s="191" t="s">
        <v>1</v>
      </c>
      <c r="O148" s="192" t="s">
        <v>38</v>
      </c>
      <c r="P148" s="193">
        <f>I148+J148</f>
        <v>0</v>
      </c>
      <c r="Q148" s="193">
        <f>ROUND(I148*H148,2)</f>
        <v>0</v>
      </c>
      <c r="R148" s="193">
        <f>ROUND(J148*H148,2)</f>
        <v>0</v>
      </c>
      <c r="S148" s="71"/>
      <c r="T148" s="194">
        <f>S148*H148</f>
        <v>0</v>
      </c>
      <c r="U148" s="194">
        <v>0</v>
      </c>
      <c r="V148" s="194">
        <f>U148*H148</f>
        <v>0</v>
      </c>
      <c r="W148" s="194">
        <v>0</v>
      </c>
      <c r="X148" s="195">
        <f>W148*H148</f>
        <v>0</v>
      </c>
      <c r="Y148" s="34"/>
      <c r="Z148" s="34"/>
      <c r="AA148" s="34"/>
      <c r="AB148" s="34"/>
      <c r="AC148" s="34"/>
      <c r="AD148" s="34"/>
      <c r="AE148" s="34"/>
      <c r="AR148" s="196" t="s">
        <v>134</v>
      </c>
      <c r="AT148" s="196" t="s">
        <v>129</v>
      </c>
      <c r="AU148" s="196" t="s">
        <v>82</v>
      </c>
      <c r="AY148" s="17" t="s">
        <v>127</v>
      </c>
      <c r="BE148" s="197">
        <f>IF(O148="základní",K148,0)</f>
        <v>0</v>
      </c>
      <c r="BF148" s="197">
        <f>IF(O148="snížená",K148,0)</f>
        <v>0</v>
      </c>
      <c r="BG148" s="197">
        <f>IF(O148="zákl. přenesená",K148,0)</f>
        <v>0</v>
      </c>
      <c r="BH148" s="197">
        <f>IF(O148="sníž. přenesená",K148,0)</f>
        <v>0</v>
      </c>
      <c r="BI148" s="197">
        <f>IF(O148="nulová",K148,0)</f>
        <v>0</v>
      </c>
      <c r="BJ148" s="17" t="s">
        <v>80</v>
      </c>
      <c r="BK148" s="197">
        <f>ROUND(P148*H148,2)</f>
        <v>0</v>
      </c>
      <c r="BL148" s="17" t="s">
        <v>134</v>
      </c>
      <c r="BM148" s="196" t="s">
        <v>162</v>
      </c>
    </row>
    <row r="149" spans="1:65" s="2" customFormat="1" ht="39">
      <c r="A149" s="34"/>
      <c r="B149" s="35"/>
      <c r="C149" s="36"/>
      <c r="D149" s="198" t="s">
        <v>136</v>
      </c>
      <c r="E149" s="36"/>
      <c r="F149" s="199" t="s">
        <v>163</v>
      </c>
      <c r="G149" s="36"/>
      <c r="H149" s="36"/>
      <c r="I149" s="200"/>
      <c r="J149" s="200"/>
      <c r="K149" s="36"/>
      <c r="L149" s="36"/>
      <c r="M149" s="39"/>
      <c r="N149" s="201"/>
      <c r="O149" s="202"/>
      <c r="P149" s="71"/>
      <c r="Q149" s="71"/>
      <c r="R149" s="71"/>
      <c r="S149" s="71"/>
      <c r="T149" s="71"/>
      <c r="U149" s="71"/>
      <c r="V149" s="71"/>
      <c r="W149" s="71"/>
      <c r="X149" s="72"/>
      <c r="Y149" s="34"/>
      <c r="Z149" s="34"/>
      <c r="AA149" s="34"/>
      <c r="AB149" s="34"/>
      <c r="AC149" s="34"/>
      <c r="AD149" s="34"/>
      <c r="AE149" s="34"/>
      <c r="AT149" s="17" t="s">
        <v>136</v>
      </c>
      <c r="AU149" s="17" t="s">
        <v>82</v>
      </c>
    </row>
    <row r="150" spans="1:65" s="2" customFormat="1" ht="11.25">
      <c r="A150" s="34"/>
      <c r="B150" s="35"/>
      <c r="C150" s="36"/>
      <c r="D150" s="203" t="s">
        <v>138</v>
      </c>
      <c r="E150" s="36"/>
      <c r="F150" s="204" t="s">
        <v>164</v>
      </c>
      <c r="G150" s="36"/>
      <c r="H150" s="36"/>
      <c r="I150" s="200"/>
      <c r="J150" s="200"/>
      <c r="K150" s="36"/>
      <c r="L150" s="36"/>
      <c r="M150" s="39"/>
      <c r="N150" s="201"/>
      <c r="O150" s="202"/>
      <c r="P150" s="71"/>
      <c r="Q150" s="71"/>
      <c r="R150" s="71"/>
      <c r="S150" s="71"/>
      <c r="T150" s="71"/>
      <c r="U150" s="71"/>
      <c r="V150" s="71"/>
      <c r="W150" s="71"/>
      <c r="X150" s="72"/>
      <c r="Y150" s="34"/>
      <c r="Z150" s="34"/>
      <c r="AA150" s="34"/>
      <c r="AB150" s="34"/>
      <c r="AC150" s="34"/>
      <c r="AD150" s="34"/>
      <c r="AE150" s="34"/>
      <c r="AT150" s="17" t="s">
        <v>138</v>
      </c>
      <c r="AU150" s="17" t="s">
        <v>82</v>
      </c>
    </row>
    <row r="151" spans="1:65" s="13" customFormat="1" ht="11.25">
      <c r="B151" s="205"/>
      <c r="C151" s="206"/>
      <c r="D151" s="198" t="s">
        <v>140</v>
      </c>
      <c r="E151" s="207" t="s">
        <v>1</v>
      </c>
      <c r="F151" s="208" t="s">
        <v>165</v>
      </c>
      <c r="G151" s="206"/>
      <c r="H151" s="207" t="s">
        <v>1</v>
      </c>
      <c r="I151" s="209"/>
      <c r="J151" s="209"/>
      <c r="K151" s="206"/>
      <c r="L151" s="206"/>
      <c r="M151" s="210"/>
      <c r="N151" s="211"/>
      <c r="O151" s="212"/>
      <c r="P151" s="212"/>
      <c r="Q151" s="212"/>
      <c r="R151" s="212"/>
      <c r="S151" s="212"/>
      <c r="T151" s="212"/>
      <c r="U151" s="212"/>
      <c r="V151" s="212"/>
      <c r="W151" s="212"/>
      <c r="X151" s="213"/>
      <c r="AT151" s="214" t="s">
        <v>140</v>
      </c>
      <c r="AU151" s="214" t="s">
        <v>82</v>
      </c>
      <c r="AV151" s="13" t="s">
        <v>80</v>
      </c>
      <c r="AW151" s="13" t="s">
        <v>5</v>
      </c>
      <c r="AX151" s="13" t="s">
        <v>75</v>
      </c>
      <c r="AY151" s="214" t="s">
        <v>127</v>
      </c>
    </row>
    <row r="152" spans="1:65" s="14" customFormat="1" ht="11.25">
      <c r="B152" s="215"/>
      <c r="C152" s="216"/>
      <c r="D152" s="198" t="s">
        <v>140</v>
      </c>
      <c r="E152" s="217" t="s">
        <v>1</v>
      </c>
      <c r="F152" s="218" t="s">
        <v>166</v>
      </c>
      <c r="G152" s="216"/>
      <c r="H152" s="219">
        <v>25.6</v>
      </c>
      <c r="I152" s="220"/>
      <c r="J152" s="220"/>
      <c r="K152" s="216"/>
      <c r="L152" s="216"/>
      <c r="M152" s="221"/>
      <c r="N152" s="222"/>
      <c r="O152" s="223"/>
      <c r="P152" s="223"/>
      <c r="Q152" s="223"/>
      <c r="R152" s="223"/>
      <c r="S152" s="223"/>
      <c r="T152" s="223"/>
      <c r="U152" s="223"/>
      <c r="V152" s="223"/>
      <c r="W152" s="223"/>
      <c r="X152" s="224"/>
      <c r="AT152" s="225" t="s">
        <v>140</v>
      </c>
      <c r="AU152" s="225" t="s">
        <v>82</v>
      </c>
      <c r="AV152" s="14" t="s">
        <v>82</v>
      </c>
      <c r="AW152" s="14" t="s">
        <v>5</v>
      </c>
      <c r="AX152" s="14" t="s">
        <v>75</v>
      </c>
      <c r="AY152" s="225" t="s">
        <v>127</v>
      </c>
    </row>
    <row r="153" spans="1:65" s="13" customFormat="1" ht="11.25">
      <c r="B153" s="205"/>
      <c r="C153" s="206"/>
      <c r="D153" s="198" t="s">
        <v>140</v>
      </c>
      <c r="E153" s="207" t="s">
        <v>1</v>
      </c>
      <c r="F153" s="208" t="s">
        <v>167</v>
      </c>
      <c r="G153" s="206"/>
      <c r="H153" s="207" t="s">
        <v>1</v>
      </c>
      <c r="I153" s="209"/>
      <c r="J153" s="209"/>
      <c r="K153" s="206"/>
      <c r="L153" s="206"/>
      <c r="M153" s="210"/>
      <c r="N153" s="211"/>
      <c r="O153" s="212"/>
      <c r="P153" s="212"/>
      <c r="Q153" s="212"/>
      <c r="R153" s="212"/>
      <c r="S153" s="212"/>
      <c r="T153" s="212"/>
      <c r="U153" s="212"/>
      <c r="V153" s="212"/>
      <c r="W153" s="212"/>
      <c r="X153" s="213"/>
      <c r="AT153" s="214" t="s">
        <v>140</v>
      </c>
      <c r="AU153" s="214" t="s">
        <v>82</v>
      </c>
      <c r="AV153" s="13" t="s">
        <v>80</v>
      </c>
      <c r="AW153" s="13" t="s">
        <v>5</v>
      </c>
      <c r="AX153" s="13" t="s">
        <v>75</v>
      </c>
      <c r="AY153" s="214" t="s">
        <v>127</v>
      </c>
    </row>
    <row r="154" spans="1:65" s="14" customFormat="1" ht="11.25">
      <c r="B154" s="215"/>
      <c r="C154" s="216"/>
      <c r="D154" s="198" t="s">
        <v>140</v>
      </c>
      <c r="E154" s="217" t="s">
        <v>1</v>
      </c>
      <c r="F154" s="218" t="s">
        <v>168</v>
      </c>
      <c r="G154" s="216"/>
      <c r="H154" s="219">
        <v>9.3740000000000006</v>
      </c>
      <c r="I154" s="220"/>
      <c r="J154" s="220"/>
      <c r="K154" s="216"/>
      <c r="L154" s="216"/>
      <c r="M154" s="221"/>
      <c r="N154" s="222"/>
      <c r="O154" s="223"/>
      <c r="P154" s="223"/>
      <c r="Q154" s="223"/>
      <c r="R154" s="223"/>
      <c r="S154" s="223"/>
      <c r="T154" s="223"/>
      <c r="U154" s="223"/>
      <c r="V154" s="223"/>
      <c r="W154" s="223"/>
      <c r="X154" s="224"/>
      <c r="AT154" s="225" t="s">
        <v>140</v>
      </c>
      <c r="AU154" s="225" t="s">
        <v>82</v>
      </c>
      <c r="AV154" s="14" t="s">
        <v>82</v>
      </c>
      <c r="AW154" s="14" t="s">
        <v>5</v>
      </c>
      <c r="AX154" s="14" t="s">
        <v>75</v>
      </c>
      <c r="AY154" s="225" t="s">
        <v>127</v>
      </c>
    </row>
    <row r="155" spans="1:65" s="15" customFormat="1" ht="11.25">
      <c r="B155" s="226"/>
      <c r="C155" s="227"/>
      <c r="D155" s="198" t="s">
        <v>140</v>
      </c>
      <c r="E155" s="228" t="s">
        <v>1</v>
      </c>
      <c r="F155" s="229" t="s">
        <v>143</v>
      </c>
      <c r="G155" s="227"/>
      <c r="H155" s="230">
        <v>34.974000000000004</v>
      </c>
      <c r="I155" s="231"/>
      <c r="J155" s="231"/>
      <c r="K155" s="227"/>
      <c r="L155" s="227"/>
      <c r="M155" s="232"/>
      <c r="N155" s="233"/>
      <c r="O155" s="234"/>
      <c r="P155" s="234"/>
      <c r="Q155" s="234"/>
      <c r="R155" s="234"/>
      <c r="S155" s="234"/>
      <c r="T155" s="234"/>
      <c r="U155" s="234"/>
      <c r="V155" s="234"/>
      <c r="W155" s="234"/>
      <c r="X155" s="235"/>
      <c r="AT155" s="236" t="s">
        <v>140</v>
      </c>
      <c r="AU155" s="236" t="s">
        <v>82</v>
      </c>
      <c r="AV155" s="15" t="s">
        <v>134</v>
      </c>
      <c r="AW155" s="15" t="s">
        <v>5</v>
      </c>
      <c r="AX155" s="15" t="s">
        <v>80</v>
      </c>
      <c r="AY155" s="236" t="s">
        <v>127</v>
      </c>
    </row>
    <row r="156" spans="1:65" s="2" customFormat="1" ht="37.9" customHeight="1">
      <c r="A156" s="34"/>
      <c r="B156" s="35"/>
      <c r="C156" s="184" t="s">
        <v>169</v>
      </c>
      <c r="D156" s="184" t="s">
        <v>129</v>
      </c>
      <c r="E156" s="185" t="s">
        <v>170</v>
      </c>
      <c r="F156" s="186" t="s">
        <v>171</v>
      </c>
      <c r="G156" s="187" t="s">
        <v>146</v>
      </c>
      <c r="H156" s="188">
        <v>12.933999999999999</v>
      </c>
      <c r="I156" s="189"/>
      <c r="J156" s="189"/>
      <c r="K156" s="190">
        <f>ROUND(P156*H156,2)</f>
        <v>0</v>
      </c>
      <c r="L156" s="186" t="s">
        <v>133</v>
      </c>
      <c r="M156" s="39"/>
      <c r="N156" s="191" t="s">
        <v>1</v>
      </c>
      <c r="O156" s="192" t="s">
        <v>38</v>
      </c>
      <c r="P156" s="193">
        <f>I156+J156</f>
        <v>0</v>
      </c>
      <c r="Q156" s="193">
        <f>ROUND(I156*H156,2)</f>
        <v>0</v>
      </c>
      <c r="R156" s="193">
        <f>ROUND(J156*H156,2)</f>
        <v>0</v>
      </c>
      <c r="S156" s="71"/>
      <c r="T156" s="194">
        <f>S156*H156</f>
        <v>0</v>
      </c>
      <c r="U156" s="194">
        <v>0</v>
      </c>
      <c r="V156" s="194">
        <f>U156*H156</f>
        <v>0</v>
      </c>
      <c r="W156" s="194">
        <v>0</v>
      </c>
      <c r="X156" s="195">
        <f>W156*H156</f>
        <v>0</v>
      </c>
      <c r="Y156" s="34"/>
      <c r="Z156" s="34"/>
      <c r="AA156" s="34"/>
      <c r="AB156" s="34"/>
      <c r="AC156" s="34"/>
      <c r="AD156" s="34"/>
      <c r="AE156" s="34"/>
      <c r="AR156" s="196" t="s">
        <v>134</v>
      </c>
      <c r="AT156" s="196" t="s">
        <v>129</v>
      </c>
      <c r="AU156" s="196" t="s">
        <v>82</v>
      </c>
      <c r="AY156" s="17" t="s">
        <v>127</v>
      </c>
      <c r="BE156" s="197">
        <f>IF(O156="základní",K156,0)</f>
        <v>0</v>
      </c>
      <c r="BF156" s="197">
        <f>IF(O156="snížená",K156,0)</f>
        <v>0</v>
      </c>
      <c r="BG156" s="197">
        <f>IF(O156="zákl. přenesená",K156,0)</f>
        <v>0</v>
      </c>
      <c r="BH156" s="197">
        <f>IF(O156="sníž. přenesená",K156,0)</f>
        <v>0</v>
      </c>
      <c r="BI156" s="197">
        <f>IF(O156="nulová",K156,0)</f>
        <v>0</v>
      </c>
      <c r="BJ156" s="17" t="s">
        <v>80</v>
      </c>
      <c r="BK156" s="197">
        <f>ROUND(P156*H156,2)</f>
        <v>0</v>
      </c>
      <c r="BL156" s="17" t="s">
        <v>134</v>
      </c>
      <c r="BM156" s="196" t="s">
        <v>172</v>
      </c>
    </row>
    <row r="157" spans="1:65" s="2" customFormat="1" ht="39">
      <c r="A157" s="34"/>
      <c r="B157" s="35"/>
      <c r="C157" s="36"/>
      <c r="D157" s="198" t="s">
        <v>136</v>
      </c>
      <c r="E157" s="36"/>
      <c r="F157" s="199" t="s">
        <v>173</v>
      </c>
      <c r="G157" s="36"/>
      <c r="H157" s="36"/>
      <c r="I157" s="200"/>
      <c r="J157" s="200"/>
      <c r="K157" s="36"/>
      <c r="L157" s="36"/>
      <c r="M157" s="39"/>
      <c r="N157" s="201"/>
      <c r="O157" s="202"/>
      <c r="P157" s="71"/>
      <c r="Q157" s="71"/>
      <c r="R157" s="71"/>
      <c r="S157" s="71"/>
      <c r="T157" s="71"/>
      <c r="U157" s="71"/>
      <c r="V157" s="71"/>
      <c r="W157" s="71"/>
      <c r="X157" s="72"/>
      <c r="Y157" s="34"/>
      <c r="Z157" s="34"/>
      <c r="AA157" s="34"/>
      <c r="AB157" s="34"/>
      <c r="AC157" s="34"/>
      <c r="AD157" s="34"/>
      <c r="AE157" s="34"/>
      <c r="AT157" s="17" t="s">
        <v>136</v>
      </c>
      <c r="AU157" s="17" t="s">
        <v>82</v>
      </c>
    </row>
    <row r="158" spans="1:65" s="2" customFormat="1" ht="11.25">
      <c r="A158" s="34"/>
      <c r="B158" s="35"/>
      <c r="C158" s="36"/>
      <c r="D158" s="203" t="s">
        <v>138</v>
      </c>
      <c r="E158" s="36"/>
      <c r="F158" s="204" t="s">
        <v>174</v>
      </c>
      <c r="G158" s="36"/>
      <c r="H158" s="36"/>
      <c r="I158" s="200"/>
      <c r="J158" s="200"/>
      <c r="K158" s="36"/>
      <c r="L158" s="36"/>
      <c r="M158" s="39"/>
      <c r="N158" s="201"/>
      <c r="O158" s="202"/>
      <c r="P158" s="71"/>
      <c r="Q158" s="71"/>
      <c r="R158" s="71"/>
      <c r="S158" s="71"/>
      <c r="T158" s="71"/>
      <c r="U158" s="71"/>
      <c r="V158" s="71"/>
      <c r="W158" s="71"/>
      <c r="X158" s="72"/>
      <c r="Y158" s="34"/>
      <c r="Z158" s="34"/>
      <c r="AA158" s="34"/>
      <c r="AB158" s="34"/>
      <c r="AC158" s="34"/>
      <c r="AD158" s="34"/>
      <c r="AE158" s="34"/>
      <c r="AT158" s="17" t="s">
        <v>138</v>
      </c>
      <c r="AU158" s="17" t="s">
        <v>82</v>
      </c>
    </row>
    <row r="159" spans="1:65" s="13" customFormat="1" ht="11.25">
      <c r="B159" s="205"/>
      <c r="C159" s="206"/>
      <c r="D159" s="198" t="s">
        <v>140</v>
      </c>
      <c r="E159" s="207" t="s">
        <v>1</v>
      </c>
      <c r="F159" s="208" t="s">
        <v>175</v>
      </c>
      <c r="G159" s="206"/>
      <c r="H159" s="207" t="s">
        <v>1</v>
      </c>
      <c r="I159" s="209"/>
      <c r="J159" s="209"/>
      <c r="K159" s="206"/>
      <c r="L159" s="206"/>
      <c r="M159" s="210"/>
      <c r="N159" s="211"/>
      <c r="O159" s="212"/>
      <c r="P159" s="212"/>
      <c r="Q159" s="212"/>
      <c r="R159" s="212"/>
      <c r="S159" s="212"/>
      <c r="T159" s="212"/>
      <c r="U159" s="212"/>
      <c r="V159" s="212"/>
      <c r="W159" s="212"/>
      <c r="X159" s="213"/>
      <c r="AT159" s="214" t="s">
        <v>140</v>
      </c>
      <c r="AU159" s="214" t="s">
        <v>82</v>
      </c>
      <c r="AV159" s="13" t="s">
        <v>80</v>
      </c>
      <c r="AW159" s="13" t="s">
        <v>5</v>
      </c>
      <c r="AX159" s="13" t="s">
        <v>75</v>
      </c>
      <c r="AY159" s="214" t="s">
        <v>127</v>
      </c>
    </row>
    <row r="160" spans="1:65" s="14" customFormat="1" ht="11.25">
      <c r="B160" s="215"/>
      <c r="C160" s="216"/>
      <c r="D160" s="198" t="s">
        <v>140</v>
      </c>
      <c r="E160" s="217" t="s">
        <v>1</v>
      </c>
      <c r="F160" s="218" t="s">
        <v>176</v>
      </c>
      <c r="G160" s="216"/>
      <c r="H160" s="219">
        <v>12.933999999999999</v>
      </c>
      <c r="I160" s="220"/>
      <c r="J160" s="220"/>
      <c r="K160" s="216"/>
      <c r="L160" s="216"/>
      <c r="M160" s="221"/>
      <c r="N160" s="222"/>
      <c r="O160" s="223"/>
      <c r="P160" s="223"/>
      <c r="Q160" s="223"/>
      <c r="R160" s="223"/>
      <c r="S160" s="223"/>
      <c r="T160" s="223"/>
      <c r="U160" s="223"/>
      <c r="V160" s="223"/>
      <c r="W160" s="223"/>
      <c r="X160" s="224"/>
      <c r="AT160" s="225" t="s">
        <v>140</v>
      </c>
      <c r="AU160" s="225" t="s">
        <v>82</v>
      </c>
      <c r="AV160" s="14" t="s">
        <v>82</v>
      </c>
      <c r="AW160" s="14" t="s">
        <v>5</v>
      </c>
      <c r="AX160" s="14" t="s">
        <v>75</v>
      </c>
      <c r="AY160" s="225" t="s">
        <v>127</v>
      </c>
    </row>
    <row r="161" spans="1:65" s="15" customFormat="1" ht="11.25">
      <c r="B161" s="226"/>
      <c r="C161" s="227"/>
      <c r="D161" s="198" t="s">
        <v>140</v>
      </c>
      <c r="E161" s="228" t="s">
        <v>1</v>
      </c>
      <c r="F161" s="229" t="s">
        <v>143</v>
      </c>
      <c r="G161" s="227"/>
      <c r="H161" s="230">
        <v>12.933999999999999</v>
      </c>
      <c r="I161" s="231"/>
      <c r="J161" s="231"/>
      <c r="K161" s="227"/>
      <c r="L161" s="227"/>
      <c r="M161" s="232"/>
      <c r="N161" s="233"/>
      <c r="O161" s="234"/>
      <c r="P161" s="234"/>
      <c r="Q161" s="234"/>
      <c r="R161" s="234"/>
      <c r="S161" s="234"/>
      <c r="T161" s="234"/>
      <c r="U161" s="234"/>
      <c r="V161" s="234"/>
      <c r="W161" s="234"/>
      <c r="X161" s="235"/>
      <c r="AT161" s="236" t="s">
        <v>140</v>
      </c>
      <c r="AU161" s="236" t="s">
        <v>82</v>
      </c>
      <c r="AV161" s="15" t="s">
        <v>134</v>
      </c>
      <c r="AW161" s="15" t="s">
        <v>5</v>
      </c>
      <c r="AX161" s="15" t="s">
        <v>80</v>
      </c>
      <c r="AY161" s="236" t="s">
        <v>127</v>
      </c>
    </row>
    <row r="162" spans="1:65" s="2" customFormat="1" ht="24.2" customHeight="1">
      <c r="A162" s="34"/>
      <c r="B162" s="35"/>
      <c r="C162" s="184" t="s">
        <v>177</v>
      </c>
      <c r="D162" s="184" t="s">
        <v>129</v>
      </c>
      <c r="E162" s="185" t="s">
        <v>178</v>
      </c>
      <c r="F162" s="186" t="s">
        <v>179</v>
      </c>
      <c r="G162" s="187" t="s">
        <v>146</v>
      </c>
      <c r="H162" s="188">
        <v>9.3740000000000006</v>
      </c>
      <c r="I162" s="189"/>
      <c r="J162" s="189"/>
      <c r="K162" s="190">
        <f>ROUND(P162*H162,2)</f>
        <v>0</v>
      </c>
      <c r="L162" s="186" t="s">
        <v>133</v>
      </c>
      <c r="M162" s="39"/>
      <c r="N162" s="191" t="s">
        <v>1</v>
      </c>
      <c r="O162" s="192" t="s">
        <v>38</v>
      </c>
      <c r="P162" s="193">
        <f>I162+J162</f>
        <v>0</v>
      </c>
      <c r="Q162" s="193">
        <f>ROUND(I162*H162,2)</f>
        <v>0</v>
      </c>
      <c r="R162" s="193">
        <f>ROUND(J162*H162,2)</f>
        <v>0</v>
      </c>
      <c r="S162" s="71"/>
      <c r="T162" s="194">
        <f>S162*H162</f>
        <v>0</v>
      </c>
      <c r="U162" s="194">
        <v>0</v>
      </c>
      <c r="V162" s="194">
        <f>U162*H162</f>
        <v>0</v>
      </c>
      <c r="W162" s="194">
        <v>0</v>
      </c>
      <c r="X162" s="195">
        <f>W162*H162</f>
        <v>0</v>
      </c>
      <c r="Y162" s="34"/>
      <c r="Z162" s="34"/>
      <c r="AA162" s="34"/>
      <c r="AB162" s="34"/>
      <c r="AC162" s="34"/>
      <c r="AD162" s="34"/>
      <c r="AE162" s="34"/>
      <c r="AR162" s="196" t="s">
        <v>134</v>
      </c>
      <c r="AT162" s="196" t="s">
        <v>129</v>
      </c>
      <c r="AU162" s="196" t="s">
        <v>82</v>
      </c>
      <c r="AY162" s="17" t="s">
        <v>127</v>
      </c>
      <c r="BE162" s="197">
        <f>IF(O162="základní",K162,0)</f>
        <v>0</v>
      </c>
      <c r="BF162" s="197">
        <f>IF(O162="snížená",K162,0)</f>
        <v>0</v>
      </c>
      <c r="BG162" s="197">
        <f>IF(O162="zákl. přenesená",K162,0)</f>
        <v>0</v>
      </c>
      <c r="BH162" s="197">
        <f>IF(O162="sníž. přenesená",K162,0)</f>
        <v>0</v>
      </c>
      <c r="BI162" s="197">
        <f>IF(O162="nulová",K162,0)</f>
        <v>0</v>
      </c>
      <c r="BJ162" s="17" t="s">
        <v>80</v>
      </c>
      <c r="BK162" s="197">
        <f>ROUND(P162*H162,2)</f>
        <v>0</v>
      </c>
      <c r="BL162" s="17" t="s">
        <v>134</v>
      </c>
      <c r="BM162" s="196" t="s">
        <v>180</v>
      </c>
    </row>
    <row r="163" spans="1:65" s="2" customFormat="1" ht="29.25">
      <c r="A163" s="34"/>
      <c r="B163" s="35"/>
      <c r="C163" s="36"/>
      <c r="D163" s="198" t="s">
        <v>136</v>
      </c>
      <c r="E163" s="36"/>
      <c r="F163" s="199" t="s">
        <v>181</v>
      </c>
      <c r="G163" s="36"/>
      <c r="H163" s="36"/>
      <c r="I163" s="200"/>
      <c r="J163" s="200"/>
      <c r="K163" s="36"/>
      <c r="L163" s="36"/>
      <c r="M163" s="39"/>
      <c r="N163" s="201"/>
      <c r="O163" s="202"/>
      <c r="P163" s="71"/>
      <c r="Q163" s="71"/>
      <c r="R163" s="71"/>
      <c r="S163" s="71"/>
      <c r="T163" s="71"/>
      <c r="U163" s="71"/>
      <c r="V163" s="71"/>
      <c r="W163" s="71"/>
      <c r="X163" s="72"/>
      <c r="Y163" s="34"/>
      <c r="Z163" s="34"/>
      <c r="AA163" s="34"/>
      <c r="AB163" s="34"/>
      <c r="AC163" s="34"/>
      <c r="AD163" s="34"/>
      <c r="AE163" s="34"/>
      <c r="AT163" s="17" t="s">
        <v>136</v>
      </c>
      <c r="AU163" s="17" t="s">
        <v>82</v>
      </c>
    </row>
    <row r="164" spans="1:65" s="2" customFormat="1" ht="11.25">
      <c r="A164" s="34"/>
      <c r="B164" s="35"/>
      <c r="C164" s="36"/>
      <c r="D164" s="203" t="s">
        <v>138</v>
      </c>
      <c r="E164" s="36"/>
      <c r="F164" s="204" t="s">
        <v>182</v>
      </c>
      <c r="G164" s="36"/>
      <c r="H164" s="36"/>
      <c r="I164" s="200"/>
      <c r="J164" s="200"/>
      <c r="K164" s="36"/>
      <c r="L164" s="36"/>
      <c r="M164" s="39"/>
      <c r="N164" s="201"/>
      <c r="O164" s="202"/>
      <c r="P164" s="71"/>
      <c r="Q164" s="71"/>
      <c r="R164" s="71"/>
      <c r="S164" s="71"/>
      <c r="T164" s="71"/>
      <c r="U164" s="71"/>
      <c r="V164" s="71"/>
      <c r="W164" s="71"/>
      <c r="X164" s="72"/>
      <c r="Y164" s="34"/>
      <c r="Z164" s="34"/>
      <c r="AA164" s="34"/>
      <c r="AB164" s="34"/>
      <c r="AC164" s="34"/>
      <c r="AD164" s="34"/>
      <c r="AE164" s="34"/>
      <c r="AT164" s="17" t="s">
        <v>138</v>
      </c>
      <c r="AU164" s="17" t="s">
        <v>82</v>
      </c>
    </row>
    <row r="165" spans="1:65" s="13" customFormat="1" ht="11.25">
      <c r="B165" s="205"/>
      <c r="C165" s="206"/>
      <c r="D165" s="198" t="s">
        <v>140</v>
      </c>
      <c r="E165" s="207" t="s">
        <v>1</v>
      </c>
      <c r="F165" s="208" t="s">
        <v>167</v>
      </c>
      <c r="G165" s="206"/>
      <c r="H165" s="207" t="s">
        <v>1</v>
      </c>
      <c r="I165" s="209"/>
      <c r="J165" s="209"/>
      <c r="K165" s="206"/>
      <c r="L165" s="206"/>
      <c r="M165" s="210"/>
      <c r="N165" s="211"/>
      <c r="O165" s="212"/>
      <c r="P165" s="212"/>
      <c r="Q165" s="212"/>
      <c r="R165" s="212"/>
      <c r="S165" s="212"/>
      <c r="T165" s="212"/>
      <c r="U165" s="212"/>
      <c r="V165" s="212"/>
      <c r="W165" s="212"/>
      <c r="X165" s="213"/>
      <c r="AT165" s="214" t="s">
        <v>140</v>
      </c>
      <c r="AU165" s="214" t="s">
        <v>82</v>
      </c>
      <c r="AV165" s="13" t="s">
        <v>80</v>
      </c>
      <c r="AW165" s="13" t="s">
        <v>5</v>
      </c>
      <c r="AX165" s="13" t="s">
        <v>75</v>
      </c>
      <c r="AY165" s="214" t="s">
        <v>127</v>
      </c>
    </row>
    <row r="166" spans="1:65" s="14" customFormat="1" ht="11.25">
      <c r="B166" s="215"/>
      <c r="C166" s="216"/>
      <c r="D166" s="198" t="s">
        <v>140</v>
      </c>
      <c r="E166" s="217" t="s">
        <v>1</v>
      </c>
      <c r="F166" s="218" t="s">
        <v>168</v>
      </c>
      <c r="G166" s="216"/>
      <c r="H166" s="219">
        <v>9.3740000000000006</v>
      </c>
      <c r="I166" s="220"/>
      <c r="J166" s="220"/>
      <c r="K166" s="216"/>
      <c r="L166" s="216"/>
      <c r="M166" s="221"/>
      <c r="N166" s="222"/>
      <c r="O166" s="223"/>
      <c r="P166" s="223"/>
      <c r="Q166" s="223"/>
      <c r="R166" s="223"/>
      <c r="S166" s="223"/>
      <c r="T166" s="223"/>
      <c r="U166" s="223"/>
      <c r="V166" s="223"/>
      <c r="W166" s="223"/>
      <c r="X166" s="224"/>
      <c r="AT166" s="225" t="s">
        <v>140</v>
      </c>
      <c r="AU166" s="225" t="s">
        <v>82</v>
      </c>
      <c r="AV166" s="14" t="s">
        <v>82</v>
      </c>
      <c r="AW166" s="14" t="s">
        <v>5</v>
      </c>
      <c r="AX166" s="14" t="s">
        <v>75</v>
      </c>
      <c r="AY166" s="225" t="s">
        <v>127</v>
      </c>
    </row>
    <row r="167" spans="1:65" s="15" customFormat="1" ht="11.25">
      <c r="B167" s="226"/>
      <c r="C167" s="227"/>
      <c r="D167" s="198" t="s">
        <v>140</v>
      </c>
      <c r="E167" s="228" t="s">
        <v>1</v>
      </c>
      <c r="F167" s="229" t="s">
        <v>143</v>
      </c>
      <c r="G167" s="227"/>
      <c r="H167" s="230">
        <v>9.3740000000000006</v>
      </c>
      <c r="I167" s="231"/>
      <c r="J167" s="231"/>
      <c r="K167" s="227"/>
      <c r="L167" s="227"/>
      <c r="M167" s="232"/>
      <c r="N167" s="233"/>
      <c r="O167" s="234"/>
      <c r="P167" s="234"/>
      <c r="Q167" s="234"/>
      <c r="R167" s="234"/>
      <c r="S167" s="234"/>
      <c r="T167" s="234"/>
      <c r="U167" s="234"/>
      <c r="V167" s="234"/>
      <c r="W167" s="234"/>
      <c r="X167" s="235"/>
      <c r="AT167" s="236" t="s">
        <v>140</v>
      </c>
      <c r="AU167" s="236" t="s">
        <v>82</v>
      </c>
      <c r="AV167" s="15" t="s">
        <v>134</v>
      </c>
      <c r="AW167" s="15" t="s">
        <v>5</v>
      </c>
      <c r="AX167" s="15" t="s">
        <v>80</v>
      </c>
      <c r="AY167" s="236" t="s">
        <v>127</v>
      </c>
    </row>
    <row r="168" spans="1:65" s="2" customFormat="1" ht="24.2" customHeight="1">
      <c r="A168" s="34"/>
      <c r="B168" s="35"/>
      <c r="C168" s="184" t="s">
        <v>183</v>
      </c>
      <c r="D168" s="184" t="s">
        <v>129</v>
      </c>
      <c r="E168" s="185" t="s">
        <v>184</v>
      </c>
      <c r="F168" s="186" t="s">
        <v>185</v>
      </c>
      <c r="G168" s="187" t="s">
        <v>186</v>
      </c>
      <c r="H168" s="188">
        <v>4.6559999999999997</v>
      </c>
      <c r="I168" s="189"/>
      <c r="J168" s="189"/>
      <c r="K168" s="190">
        <f>ROUND(P168*H168,2)</f>
        <v>0</v>
      </c>
      <c r="L168" s="186" t="s">
        <v>133</v>
      </c>
      <c r="M168" s="39"/>
      <c r="N168" s="191" t="s">
        <v>1</v>
      </c>
      <c r="O168" s="192" t="s">
        <v>38</v>
      </c>
      <c r="P168" s="193">
        <f>I168+J168</f>
        <v>0</v>
      </c>
      <c r="Q168" s="193">
        <f>ROUND(I168*H168,2)</f>
        <v>0</v>
      </c>
      <c r="R168" s="193">
        <f>ROUND(J168*H168,2)</f>
        <v>0</v>
      </c>
      <c r="S168" s="71"/>
      <c r="T168" s="194">
        <f>S168*H168</f>
        <v>0</v>
      </c>
      <c r="U168" s="194">
        <v>0</v>
      </c>
      <c r="V168" s="194">
        <f>U168*H168</f>
        <v>0</v>
      </c>
      <c r="W168" s="194">
        <v>0</v>
      </c>
      <c r="X168" s="195">
        <f>W168*H168</f>
        <v>0</v>
      </c>
      <c r="Y168" s="34"/>
      <c r="Z168" s="34"/>
      <c r="AA168" s="34"/>
      <c r="AB168" s="34"/>
      <c r="AC168" s="34"/>
      <c r="AD168" s="34"/>
      <c r="AE168" s="34"/>
      <c r="AR168" s="196" t="s">
        <v>134</v>
      </c>
      <c r="AT168" s="196" t="s">
        <v>129</v>
      </c>
      <c r="AU168" s="196" t="s">
        <v>82</v>
      </c>
      <c r="AY168" s="17" t="s">
        <v>127</v>
      </c>
      <c r="BE168" s="197">
        <f>IF(O168="základní",K168,0)</f>
        <v>0</v>
      </c>
      <c r="BF168" s="197">
        <f>IF(O168="snížená",K168,0)</f>
        <v>0</v>
      </c>
      <c r="BG168" s="197">
        <f>IF(O168="zákl. přenesená",K168,0)</f>
        <v>0</v>
      </c>
      <c r="BH168" s="197">
        <f>IF(O168="sníž. přenesená",K168,0)</f>
        <v>0</v>
      </c>
      <c r="BI168" s="197">
        <f>IF(O168="nulová",K168,0)</f>
        <v>0</v>
      </c>
      <c r="BJ168" s="17" t="s">
        <v>80</v>
      </c>
      <c r="BK168" s="197">
        <f>ROUND(P168*H168,2)</f>
        <v>0</v>
      </c>
      <c r="BL168" s="17" t="s">
        <v>134</v>
      </c>
      <c r="BM168" s="196" t="s">
        <v>187</v>
      </c>
    </row>
    <row r="169" spans="1:65" s="2" customFormat="1" ht="29.25">
      <c r="A169" s="34"/>
      <c r="B169" s="35"/>
      <c r="C169" s="36"/>
      <c r="D169" s="198" t="s">
        <v>136</v>
      </c>
      <c r="E169" s="36"/>
      <c r="F169" s="199" t="s">
        <v>188</v>
      </c>
      <c r="G169" s="36"/>
      <c r="H169" s="36"/>
      <c r="I169" s="200"/>
      <c r="J169" s="200"/>
      <c r="K169" s="36"/>
      <c r="L169" s="36"/>
      <c r="M169" s="39"/>
      <c r="N169" s="201"/>
      <c r="O169" s="202"/>
      <c r="P169" s="71"/>
      <c r="Q169" s="71"/>
      <c r="R169" s="71"/>
      <c r="S169" s="71"/>
      <c r="T169" s="71"/>
      <c r="U169" s="71"/>
      <c r="V169" s="71"/>
      <c r="W169" s="71"/>
      <c r="X169" s="72"/>
      <c r="Y169" s="34"/>
      <c r="Z169" s="34"/>
      <c r="AA169" s="34"/>
      <c r="AB169" s="34"/>
      <c r="AC169" s="34"/>
      <c r="AD169" s="34"/>
      <c r="AE169" s="34"/>
      <c r="AT169" s="17" t="s">
        <v>136</v>
      </c>
      <c r="AU169" s="17" t="s">
        <v>82</v>
      </c>
    </row>
    <row r="170" spans="1:65" s="2" customFormat="1" ht="11.25">
      <c r="A170" s="34"/>
      <c r="B170" s="35"/>
      <c r="C170" s="36"/>
      <c r="D170" s="203" t="s">
        <v>138</v>
      </c>
      <c r="E170" s="36"/>
      <c r="F170" s="204" t="s">
        <v>189</v>
      </c>
      <c r="G170" s="36"/>
      <c r="H170" s="36"/>
      <c r="I170" s="200"/>
      <c r="J170" s="200"/>
      <c r="K170" s="36"/>
      <c r="L170" s="36"/>
      <c r="M170" s="39"/>
      <c r="N170" s="201"/>
      <c r="O170" s="202"/>
      <c r="P170" s="71"/>
      <c r="Q170" s="71"/>
      <c r="R170" s="71"/>
      <c r="S170" s="71"/>
      <c r="T170" s="71"/>
      <c r="U170" s="71"/>
      <c r="V170" s="71"/>
      <c r="W170" s="71"/>
      <c r="X170" s="72"/>
      <c r="Y170" s="34"/>
      <c r="Z170" s="34"/>
      <c r="AA170" s="34"/>
      <c r="AB170" s="34"/>
      <c r="AC170" s="34"/>
      <c r="AD170" s="34"/>
      <c r="AE170" s="34"/>
      <c r="AT170" s="17" t="s">
        <v>138</v>
      </c>
      <c r="AU170" s="17" t="s">
        <v>82</v>
      </c>
    </row>
    <row r="171" spans="1:65" s="14" customFormat="1" ht="11.25">
      <c r="B171" s="215"/>
      <c r="C171" s="216"/>
      <c r="D171" s="198" t="s">
        <v>140</v>
      </c>
      <c r="E171" s="216"/>
      <c r="F171" s="218" t="s">
        <v>190</v>
      </c>
      <c r="G171" s="216"/>
      <c r="H171" s="219">
        <v>4.6559999999999997</v>
      </c>
      <c r="I171" s="220"/>
      <c r="J171" s="220"/>
      <c r="K171" s="216"/>
      <c r="L171" s="216"/>
      <c r="M171" s="221"/>
      <c r="N171" s="222"/>
      <c r="O171" s="223"/>
      <c r="P171" s="223"/>
      <c r="Q171" s="223"/>
      <c r="R171" s="223"/>
      <c r="S171" s="223"/>
      <c r="T171" s="223"/>
      <c r="U171" s="223"/>
      <c r="V171" s="223"/>
      <c r="W171" s="223"/>
      <c r="X171" s="224"/>
      <c r="AT171" s="225" t="s">
        <v>140</v>
      </c>
      <c r="AU171" s="225" t="s">
        <v>82</v>
      </c>
      <c r="AV171" s="14" t="s">
        <v>82</v>
      </c>
      <c r="AW171" s="14" t="s">
        <v>4</v>
      </c>
      <c r="AX171" s="14" t="s">
        <v>80</v>
      </c>
      <c r="AY171" s="225" t="s">
        <v>127</v>
      </c>
    </row>
    <row r="172" spans="1:65" s="2" customFormat="1" ht="33" customHeight="1">
      <c r="A172" s="34"/>
      <c r="B172" s="35"/>
      <c r="C172" s="184" t="s">
        <v>191</v>
      </c>
      <c r="D172" s="184" t="s">
        <v>129</v>
      </c>
      <c r="E172" s="185" t="s">
        <v>192</v>
      </c>
      <c r="F172" s="186" t="s">
        <v>193</v>
      </c>
      <c r="G172" s="187" t="s">
        <v>186</v>
      </c>
      <c r="H172" s="188">
        <v>1.44</v>
      </c>
      <c r="I172" s="189"/>
      <c r="J172" s="189"/>
      <c r="K172" s="190">
        <f>ROUND(P172*H172,2)</f>
        <v>0</v>
      </c>
      <c r="L172" s="186" t="s">
        <v>133</v>
      </c>
      <c r="M172" s="39"/>
      <c r="N172" s="191" t="s">
        <v>1</v>
      </c>
      <c r="O172" s="192" t="s">
        <v>38</v>
      </c>
      <c r="P172" s="193">
        <f>I172+J172</f>
        <v>0</v>
      </c>
      <c r="Q172" s="193">
        <f>ROUND(I172*H172,2)</f>
        <v>0</v>
      </c>
      <c r="R172" s="193">
        <f>ROUND(J172*H172,2)</f>
        <v>0</v>
      </c>
      <c r="S172" s="71"/>
      <c r="T172" s="194">
        <f>S172*H172</f>
        <v>0</v>
      </c>
      <c r="U172" s="194">
        <v>0</v>
      </c>
      <c r="V172" s="194">
        <f>U172*H172</f>
        <v>0</v>
      </c>
      <c r="W172" s="194">
        <v>0</v>
      </c>
      <c r="X172" s="195">
        <f>W172*H172</f>
        <v>0</v>
      </c>
      <c r="Y172" s="34"/>
      <c r="Z172" s="34"/>
      <c r="AA172" s="34"/>
      <c r="AB172" s="34"/>
      <c r="AC172" s="34"/>
      <c r="AD172" s="34"/>
      <c r="AE172" s="34"/>
      <c r="AR172" s="196" t="s">
        <v>134</v>
      </c>
      <c r="AT172" s="196" t="s">
        <v>129</v>
      </c>
      <c r="AU172" s="196" t="s">
        <v>82</v>
      </c>
      <c r="AY172" s="17" t="s">
        <v>127</v>
      </c>
      <c r="BE172" s="197">
        <f>IF(O172="základní",K172,0)</f>
        <v>0</v>
      </c>
      <c r="BF172" s="197">
        <f>IF(O172="snížená",K172,0)</f>
        <v>0</v>
      </c>
      <c r="BG172" s="197">
        <f>IF(O172="zákl. přenesená",K172,0)</f>
        <v>0</v>
      </c>
      <c r="BH172" s="197">
        <f>IF(O172="sníž. přenesená",K172,0)</f>
        <v>0</v>
      </c>
      <c r="BI172" s="197">
        <f>IF(O172="nulová",K172,0)</f>
        <v>0</v>
      </c>
      <c r="BJ172" s="17" t="s">
        <v>80</v>
      </c>
      <c r="BK172" s="197">
        <f>ROUND(P172*H172,2)</f>
        <v>0</v>
      </c>
      <c r="BL172" s="17" t="s">
        <v>134</v>
      </c>
      <c r="BM172" s="196" t="s">
        <v>194</v>
      </c>
    </row>
    <row r="173" spans="1:65" s="2" customFormat="1" ht="29.25">
      <c r="A173" s="34"/>
      <c r="B173" s="35"/>
      <c r="C173" s="36"/>
      <c r="D173" s="198" t="s">
        <v>136</v>
      </c>
      <c r="E173" s="36"/>
      <c r="F173" s="199" t="s">
        <v>195</v>
      </c>
      <c r="G173" s="36"/>
      <c r="H173" s="36"/>
      <c r="I173" s="200"/>
      <c r="J173" s="200"/>
      <c r="K173" s="36"/>
      <c r="L173" s="36"/>
      <c r="M173" s="39"/>
      <c r="N173" s="201"/>
      <c r="O173" s="202"/>
      <c r="P173" s="71"/>
      <c r="Q173" s="71"/>
      <c r="R173" s="71"/>
      <c r="S173" s="71"/>
      <c r="T173" s="71"/>
      <c r="U173" s="71"/>
      <c r="V173" s="71"/>
      <c r="W173" s="71"/>
      <c r="X173" s="72"/>
      <c r="Y173" s="34"/>
      <c r="Z173" s="34"/>
      <c r="AA173" s="34"/>
      <c r="AB173" s="34"/>
      <c r="AC173" s="34"/>
      <c r="AD173" s="34"/>
      <c r="AE173" s="34"/>
      <c r="AT173" s="17" t="s">
        <v>136</v>
      </c>
      <c r="AU173" s="17" t="s">
        <v>82</v>
      </c>
    </row>
    <row r="174" spans="1:65" s="2" customFormat="1" ht="11.25">
      <c r="A174" s="34"/>
      <c r="B174" s="35"/>
      <c r="C174" s="36"/>
      <c r="D174" s="203" t="s">
        <v>138</v>
      </c>
      <c r="E174" s="36"/>
      <c r="F174" s="204" t="s">
        <v>196</v>
      </c>
      <c r="G174" s="36"/>
      <c r="H174" s="36"/>
      <c r="I174" s="200"/>
      <c r="J174" s="200"/>
      <c r="K174" s="36"/>
      <c r="L174" s="36"/>
      <c r="M174" s="39"/>
      <c r="N174" s="201"/>
      <c r="O174" s="202"/>
      <c r="P174" s="71"/>
      <c r="Q174" s="71"/>
      <c r="R174" s="71"/>
      <c r="S174" s="71"/>
      <c r="T174" s="71"/>
      <c r="U174" s="71"/>
      <c r="V174" s="71"/>
      <c r="W174" s="71"/>
      <c r="X174" s="72"/>
      <c r="Y174" s="34"/>
      <c r="Z174" s="34"/>
      <c r="AA174" s="34"/>
      <c r="AB174" s="34"/>
      <c r="AC174" s="34"/>
      <c r="AD174" s="34"/>
      <c r="AE174" s="34"/>
      <c r="AT174" s="17" t="s">
        <v>138</v>
      </c>
      <c r="AU174" s="17" t="s">
        <v>82</v>
      </c>
    </row>
    <row r="175" spans="1:65" s="2" customFormat="1" ht="24.2" customHeight="1">
      <c r="A175" s="34"/>
      <c r="B175" s="35"/>
      <c r="C175" s="184" t="s">
        <v>197</v>
      </c>
      <c r="D175" s="184" t="s">
        <v>129</v>
      </c>
      <c r="E175" s="185" t="s">
        <v>198</v>
      </c>
      <c r="F175" s="186" t="s">
        <v>199</v>
      </c>
      <c r="G175" s="187" t="s">
        <v>146</v>
      </c>
      <c r="H175" s="188">
        <v>38.533999999999999</v>
      </c>
      <c r="I175" s="189"/>
      <c r="J175" s="189"/>
      <c r="K175" s="190">
        <f>ROUND(P175*H175,2)</f>
        <v>0</v>
      </c>
      <c r="L175" s="186" t="s">
        <v>133</v>
      </c>
      <c r="M175" s="39"/>
      <c r="N175" s="191" t="s">
        <v>1</v>
      </c>
      <c r="O175" s="192" t="s">
        <v>38</v>
      </c>
      <c r="P175" s="193">
        <f>I175+J175</f>
        <v>0</v>
      </c>
      <c r="Q175" s="193">
        <f>ROUND(I175*H175,2)</f>
        <v>0</v>
      </c>
      <c r="R175" s="193">
        <f>ROUND(J175*H175,2)</f>
        <v>0</v>
      </c>
      <c r="S175" s="71"/>
      <c r="T175" s="194">
        <f>S175*H175</f>
        <v>0</v>
      </c>
      <c r="U175" s="194">
        <v>0</v>
      </c>
      <c r="V175" s="194">
        <f>U175*H175</f>
        <v>0</v>
      </c>
      <c r="W175" s="194">
        <v>0</v>
      </c>
      <c r="X175" s="195">
        <f>W175*H175</f>
        <v>0</v>
      </c>
      <c r="Y175" s="34"/>
      <c r="Z175" s="34"/>
      <c r="AA175" s="34"/>
      <c r="AB175" s="34"/>
      <c r="AC175" s="34"/>
      <c r="AD175" s="34"/>
      <c r="AE175" s="34"/>
      <c r="AR175" s="196" t="s">
        <v>134</v>
      </c>
      <c r="AT175" s="196" t="s">
        <v>129</v>
      </c>
      <c r="AU175" s="196" t="s">
        <v>82</v>
      </c>
      <c r="AY175" s="17" t="s">
        <v>127</v>
      </c>
      <c r="BE175" s="197">
        <f>IF(O175="základní",K175,0)</f>
        <v>0</v>
      </c>
      <c r="BF175" s="197">
        <f>IF(O175="snížená",K175,0)</f>
        <v>0</v>
      </c>
      <c r="BG175" s="197">
        <f>IF(O175="zákl. přenesená",K175,0)</f>
        <v>0</v>
      </c>
      <c r="BH175" s="197">
        <f>IF(O175="sníž. přenesená",K175,0)</f>
        <v>0</v>
      </c>
      <c r="BI175" s="197">
        <f>IF(O175="nulová",K175,0)</f>
        <v>0</v>
      </c>
      <c r="BJ175" s="17" t="s">
        <v>80</v>
      </c>
      <c r="BK175" s="197">
        <f>ROUND(P175*H175,2)</f>
        <v>0</v>
      </c>
      <c r="BL175" s="17" t="s">
        <v>134</v>
      </c>
      <c r="BM175" s="196" t="s">
        <v>200</v>
      </c>
    </row>
    <row r="176" spans="1:65" s="2" customFormat="1" ht="19.5">
      <c r="A176" s="34"/>
      <c r="B176" s="35"/>
      <c r="C176" s="36"/>
      <c r="D176" s="198" t="s">
        <v>136</v>
      </c>
      <c r="E176" s="36"/>
      <c r="F176" s="199" t="s">
        <v>201</v>
      </c>
      <c r="G176" s="36"/>
      <c r="H176" s="36"/>
      <c r="I176" s="200"/>
      <c r="J176" s="200"/>
      <c r="K176" s="36"/>
      <c r="L176" s="36"/>
      <c r="M176" s="39"/>
      <c r="N176" s="201"/>
      <c r="O176" s="202"/>
      <c r="P176" s="71"/>
      <c r="Q176" s="71"/>
      <c r="R176" s="71"/>
      <c r="S176" s="71"/>
      <c r="T176" s="71"/>
      <c r="U176" s="71"/>
      <c r="V176" s="71"/>
      <c r="W176" s="71"/>
      <c r="X176" s="72"/>
      <c r="Y176" s="34"/>
      <c r="Z176" s="34"/>
      <c r="AA176" s="34"/>
      <c r="AB176" s="34"/>
      <c r="AC176" s="34"/>
      <c r="AD176" s="34"/>
      <c r="AE176" s="34"/>
      <c r="AT176" s="17" t="s">
        <v>136</v>
      </c>
      <c r="AU176" s="17" t="s">
        <v>82</v>
      </c>
    </row>
    <row r="177" spans="1:65" s="2" customFormat="1" ht="11.25">
      <c r="A177" s="34"/>
      <c r="B177" s="35"/>
      <c r="C177" s="36"/>
      <c r="D177" s="203" t="s">
        <v>138</v>
      </c>
      <c r="E177" s="36"/>
      <c r="F177" s="204" t="s">
        <v>202</v>
      </c>
      <c r="G177" s="36"/>
      <c r="H177" s="36"/>
      <c r="I177" s="200"/>
      <c r="J177" s="200"/>
      <c r="K177" s="36"/>
      <c r="L177" s="36"/>
      <c r="M177" s="39"/>
      <c r="N177" s="201"/>
      <c r="O177" s="202"/>
      <c r="P177" s="71"/>
      <c r="Q177" s="71"/>
      <c r="R177" s="71"/>
      <c r="S177" s="71"/>
      <c r="T177" s="71"/>
      <c r="U177" s="71"/>
      <c r="V177" s="71"/>
      <c r="W177" s="71"/>
      <c r="X177" s="72"/>
      <c r="Y177" s="34"/>
      <c r="Z177" s="34"/>
      <c r="AA177" s="34"/>
      <c r="AB177" s="34"/>
      <c r="AC177" s="34"/>
      <c r="AD177" s="34"/>
      <c r="AE177" s="34"/>
      <c r="AT177" s="17" t="s">
        <v>138</v>
      </c>
      <c r="AU177" s="17" t="s">
        <v>82</v>
      </c>
    </row>
    <row r="178" spans="1:65" s="13" customFormat="1" ht="11.25">
      <c r="B178" s="205"/>
      <c r="C178" s="206"/>
      <c r="D178" s="198" t="s">
        <v>140</v>
      </c>
      <c r="E178" s="207" t="s">
        <v>1</v>
      </c>
      <c r="F178" s="208" t="s">
        <v>165</v>
      </c>
      <c r="G178" s="206"/>
      <c r="H178" s="207" t="s">
        <v>1</v>
      </c>
      <c r="I178" s="209"/>
      <c r="J178" s="209"/>
      <c r="K178" s="206"/>
      <c r="L178" s="206"/>
      <c r="M178" s="210"/>
      <c r="N178" s="211"/>
      <c r="O178" s="212"/>
      <c r="P178" s="212"/>
      <c r="Q178" s="212"/>
      <c r="R178" s="212"/>
      <c r="S178" s="212"/>
      <c r="T178" s="212"/>
      <c r="U178" s="212"/>
      <c r="V178" s="212"/>
      <c r="W178" s="212"/>
      <c r="X178" s="213"/>
      <c r="AT178" s="214" t="s">
        <v>140</v>
      </c>
      <c r="AU178" s="214" t="s">
        <v>82</v>
      </c>
      <c r="AV178" s="13" t="s">
        <v>80</v>
      </c>
      <c r="AW178" s="13" t="s">
        <v>5</v>
      </c>
      <c r="AX178" s="13" t="s">
        <v>75</v>
      </c>
      <c r="AY178" s="214" t="s">
        <v>127</v>
      </c>
    </row>
    <row r="179" spans="1:65" s="14" customFormat="1" ht="11.25">
      <c r="B179" s="215"/>
      <c r="C179" s="216"/>
      <c r="D179" s="198" t="s">
        <v>140</v>
      </c>
      <c r="E179" s="217" t="s">
        <v>1</v>
      </c>
      <c r="F179" s="218" t="s">
        <v>203</v>
      </c>
      <c r="G179" s="216"/>
      <c r="H179" s="219">
        <v>25.6</v>
      </c>
      <c r="I179" s="220"/>
      <c r="J179" s="220"/>
      <c r="K179" s="216"/>
      <c r="L179" s="216"/>
      <c r="M179" s="221"/>
      <c r="N179" s="222"/>
      <c r="O179" s="223"/>
      <c r="P179" s="223"/>
      <c r="Q179" s="223"/>
      <c r="R179" s="223"/>
      <c r="S179" s="223"/>
      <c r="T179" s="223"/>
      <c r="U179" s="223"/>
      <c r="V179" s="223"/>
      <c r="W179" s="223"/>
      <c r="X179" s="224"/>
      <c r="AT179" s="225" t="s">
        <v>140</v>
      </c>
      <c r="AU179" s="225" t="s">
        <v>82</v>
      </c>
      <c r="AV179" s="14" t="s">
        <v>82</v>
      </c>
      <c r="AW179" s="14" t="s">
        <v>5</v>
      </c>
      <c r="AX179" s="14" t="s">
        <v>75</v>
      </c>
      <c r="AY179" s="225" t="s">
        <v>127</v>
      </c>
    </row>
    <row r="180" spans="1:65" s="13" customFormat="1" ht="11.25">
      <c r="B180" s="205"/>
      <c r="C180" s="206"/>
      <c r="D180" s="198" t="s">
        <v>140</v>
      </c>
      <c r="E180" s="207" t="s">
        <v>1</v>
      </c>
      <c r="F180" s="208" t="s">
        <v>204</v>
      </c>
      <c r="G180" s="206"/>
      <c r="H180" s="207" t="s">
        <v>1</v>
      </c>
      <c r="I180" s="209"/>
      <c r="J180" s="209"/>
      <c r="K180" s="206"/>
      <c r="L180" s="206"/>
      <c r="M180" s="210"/>
      <c r="N180" s="211"/>
      <c r="O180" s="212"/>
      <c r="P180" s="212"/>
      <c r="Q180" s="212"/>
      <c r="R180" s="212"/>
      <c r="S180" s="212"/>
      <c r="T180" s="212"/>
      <c r="U180" s="212"/>
      <c r="V180" s="212"/>
      <c r="W180" s="212"/>
      <c r="X180" s="213"/>
      <c r="AT180" s="214" t="s">
        <v>140</v>
      </c>
      <c r="AU180" s="214" t="s">
        <v>82</v>
      </c>
      <c r="AV180" s="13" t="s">
        <v>80</v>
      </c>
      <c r="AW180" s="13" t="s">
        <v>5</v>
      </c>
      <c r="AX180" s="13" t="s">
        <v>75</v>
      </c>
      <c r="AY180" s="214" t="s">
        <v>127</v>
      </c>
    </row>
    <row r="181" spans="1:65" s="14" customFormat="1" ht="11.25">
      <c r="B181" s="215"/>
      <c r="C181" s="216"/>
      <c r="D181" s="198" t="s">
        <v>140</v>
      </c>
      <c r="E181" s="217" t="s">
        <v>1</v>
      </c>
      <c r="F181" s="218" t="s">
        <v>205</v>
      </c>
      <c r="G181" s="216"/>
      <c r="H181" s="219">
        <v>12.933999999999999</v>
      </c>
      <c r="I181" s="220"/>
      <c r="J181" s="220"/>
      <c r="K181" s="216"/>
      <c r="L181" s="216"/>
      <c r="M181" s="221"/>
      <c r="N181" s="222"/>
      <c r="O181" s="223"/>
      <c r="P181" s="223"/>
      <c r="Q181" s="223"/>
      <c r="R181" s="223"/>
      <c r="S181" s="223"/>
      <c r="T181" s="223"/>
      <c r="U181" s="223"/>
      <c r="V181" s="223"/>
      <c r="W181" s="223"/>
      <c r="X181" s="224"/>
      <c r="AT181" s="225" t="s">
        <v>140</v>
      </c>
      <c r="AU181" s="225" t="s">
        <v>82</v>
      </c>
      <c r="AV181" s="14" t="s">
        <v>82</v>
      </c>
      <c r="AW181" s="14" t="s">
        <v>5</v>
      </c>
      <c r="AX181" s="14" t="s">
        <v>75</v>
      </c>
      <c r="AY181" s="225" t="s">
        <v>127</v>
      </c>
    </row>
    <row r="182" spans="1:65" s="15" customFormat="1" ht="11.25">
      <c r="B182" s="226"/>
      <c r="C182" s="227"/>
      <c r="D182" s="198" t="s">
        <v>140</v>
      </c>
      <c r="E182" s="228" t="s">
        <v>1</v>
      </c>
      <c r="F182" s="229" t="s">
        <v>143</v>
      </c>
      <c r="G182" s="227"/>
      <c r="H182" s="230">
        <v>38.533999999999999</v>
      </c>
      <c r="I182" s="231"/>
      <c r="J182" s="231"/>
      <c r="K182" s="227"/>
      <c r="L182" s="227"/>
      <c r="M182" s="232"/>
      <c r="N182" s="233"/>
      <c r="O182" s="234"/>
      <c r="P182" s="234"/>
      <c r="Q182" s="234"/>
      <c r="R182" s="234"/>
      <c r="S182" s="234"/>
      <c r="T182" s="234"/>
      <c r="U182" s="234"/>
      <c r="V182" s="234"/>
      <c r="W182" s="234"/>
      <c r="X182" s="235"/>
      <c r="AT182" s="236" t="s">
        <v>140</v>
      </c>
      <c r="AU182" s="236" t="s">
        <v>82</v>
      </c>
      <c r="AV182" s="15" t="s">
        <v>134</v>
      </c>
      <c r="AW182" s="15" t="s">
        <v>5</v>
      </c>
      <c r="AX182" s="15" t="s">
        <v>80</v>
      </c>
      <c r="AY182" s="236" t="s">
        <v>127</v>
      </c>
    </row>
    <row r="183" spans="1:65" s="2" customFormat="1" ht="24.2" customHeight="1">
      <c r="A183" s="34"/>
      <c r="B183" s="35"/>
      <c r="C183" s="184" t="s">
        <v>206</v>
      </c>
      <c r="D183" s="184" t="s">
        <v>129</v>
      </c>
      <c r="E183" s="185" t="s">
        <v>207</v>
      </c>
      <c r="F183" s="186" t="s">
        <v>208</v>
      </c>
      <c r="G183" s="187" t="s">
        <v>132</v>
      </c>
      <c r="H183" s="188">
        <v>46.87</v>
      </c>
      <c r="I183" s="189"/>
      <c r="J183" s="189"/>
      <c r="K183" s="190">
        <f>ROUND(P183*H183,2)</f>
        <v>0</v>
      </c>
      <c r="L183" s="186" t="s">
        <v>133</v>
      </c>
      <c r="M183" s="39"/>
      <c r="N183" s="191" t="s">
        <v>1</v>
      </c>
      <c r="O183" s="192" t="s">
        <v>38</v>
      </c>
      <c r="P183" s="193">
        <f>I183+J183</f>
        <v>0</v>
      </c>
      <c r="Q183" s="193">
        <f>ROUND(I183*H183,2)</f>
        <v>0</v>
      </c>
      <c r="R183" s="193">
        <f>ROUND(J183*H183,2)</f>
        <v>0</v>
      </c>
      <c r="S183" s="71"/>
      <c r="T183" s="194">
        <f>S183*H183</f>
        <v>0</v>
      </c>
      <c r="U183" s="194">
        <v>0</v>
      </c>
      <c r="V183" s="194">
        <f>U183*H183</f>
        <v>0</v>
      </c>
      <c r="W183" s="194">
        <v>0</v>
      </c>
      <c r="X183" s="195">
        <f>W183*H183</f>
        <v>0</v>
      </c>
      <c r="Y183" s="34"/>
      <c r="Z183" s="34"/>
      <c r="AA183" s="34"/>
      <c r="AB183" s="34"/>
      <c r="AC183" s="34"/>
      <c r="AD183" s="34"/>
      <c r="AE183" s="34"/>
      <c r="AR183" s="196" t="s">
        <v>134</v>
      </c>
      <c r="AT183" s="196" t="s">
        <v>129</v>
      </c>
      <c r="AU183" s="196" t="s">
        <v>82</v>
      </c>
      <c r="AY183" s="17" t="s">
        <v>127</v>
      </c>
      <c r="BE183" s="197">
        <f>IF(O183="základní",K183,0)</f>
        <v>0</v>
      </c>
      <c r="BF183" s="197">
        <f>IF(O183="snížená",K183,0)</f>
        <v>0</v>
      </c>
      <c r="BG183" s="197">
        <f>IF(O183="zákl. přenesená",K183,0)</f>
        <v>0</v>
      </c>
      <c r="BH183" s="197">
        <f>IF(O183="sníž. přenesená",K183,0)</f>
        <v>0</v>
      </c>
      <c r="BI183" s="197">
        <f>IF(O183="nulová",K183,0)</f>
        <v>0</v>
      </c>
      <c r="BJ183" s="17" t="s">
        <v>80</v>
      </c>
      <c r="BK183" s="197">
        <f>ROUND(P183*H183,2)</f>
        <v>0</v>
      </c>
      <c r="BL183" s="17" t="s">
        <v>134</v>
      </c>
      <c r="BM183" s="196" t="s">
        <v>209</v>
      </c>
    </row>
    <row r="184" spans="1:65" s="2" customFormat="1" ht="19.5">
      <c r="A184" s="34"/>
      <c r="B184" s="35"/>
      <c r="C184" s="36"/>
      <c r="D184" s="198" t="s">
        <v>136</v>
      </c>
      <c r="E184" s="36"/>
      <c r="F184" s="199" t="s">
        <v>210</v>
      </c>
      <c r="G184" s="36"/>
      <c r="H184" s="36"/>
      <c r="I184" s="200"/>
      <c r="J184" s="200"/>
      <c r="K184" s="36"/>
      <c r="L184" s="36"/>
      <c r="M184" s="39"/>
      <c r="N184" s="201"/>
      <c r="O184" s="202"/>
      <c r="P184" s="71"/>
      <c r="Q184" s="71"/>
      <c r="R184" s="71"/>
      <c r="S184" s="71"/>
      <c r="T184" s="71"/>
      <c r="U184" s="71"/>
      <c r="V184" s="71"/>
      <c r="W184" s="71"/>
      <c r="X184" s="72"/>
      <c r="Y184" s="34"/>
      <c r="Z184" s="34"/>
      <c r="AA184" s="34"/>
      <c r="AB184" s="34"/>
      <c r="AC184" s="34"/>
      <c r="AD184" s="34"/>
      <c r="AE184" s="34"/>
      <c r="AT184" s="17" t="s">
        <v>136</v>
      </c>
      <c r="AU184" s="17" t="s">
        <v>82</v>
      </c>
    </row>
    <row r="185" spans="1:65" s="2" customFormat="1" ht="11.25">
      <c r="A185" s="34"/>
      <c r="B185" s="35"/>
      <c r="C185" s="36"/>
      <c r="D185" s="203" t="s">
        <v>138</v>
      </c>
      <c r="E185" s="36"/>
      <c r="F185" s="204" t="s">
        <v>211</v>
      </c>
      <c r="G185" s="36"/>
      <c r="H185" s="36"/>
      <c r="I185" s="200"/>
      <c r="J185" s="200"/>
      <c r="K185" s="36"/>
      <c r="L185" s="36"/>
      <c r="M185" s="39"/>
      <c r="N185" s="201"/>
      <c r="O185" s="202"/>
      <c r="P185" s="71"/>
      <c r="Q185" s="71"/>
      <c r="R185" s="71"/>
      <c r="S185" s="71"/>
      <c r="T185" s="71"/>
      <c r="U185" s="71"/>
      <c r="V185" s="71"/>
      <c r="W185" s="71"/>
      <c r="X185" s="72"/>
      <c r="Y185" s="34"/>
      <c r="Z185" s="34"/>
      <c r="AA185" s="34"/>
      <c r="AB185" s="34"/>
      <c r="AC185" s="34"/>
      <c r="AD185" s="34"/>
      <c r="AE185" s="34"/>
      <c r="AT185" s="17" t="s">
        <v>138</v>
      </c>
      <c r="AU185" s="17" t="s">
        <v>82</v>
      </c>
    </row>
    <row r="186" spans="1:65" s="13" customFormat="1" ht="11.25">
      <c r="B186" s="205"/>
      <c r="C186" s="206"/>
      <c r="D186" s="198" t="s">
        <v>140</v>
      </c>
      <c r="E186" s="207" t="s">
        <v>1</v>
      </c>
      <c r="F186" s="208" t="s">
        <v>212</v>
      </c>
      <c r="G186" s="206"/>
      <c r="H186" s="207" t="s">
        <v>1</v>
      </c>
      <c r="I186" s="209"/>
      <c r="J186" s="209"/>
      <c r="K186" s="206"/>
      <c r="L186" s="206"/>
      <c r="M186" s="210"/>
      <c r="N186" s="211"/>
      <c r="O186" s="212"/>
      <c r="P186" s="212"/>
      <c r="Q186" s="212"/>
      <c r="R186" s="212"/>
      <c r="S186" s="212"/>
      <c r="T186" s="212"/>
      <c r="U186" s="212"/>
      <c r="V186" s="212"/>
      <c r="W186" s="212"/>
      <c r="X186" s="213"/>
      <c r="AT186" s="214" t="s">
        <v>140</v>
      </c>
      <c r="AU186" s="214" t="s">
        <v>82</v>
      </c>
      <c r="AV186" s="13" t="s">
        <v>80</v>
      </c>
      <c r="AW186" s="13" t="s">
        <v>5</v>
      </c>
      <c r="AX186" s="13" t="s">
        <v>75</v>
      </c>
      <c r="AY186" s="214" t="s">
        <v>127</v>
      </c>
    </row>
    <row r="187" spans="1:65" s="14" customFormat="1" ht="11.25">
      <c r="B187" s="215"/>
      <c r="C187" s="216"/>
      <c r="D187" s="198" t="s">
        <v>140</v>
      </c>
      <c r="E187" s="217" t="s">
        <v>1</v>
      </c>
      <c r="F187" s="218" t="s">
        <v>213</v>
      </c>
      <c r="G187" s="216"/>
      <c r="H187" s="219">
        <v>46.87</v>
      </c>
      <c r="I187" s="220"/>
      <c r="J187" s="220"/>
      <c r="K187" s="216"/>
      <c r="L187" s="216"/>
      <c r="M187" s="221"/>
      <c r="N187" s="222"/>
      <c r="O187" s="223"/>
      <c r="P187" s="223"/>
      <c r="Q187" s="223"/>
      <c r="R187" s="223"/>
      <c r="S187" s="223"/>
      <c r="T187" s="223"/>
      <c r="U187" s="223"/>
      <c r="V187" s="223"/>
      <c r="W187" s="223"/>
      <c r="X187" s="224"/>
      <c r="AT187" s="225" t="s">
        <v>140</v>
      </c>
      <c r="AU187" s="225" t="s">
        <v>82</v>
      </c>
      <c r="AV187" s="14" t="s">
        <v>82</v>
      </c>
      <c r="AW187" s="14" t="s">
        <v>5</v>
      </c>
      <c r="AX187" s="14" t="s">
        <v>75</v>
      </c>
      <c r="AY187" s="225" t="s">
        <v>127</v>
      </c>
    </row>
    <row r="188" spans="1:65" s="15" customFormat="1" ht="11.25">
      <c r="B188" s="226"/>
      <c r="C188" s="227"/>
      <c r="D188" s="198" t="s">
        <v>140</v>
      </c>
      <c r="E188" s="228" t="s">
        <v>1</v>
      </c>
      <c r="F188" s="229" t="s">
        <v>143</v>
      </c>
      <c r="G188" s="227"/>
      <c r="H188" s="230">
        <v>46.87</v>
      </c>
      <c r="I188" s="231"/>
      <c r="J188" s="231"/>
      <c r="K188" s="227"/>
      <c r="L188" s="227"/>
      <c r="M188" s="232"/>
      <c r="N188" s="233"/>
      <c r="O188" s="234"/>
      <c r="P188" s="234"/>
      <c r="Q188" s="234"/>
      <c r="R188" s="234"/>
      <c r="S188" s="234"/>
      <c r="T188" s="234"/>
      <c r="U188" s="234"/>
      <c r="V188" s="234"/>
      <c r="W188" s="234"/>
      <c r="X188" s="235"/>
      <c r="AT188" s="236" t="s">
        <v>140</v>
      </c>
      <c r="AU188" s="236" t="s">
        <v>82</v>
      </c>
      <c r="AV188" s="15" t="s">
        <v>134</v>
      </c>
      <c r="AW188" s="15" t="s">
        <v>5</v>
      </c>
      <c r="AX188" s="15" t="s">
        <v>80</v>
      </c>
      <c r="AY188" s="236" t="s">
        <v>127</v>
      </c>
    </row>
    <row r="189" spans="1:65" s="2" customFormat="1" ht="24.2" customHeight="1">
      <c r="A189" s="34"/>
      <c r="B189" s="35"/>
      <c r="C189" s="184" t="s">
        <v>214</v>
      </c>
      <c r="D189" s="184" t="s">
        <v>129</v>
      </c>
      <c r="E189" s="185" t="s">
        <v>215</v>
      </c>
      <c r="F189" s="186" t="s">
        <v>216</v>
      </c>
      <c r="G189" s="187" t="s">
        <v>132</v>
      </c>
      <c r="H189" s="188">
        <v>46.87</v>
      </c>
      <c r="I189" s="189"/>
      <c r="J189" s="189"/>
      <c r="K189" s="190">
        <f>ROUND(P189*H189,2)</f>
        <v>0</v>
      </c>
      <c r="L189" s="186" t="s">
        <v>133</v>
      </c>
      <c r="M189" s="39"/>
      <c r="N189" s="191" t="s">
        <v>1</v>
      </c>
      <c r="O189" s="192" t="s">
        <v>38</v>
      </c>
      <c r="P189" s="193">
        <f>I189+J189</f>
        <v>0</v>
      </c>
      <c r="Q189" s="193">
        <f>ROUND(I189*H189,2)</f>
        <v>0</v>
      </c>
      <c r="R189" s="193">
        <f>ROUND(J189*H189,2)</f>
        <v>0</v>
      </c>
      <c r="S189" s="71"/>
      <c r="T189" s="194">
        <f>S189*H189</f>
        <v>0</v>
      </c>
      <c r="U189" s="194">
        <v>0</v>
      </c>
      <c r="V189" s="194">
        <f>U189*H189</f>
        <v>0</v>
      </c>
      <c r="W189" s="194">
        <v>0</v>
      </c>
      <c r="X189" s="195">
        <f>W189*H189</f>
        <v>0</v>
      </c>
      <c r="Y189" s="34"/>
      <c r="Z189" s="34"/>
      <c r="AA189" s="34"/>
      <c r="AB189" s="34"/>
      <c r="AC189" s="34"/>
      <c r="AD189" s="34"/>
      <c r="AE189" s="34"/>
      <c r="AR189" s="196" t="s">
        <v>134</v>
      </c>
      <c r="AT189" s="196" t="s">
        <v>129</v>
      </c>
      <c r="AU189" s="196" t="s">
        <v>82</v>
      </c>
      <c r="AY189" s="17" t="s">
        <v>127</v>
      </c>
      <c r="BE189" s="197">
        <f>IF(O189="základní",K189,0)</f>
        <v>0</v>
      </c>
      <c r="BF189" s="197">
        <f>IF(O189="snížená",K189,0)</f>
        <v>0</v>
      </c>
      <c r="BG189" s="197">
        <f>IF(O189="zákl. přenesená",K189,0)</f>
        <v>0</v>
      </c>
      <c r="BH189" s="197">
        <f>IF(O189="sníž. přenesená",K189,0)</f>
        <v>0</v>
      </c>
      <c r="BI189" s="197">
        <f>IF(O189="nulová",K189,0)</f>
        <v>0</v>
      </c>
      <c r="BJ189" s="17" t="s">
        <v>80</v>
      </c>
      <c r="BK189" s="197">
        <f>ROUND(P189*H189,2)</f>
        <v>0</v>
      </c>
      <c r="BL189" s="17" t="s">
        <v>134</v>
      </c>
      <c r="BM189" s="196" t="s">
        <v>217</v>
      </c>
    </row>
    <row r="190" spans="1:65" s="2" customFormat="1" ht="29.25">
      <c r="A190" s="34"/>
      <c r="B190" s="35"/>
      <c r="C190" s="36"/>
      <c r="D190" s="198" t="s">
        <v>136</v>
      </c>
      <c r="E190" s="36"/>
      <c r="F190" s="199" t="s">
        <v>218</v>
      </c>
      <c r="G190" s="36"/>
      <c r="H190" s="36"/>
      <c r="I190" s="200"/>
      <c r="J190" s="200"/>
      <c r="K190" s="36"/>
      <c r="L190" s="36"/>
      <c r="M190" s="39"/>
      <c r="N190" s="201"/>
      <c r="O190" s="202"/>
      <c r="P190" s="71"/>
      <c r="Q190" s="71"/>
      <c r="R190" s="71"/>
      <c r="S190" s="71"/>
      <c r="T190" s="71"/>
      <c r="U190" s="71"/>
      <c r="V190" s="71"/>
      <c r="W190" s="71"/>
      <c r="X190" s="72"/>
      <c r="Y190" s="34"/>
      <c r="Z190" s="34"/>
      <c r="AA190" s="34"/>
      <c r="AB190" s="34"/>
      <c r="AC190" s="34"/>
      <c r="AD190" s="34"/>
      <c r="AE190" s="34"/>
      <c r="AT190" s="17" t="s">
        <v>136</v>
      </c>
      <c r="AU190" s="17" t="s">
        <v>82</v>
      </c>
    </row>
    <row r="191" spans="1:65" s="2" customFormat="1" ht="11.25">
      <c r="A191" s="34"/>
      <c r="B191" s="35"/>
      <c r="C191" s="36"/>
      <c r="D191" s="203" t="s">
        <v>138</v>
      </c>
      <c r="E191" s="36"/>
      <c r="F191" s="204" t="s">
        <v>219</v>
      </c>
      <c r="G191" s="36"/>
      <c r="H191" s="36"/>
      <c r="I191" s="200"/>
      <c r="J191" s="200"/>
      <c r="K191" s="36"/>
      <c r="L191" s="36"/>
      <c r="M191" s="39"/>
      <c r="N191" s="201"/>
      <c r="O191" s="202"/>
      <c r="P191" s="71"/>
      <c r="Q191" s="71"/>
      <c r="R191" s="71"/>
      <c r="S191" s="71"/>
      <c r="T191" s="71"/>
      <c r="U191" s="71"/>
      <c r="V191" s="71"/>
      <c r="W191" s="71"/>
      <c r="X191" s="72"/>
      <c r="Y191" s="34"/>
      <c r="Z191" s="34"/>
      <c r="AA191" s="34"/>
      <c r="AB191" s="34"/>
      <c r="AC191" s="34"/>
      <c r="AD191" s="34"/>
      <c r="AE191" s="34"/>
      <c r="AT191" s="17" t="s">
        <v>138</v>
      </c>
      <c r="AU191" s="17" t="s">
        <v>82</v>
      </c>
    </row>
    <row r="192" spans="1:65" s="13" customFormat="1" ht="11.25">
      <c r="B192" s="205"/>
      <c r="C192" s="206"/>
      <c r="D192" s="198" t="s">
        <v>140</v>
      </c>
      <c r="E192" s="207" t="s">
        <v>1</v>
      </c>
      <c r="F192" s="208" t="s">
        <v>212</v>
      </c>
      <c r="G192" s="206"/>
      <c r="H192" s="207" t="s">
        <v>1</v>
      </c>
      <c r="I192" s="209"/>
      <c r="J192" s="209"/>
      <c r="K192" s="206"/>
      <c r="L192" s="206"/>
      <c r="M192" s="210"/>
      <c r="N192" s="211"/>
      <c r="O192" s="212"/>
      <c r="P192" s="212"/>
      <c r="Q192" s="212"/>
      <c r="R192" s="212"/>
      <c r="S192" s="212"/>
      <c r="T192" s="212"/>
      <c r="U192" s="212"/>
      <c r="V192" s="212"/>
      <c r="W192" s="212"/>
      <c r="X192" s="213"/>
      <c r="AT192" s="214" t="s">
        <v>140</v>
      </c>
      <c r="AU192" s="214" t="s">
        <v>82</v>
      </c>
      <c r="AV192" s="13" t="s">
        <v>80</v>
      </c>
      <c r="AW192" s="13" t="s">
        <v>5</v>
      </c>
      <c r="AX192" s="13" t="s">
        <v>75</v>
      </c>
      <c r="AY192" s="214" t="s">
        <v>127</v>
      </c>
    </row>
    <row r="193" spans="1:65" s="14" customFormat="1" ht="11.25">
      <c r="B193" s="215"/>
      <c r="C193" s="216"/>
      <c r="D193" s="198" t="s">
        <v>140</v>
      </c>
      <c r="E193" s="217" t="s">
        <v>1</v>
      </c>
      <c r="F193" s="218" t="s">
        <v>213</v>
      </c>
      <c r="G193" s="216"/>
      <c r="H193" s="219">
        <v>46.87</v>
      </c>
      <c r="I193" s="220"/>
      <c r="J193" s="220"/>
      <c r="K193" s="216"/>
      <c r="L193" s="216"/>
      <c r="M193" s="221"/>
      <c r="N193" s="222"/>
      <c r="O193" s="223"/>
      <c r="P193" s="223"/>
      <c r="Q193" s="223"/>
      <c r="R193" s="223"/>
      <c r="S193" s="223"/>
      <c r="T193" s="223"/>
      <c r="U193" s="223"/>
      <c r="V193" s="223"/>
      <c r="W193" s="223"/>
      <c r="X193" s="224"/>
      <c r="AT193" s="225" t="s">
        <v>140</v>
      </c>
      <c r="AU193" s="225" t="s">
        <v>82</v>
      </c>
      <c r="AV193" s="14" t="s">
        <v>82</v>
      </c>
      <c r="AW193" s="14" t="s">
        <v>5</v>
      </c>
      <c r="AX193" s="14" t="s">
        <v>75</v>
      </c>
      <c r="AY193" s="225" t="s">
        <v>127</v>
      </c>
    </row>
    <row r="194" spans="1:65" s="15" customFormat="1" ht="11.25">
      <c r="B194" s="226"/>
      <c r="C194" s="227"/>
      <c r="D194" s="198" t="s">
        <v>140</v>
      </c>
      <c r="E194" s="228" t="s">
        <v>1</v>
      </c>
      <c r="F194" s="229" t="s">
        <v>143</v>
      </c>
      <c r="G194" s="227"/>
      <c r="H194" s="230">
        <v>46.87</v>
      </c>
      <c r="I194" s="231"/>
      <c r="J194" s="231"/>
      <c r="K194" s="227"/>
      <c r="L194" s="227"/>
      <c r="M194" s="232"/>
      <c r="N194" s="233"/>
      <c r="O194" s="234"/>
      <c r="P194" s="234"/>
      <c r="Q194" s="234"/>
      <c r="R194" s="234"/>
      <c r="S194" s="234"/>
      <c r="T194" s="234"/>
      <c r="U194" s="234"/>
      <c r="V194" s="234"/>
      <c r="W194" s="234"/>
      <c r="X194" s="235"/>
      <c r="AT194" s="236" t="s">
        <v>140</v>
      </c>
      <c r="AU194" s="236" t="s">
        <v>82</v>
      </c>
      <c r="AV194" s="15" t="s">
        <v>134</v>
      </c>
      <c r="AW194" s="15" t="s">
        <v>5</v>
      </c>
      <c r="AX194" s="15" t="s">
        <v>80</v>
      </c>
      <c r="AY194" s="236" t="s">
        <v>127</v>
      </c>
    </row>
    <row r="195" spans="1:65" s="2" customFormat="1" ht="24.2" customHeight="1">
      <c r="A195" s="34"/>
      <c r="B195" s="35"/>
      <c r="C195" s="237" t="s">
        <v>9</v>
      </c>
      <c r="D195" s="237" t="s">
        <v>220</v>
      </c>
      <c r="E195" s="238" t="s">
        <v>221</v>
      </c>
      <c r="F195" s="239" t="s">
        <v>222</v>
      </c>
      <c r="G195" s="240" t="s">
        <v>223</v>
      </c>
      <c r="H195" s="241">
        <v>0.93700000000000006</v>
      </c>
      <c r="I195" s="242"/>
      <c r="J195" s="243"/>
      <c r="K195" s="244">
        <f>ROUND(P195*H195,2)</f>
        <v>0</v>
      </c>
      <c r="L195" s="239" t="s">
        <v>133</v>
      </c>
      <c r="M195" s="245"/>
      <c r="N195" s="246" t="s">
        <v>1</v>
      </c>
      <c r="O195" s="192" t="s">
        <v>38</v>
      </c>
      <c r="P195" s="193">
        <f>I195+J195</f>
        <v>0</v>
      </c>
      <c r="Q195" s="193">
        <f>ROUND(I195*H195,2)</f>
        <v>0</v>
      </c>
      <c r="R195" s="193">
        <f>ROUND(J195*H195,2)</f>
        <v>0</v>
      </c>
      <c r="S195" s="71"/>
      <c r="T195" s="194">
        <f>S195*H195</f>
        <v>0</v>
      </c>
      <c r="U195" s="194">
        <v>1E-3</v>
      </c>
      <c r="V195" s="194">
        <f>U195*H195</f>
        <v>9.3700000000000012E-4</v>
      </c>
      <c r="W195" s="194">
        <v>0</v>
      </c>
      <c r="X195" s="195">
        <f>W195*H195</f>
        <v>0</v>
      </c>
      <c r="Y195" s="34"/>
      <c r="Z195" s="34"/>
      <c r="AA195" s="34"/>
      <c r="AB195" s="34"/>
      <c r="AC195" s="34"/>
      <c r="AD195" s="34"/>
      <c r="AE195" s="34"/>
      <c r="AR195" s="196" t="s">
        <v>191</v>
      </c>
      <c r="AT195" s="196" t="s">
        <v>220</v>
      </c>
      <c r="AU195" s="196" t="s">
        <v>82</v>
      </c>
      <c r="AY195" s="17" t="s">
        <v>127</v>
      </c>
      <c r="BE195" s="197">
        <f>IF(O195="základní",K195,0)</f>
        <v>0</v>
      </c>
      <c r="BF195" s="197">
        <f>IF(O195="snížená",K195,0)</f>
        <v>0</v>
      </c>
      <c r="BG195" s="197">
        <f>IF(O195="zákl. přenesená",K195,0)</f>
        <v>0</v>
      </c>
      <c r="BH195" s="197">
        <f>IF(O195="sníž. přenesená",K195,0)</f>
        <v>0</v>
      </c>
      <c r="BI195" s="197">
        <f>IF(O195="nulová",K195,0)</f>
        <v>0</v>
      </c>
      <c r="BJ195" s="17" t="s">
        <v>80</v>
      </c>
      <c r="BK195" s="197">
        <f>ROUND(P195*H195,2)</f>
        <v>0</v>
      </c>
      <c r="BL195" s="17" t="s">
        <v>134</v>
      </c>
      <c r="BM195" s="196" t="s">
        <v>224</v>
      </c>
    </row>
    <row r="196" spans="1:65" s="2" customFormat="1" ht="11.25">
      <c r="A196" s="34"/>
      <c r="B196" s="35"/>
      <c r="C196" s="36"/>
      <c r="D196" s="198" t="s">
        <v>136</v>
      </c>
      <c r="E196" s="36"/>
      <c r="F196" s="199" t="s">
        <v>222</v>
      </c>
      <c r="G196" s="36"/>
      <c r="H196" s="36"/>
      <c r="I196" s="200"/>
      <c r="J196" s="200"/>
      <c r="K196" s="36"/>
      <c r="L196" s="36"/>
      <c r="M196" s="39"/>
      <c r="N196" s="201"/>
      <c r="O196" s="202"/>
      <c r="P196" s="71"/>
      <c r="Q196" s="71"/>
      <c r="R196" s="71"/>
      <c r="S196" s="71"/>
      <c r="T196" s="71"/>
      <c r="U196" s="71"/>
      <c r="V196" s="71"/>
      <c r="W196" s="71"/>
      <c r="X196" s="72"/>
      <c r="Y196" s="34"/>
      <c r="Z196" s="34"/>
      <c r="AA196" s="34"/>
      <c r="AB196" s="34"/>
      <c r="AC196" s="34"/>
      <c r="AD196" s="34"/>
      <c r="AE196" s="34"/>
      <c r="AT196" s="17" t="s">
        <v>136</v>
      </c>
      <c r="AU196" s="17" t="s">
        <v>82</v>
      </c>
    </row>
    <row r="197" spans="1:65" s="14" customFormat="1" ht="11.25">
      <c r="B197" s="215"/>
      <c r="C197" s="216"/>
      <c r="D197" s="198" t="s">
        <v>140</v>
      </c>
      <c r="E197" s="216"/>
      <c r="F197" s="218" t="s">
        <v>225</v>
      </c>
      <c r="G197" s="216"/>
      <c r="H197" s="219">
        <v>0.93700000000000006</v>
      </c>
      <c r="I197" s="220"/>
      <c r="J197" s="220"/>
      <c r="K197" s="216"/>
      <c r="L197" s="216"/>
      <c r="M197" s="221"/>
      <c r="N197" s="222"/>
      <c r="O197" s="223"/>
      <c r="P197" s="223"/>
      <c r="Q197" s="223"/>
      <c r="R197" s="223"/>
      <c r="S197" s="223"/>
      <c r="T197" s="223"/>
      <c r="U197" s="223"/>
      <c r="V197" s="223"/>
      <c r="W197" s="223"/>
      <c r="X197" s="224"/>
      <c r="AT197" s="225" t="s">
        <v>140</v>
      </c>
      <c r="AU197" s="225" t="s">
        <v>82</v>
      </c>
      <c r="AV197" s="14" t="s">
        <v>82</v>
      </c>
      <c r="AW197" s="14" t="s">
        <v>4</v>
      </c>
      <c r="AX197" s="14" t="s">
        <v>80</v>
      </c>
      <c r="AY197" s="225" t="s">
        <v>127</v>
      </c>
    </row>
    <row r="198" spans="1:65" s="2" customFormat="1" ht="24.2" customHeight="1">
      <c r="A198" s="34"/>
      <c r="B198" s="35"/>
      <c r="C198" s="184" t="s">
        <v>226</v>
      </c>
      <c r="D198" s="184" t="s">
        <v>129</v>
      </c>
      <c r="E198" s="185" t="s">
        <v>227</v>
      </c>
      <c r="F198" s="186" t="s">
        <v>228</v>
      </c>
      <c r="G198" s="187" t="s">
        <v>132</v>
      </c>
      <c r="H198" s="188">
        <v>36</v>
      </c>
      <c r="I198" s="189"/>
      <c r="J198" s="189"/>
      <c r="K198" s="190">
        <f>ROUND(P198*H198,2)</f>
        <v>0</v>
      </c>
      <c r="L198" s="186" t="s">
        <v>133</v>
      </c>
      <c r="M198" s="39"/>
      <c r="N198" s="191" t="s">
        <v>1</v>
      </c>
      <c r="O198" s="192" t="s">
        <v>38</v>
      </c>
      <c r="P198" s="193">
        <f>I198+J198</f>
        <v>0</v>
      </c>
      <c r="Q198" s="193">
        <f>ROUND(I198*H198,2)</f>
        <v>0</v>
      </c>
      <c r="R198" s="193">
        <f>ROUND(J198*H198,2)</f>
        <v>0</v>
      </c>
      <c r="S198" s="71"/>
      <c r="T198" s="194">
        <f>S198*H198</f>
        <v>0</v>
      </c>
      <c r="U198" s="194">
        <v>0</v>
      </c>
      <c r="V198" s="194">
        <f>U198*H198</f>
        <v>0</v>
      </c>
      <c r="W198" s="194">
        <v>0</v>
      </c>
      <c r="X198" s="195">
        <f>W198*H198</f>
        <v>0</v>
      </c>
      <c r="Y198" s="34"/>
      <c r="Z198" s="34"/>
      <c r="AA198" s="34"/>
      <c r="AB198" s="34"/>
      <c r="AC198" s="34"/>
      <c r="AD198" s="34"/>
      <c r="AE198" s="34"/>
      <c r="AR198" s="196" t="s">
        <v>134</v>
      </c>
      <c r="AT198" s="196" t="s">
        <v>129</v>
      </c>
      <c r="AU198" s="196" t="s">
        <v>82</v>
      </c>
      <c r="AY198" s="17" t="s">
        <v>127</v>
      </c>
      <c r="BE198" s="197">
        <f>IF(O198="základní",K198,0)</f>
        <v>0</v>
      </c>
      <c r="BF198" s="197">
        <f>IF(O198="snížená",K198,0)</f>
        <v>0</v>
      </c>
      <c r="BG198" s="197">
        <f>IF(O198="zákl. přenesená",K198,0)</f>
        <v>0</v>
      </c>
      <c r="BH198" s="197">
        <f>IF(O198="sníž. přenesená",K198,0)</f>
        <v>0</v>
      </c>
      <c r="BI198" s="197">
        <f>IF(O198="nulová",K198,0)</f>
        <v>0</v>
      </c>
      <c r="BJ198" s="17" t="s">
        <v>80</v>
      </c>
      <c r="BK198" s="197">
        <f>ROUND(P198*H198,2)</f>
        <v>0</v>
      </c>
      <c r="BL198" s="17" t="s">
        <v>134</v>
      </c>
      <c r="BM198" s="196" t="s">
        <v>229</v>
      </c>
    </row>
    <row r="199" spans="1:65" s="2" customFormat="1" ht="19.5">
      <c r="A199" s="34"/>
      <c r="B199" s="35"/>
      <c r="C199" s="36"/>
      <c r="D199" s="198" t="s">
        <v>136</v>
      </c>
      <c r="E199" s="36"/>
      <c r="F199" s="199" t="s">
        <v>230</v>
      </c>
      <c r="G199" s="36"/>
      <c r="H199" s="36"/>
      <c r="I199" s="200"/>
      <c r="J199" s="200"/>
      <c r="K199" s="36"/>
      <c r="L199" s="36"/>
      <c r="M199" s="39"/>
      <c r="N199" s="201"/>
      <c r="O199" s="202"/>
      <c r="P199" s="71"/>
      <c r="Q199" s="71"/>
      <c r="R199" s="71"/>
      <c r="S199" s="71"/>
      <c r="T199" s="71"/>
      <c r="U199" s="71"/>
      <c r="V199" s="71"/>
      <c r="W199" s="71"/>
      <c r="X199" s="72"/>
      <c r="Y199" s="34"/>
      <c r="Z199" s="34"/>
      <c r="AA199" s="34"/>
      <c r="AB199" s="34"/>
      <c r="AC199" s="34"/>
      <c r="AD199" s="34"/>
      <c r="AE199" s="34"/>
      <c r="AT199" s="17" t="s">
        <v>136</v>
      </c>
      <c r="AU199" s="17" t="s">
        <v>82</v>
      </c>
    </row>
    <row r="200" spans="1:65" s="2" customFormat="1" ht="11.25">
      <c r="A200" s="34"/>
      <c r="B200" s="35"/>
      <c r="C200" s="36"/>
      <c r="D200" s="203" t="s">
        <v>138</v>
      </c>
      <c r="E200" s="36"/>
      <c r="F200" s="204" t="s">
        <v>231</v>
      </c>
      <c r="G200" s="36"/>
      <c r="H200" s="36"/>
      <c r="I200" s="200"/>
      <c r="J200" s="200"/>
      <c r="K200" s="36"/>
      <c r="L200" s="36"/>
      <c r="M200" s="39"/>
      <c r="N200" s="201"/>
      <c r="O200" s="202"/>
      <c r="P200" s="71"/>
      <c r="Q200" s="71"/>
      <c r="R200" s="71"/>
      <c r="S200" s="71"/>
      <c r="T200" s="71"/>
      <c r="U200" s="71"/>
      <c r="V200" s="71"/>
      <c r="W200" s="71"/>
      <c r="X200" s="72"/>
      <c r="Y200" s="34"/>
      <c r="Z200" s="34"/>
      <c r="AA200" s="34"/>
      <c r="AB200" s="34"/>
      <c r="AC200" s="34"/>
      <c r="AD200" s="34"/>
      <c r="AE200" s="34"/>
      <c r="AT200" s="17" t="s">
        <v>138</v>
      </c>
      <c r="AU200" s="17" t="s">
        <v>82</v>
      </c>
    </row>
    <row r="201" spans="1:65" s="13" customFormat="1" ht="11.25">
      <c r="B201" s="205"/>
      <c r="C201" s="206"/>
      <c r="D201" s="198" t="s">
        <v>140</v>
      </c>
      <c r="E201" s="207" t="s">
        <v>1</v>
      </c>
      <c r="F201" s="208" t="s">
        <v>232</v>
      </c>
      <c r="G201" s="206"/>
      <c r="H201" s="207" t="s">
        <v>1</v>
      </c>
      <c r="I201" s="209"/>
      <c r="J201" s="209"/>
      <c r="K201" s="206"/>
      <c r="L201" s="206"/>
      <c r="M201" s="210"/>
      <c r="N201" s="211"/>
      <c r="O201" s="212"/>
      <c r="P201" s="212"/>
      <c r="Q201" s="212"/>
      <c r="R201" s="212"/>
      <c r="S201" s="212"/>
      <c r="T201" s="212"/>
      <c r="U201" s="212"/>
      <c r="V201" s="212"/>
      <c r="W201" s="212"/>
      <c r="X201" s="213"/>
      <c r="AT201" s="214" t="s">
        <v>140</v>
      </c>
      <c r="AU201" s="214" t="s">
        <v>82</v>
      </c>
      <c r="AV201" s="13" t="s">
        <v>80</v>
      </c>
      <c r="AW201" s="13" t="s">
        <v>5</v>
      </c>
      <c r="AX201" s="13" t="s">
        <v>75</v>
      </c>
      <c r="AY201" s="214" t="s">
        <v>127</v>
      </c>
    </row>
    <row r="202" spans="1:65" s="14" customFormat="1" ht="11.25">
      <c r="B202" s="215"/>
      <c r="C202" s="216"/>
      <c r="D202" s="198" t="s">
        <v>140</v>
      </c>
      <c r="E202" s="217" t="s">
        <v>1</v>
      </c>
      <c r="F202" s="218" t="s">
        <v>233</v>
      </c>
      <c r="G202" s="216"/>
      <c r="H202" s="219">
        <v>36</v>
      </c>
      <c r="I202" s="220"/>
      <c r="J202" s="220"/>
      <c r="K202" s="216"/>
      <c r="L202" s="216"/>
      <c r="M202" s="221"/>
      <c r="N202" s="222"/>
      <c r="O202" s="223"/>
      <c r="P202" s="223"/>
      <c r="Q202" s="223"/>
      <c r="R202" s="223"/>
      <c r="S202" s="223"/>
      <c r="T202" s="223"/>
      <c r="U202" s="223"/>
      <c r="V202" s="223"/>
      <c r="W202" s="223"/>
      <c r="X202" s="224"/>
      <c r="AT202" s="225" t="s">
        <v>140</v>
      </c>
      <c r="AU202" s="225" t="s">
        <v>82</v>
      </c>
      <c r="AV202" s="14" t="s">
        <v>82</v>
      </c>
      <c r="AW202" s="14" t="s">
        <v>5</v>
      </c>
      <c r="AX202" s="14" t="s">
        <v>75</v>
      </c>
      <c r="AY202" s="225" t="s">
        <v>127</v>
      </c>
    </row>
    <row r="203" spans="1:65" s="15" customFormat="1" ht="11.25">
      <c r="B203" s="226"/>
      <c r="C203" s="227"/>
      <c r="D203" s="198" t="s">
        <v>140</v>
      </c>
      <c r="E203" s="228" t="s">
        <v>1</v>
      </c>
      <c r="F203" s="229" t="s">
        <v>143</v>
      </c>
      <c r="G203" s="227"/>
      <c r="H203" s="230">
        <v>36</v>
      </c>
      <c r="I203" s="231"/>
      <c r="J203" s="231"/>
      <c r="K203" s="227"/>
      <c r="L203" s="227"/>
      <c r="M203" s="232"/>
      <c r="N203" s="233"/>
      <c r="O203" s="234"/>
      <c r="P203" s="234"/>
      <c r="Q203" s="234"/>
      <c r="R203" s="234"/>
      <c r="S203" s="234"/>
      <c r="T203" s="234"/>
      <c r="U203" s="234"/>
      <c r="V203" s="234"/>
      <c r="W203" s="234"/>
      <c r="X203" s="235"/>
      <c r="AT203" s="236" t="s">
        <v>140</v>
      </c>
      <c r="AU203" s="236" t="s">
        <v>82</v>
      </c>
      <c r="AV203" s="15" t="s">
        <v>134</v>
      </c>
      <c r="AW203" s="15" t="s">
        <v>5</v>
      </c>
      <c r="AX203" s="15" t="s">
        <v>80</v>
      </c>
      <c r="AY203" s="236" t="s">
        <v>127</v>
      </c>
    </row>
    <row r="204" spans="1:65" s="12" customFormat="1" ht="22.9" customHeight="1">
      <c r="B204" s="167"/>
      <c r="C204" s="168"/>
      <c r="D204" s="169" t="s">
        <v>74</v>
      </c>
      <c r="E204" s="182" t="s">
        <v>82</v>
      </c>
      <c r="F204" s="182" t="s">
        <v>234</v>
      </c>
      <c r="G204" s="168"/>
      <c r="H204" s="168"/>
      <c r="I204" s="171"/>
      <c r="J204" s="171"/>
      <c r="K204" s="183">
        <f>BK204</f>
        <v>0</v>
      </c>
      <c r="L204" s="168"/>
      <c r="M204" s="173"/>
      <c r="N204" s="174"/>
      <c r="O204" s="175"/>
      <c r="P204" s="175"/>
      <c r="Q204" s="176">
        <f>SUM(Q205:Q234)</f>
        <v>0</v>
      </c>
      <c r="R204" s="176">
        <f>SUM(R205:R234)</f>
        <v>0</v>
      </c>
      <c r="S204" s="175"/>
      <c r="T204" s="177">
        <f>SUM(T205:T234)</f>
        <v>0</v>
      </c>
      <c r="U204" s="175"/>
      <c r="V204" s="177">
        <f>SUM(V205:V234)</f>
        <v>32.854882839999995</v>
      </c>
      <c r="W204" s="175"/>
      <c r="X204" s="178">
        <f>SUM(X205:X234)</f>
        <v>0</v>
      </c>
      <c r="AR204" s="179" t="s">
        <v>80</v>
      </c>
      <c r="AT204" s="180" t="s">
        <v>74</v>
      </c>
      <c r="AU204" s="180" t="s">
        <v>80</v>
      </c>
      <c r="AY204" s="179" t="s">
        <v>127</v>
      </c>
      <c r="BK204" s="181">
        <f>SUM(BK205:BK234)</f>
        <v>0</v>
      </c>
    </row>
    <row r="205" spans="1:65" s="2" customFormat="1" ht="24.2" customHeight="1">
      <c r="A205" s="34"/>
      <c r="B205" s="35"/>
      <c r="C205" s="184" t="s">
        <v>235</v>
      </c>
      <c r="D205" s="184" t="s">
        <v>129</v>
      </c>
      <c r="E205" s="185" t="s">
        <v>236</v>
      </c>
      <c r="F205" s="186" t="s">
        <v>237</v>
      </c>
      <c r="G205" s="187" t="s">
        <v>146</v>
      </c>
      <c r="H205" s="188">
        <v>5.8470000000000004</v>
      </c>
      <c r="I205" s="189"/>
      <c r="J205" s="189"/>
      <c r="K205" s="190">
        <f>ROUND(P205*H205,2)</f>
        <v>0</v>
      </c>
      <c r="L205" s="186" t="s">
        <v>133</v>
      </c>
      <c r="M205" s="39"/>
      <c r="N205" s="191" t="s">
        <v>1</v>
      </c>
      <c r="O205" s="192" t="s">
        <v>38</v>
      </c>
      <c r="P205" s="193">
        <f>I205+J205</f>
        <v>0</v>
      </c>
      <c r="Q205" s="193">
        <f>ROUND(I205*H205,2)</f>
        <v>0</v>
      </c>
      <c r="R205" s="193">
        <f>ROUND(J205*H205,2)</f>
        <v>0</v>
      </c>
      <c r="S205" s="71"/>
      <c r="T205" s="194">
        <f>S205*H205</f>
        <v>0</v>
      </c>
      <c r="U205" s="194">
        <v>2.3010199999999998</v>
      </c>
      <c r="V205" s="194">
        <f>U205*H205</f>
        <v>13.454063939999999</v>
      </c>
      <c r="W205" s="194">
        <v>0</v>
      </c>
      <c r="X205" s="195">
        <f>W205*H205</f>
        <v>0</v>
      </c>
      <c r="Y205" s="34"/>
      <c r="Z205" s="34"/>
      <c r="AA205" s="34"/>
      <c r="AB205" s="34"/>
      <c r="AC205" s="34"/>
      <c r="AD205" s="34"/>
      <c r="AE205" s="34"/>
      <c r="AR205" s="196" t="s">
        <v>134</v>
      </c>
      <c r="AT205" s="196" t="s">
        <v>129</v>
      </c>
      <c r="AU205" s="196" t="s">
        <v>82</v>
      </c>
      <c r="AY205" s="17" t="s">
        <v>127</v>
      </c>
      <c r="BE205" s="197">
        <f>IF(O205="základní",K205,0)</f>
        <v>0</v>
      </c>
      <c r="BF205" s="197">
        <f>IF(O205="snížená",K205,0)</f>
        <v>0</v>
      </c>
      <c r="BG205" s="197">
        <f>IF(O205="zákl. přenesená",K205,0)</f>
        <v>0</v>
      </c>
      <c r="BH205" s="197">
        <f>IF(O205="sníž. přenesená",K205,0)</f>
        <v>0</v>
      </c>
      <c r="BI205" s="197">
        <f>IF(O205="nulová",K205,0)</f>
        <v>0</v>
      </c>
      <c r="BJ205" s="17" t="s">
        <v>80</v>
      </c>
      <c r="BK205" s="197">
        <f>ROUND(P205*H205,2)</f>
        <v>0</v>
      </c>
      <c r="BL205" s="17" t="s">
        <v>134</v>
      </c>
      <c r="BM205" s="196" t="s">
        <v>238</v>
      </c>
    </row>
    <row r="206" spans="1:65" s="2" customFormat="1" ht="19.5">
      <c r="A206" s="34"/>
      <c r="B206" s="35"/>
      <c r="C206" s="36"/>
      <c r="D206" s="198" t="s">
        <v>136</v>
      </c>
      <c r="E206" s="36"/>
      <c r="F206" s="199" t="s">
        <v>239</v>
      </c>
      <c r="G206" s="36"/>
      <c r="H206" s="36"/>
      <c r="I206" s="200"/>
      <c r="J206" s="200"/>
      <c r="K206" s="36"/>
      <c r="L206" s="36"/>
      <c r="M206" s="39"/>
      <c r="N206" s="201"/>
      <c r="O206" s="202"/>
      <c r="P206" s="71"/>
      <c r="Q206" s="71"/>
      <c r="R206" s="71"/>
      <c r="S206" s="71"/>
      <c r="T206" s="71"/>
      <c r="U206" s="71"/>
      <c r="V206" s="71"/>
      <c r="W206" s="71"/>
      <c r="X206" s="72"/>
      <c r="Y206" s="34"/>
      <c r="Z206" s="34"/>
      <c r="AA206" s="34"/>
      <c r="AB206" s="34"/>
      <c r="AC206" s="34"/>
      <c r="AD206" s="34"/>
      <c r="AE206" s="34"/>
      <c r="AT206" s="17" t="s">
        <v>136</v>
      </c>
      <c r="AU206" s="17" t="s">
        <v>82</v>
      </c>
    </row>
    <row r="207" spans="1:65" s="2" customFormat="1" ht="11.25">
      <c r="A207" s="34"/>
      <c r="B207" s="35"/>
      <c r="C207" s="36"/>
      <c r="D207" s="203" t="s">
        <v>138</v>
      </c>
      <c r="E207" s="36"/>
      <c r="F207" s="204" t="s">
        <v>240</v>
      </c>
      <c r="G207" s="36"/>
      <c r="H207" s="36"/>
      <c r="I207" s="200"/>
      <c r="J207" s="200"/>
      <c r="K207" s="36"/>
      <c r="L207" s="36"/>
      <c r="M207" s="39"/>
      <c r="N207" s="201"/>
      <c r="O207" s="202"/>
      <c r="P207" s="71"/>
      <c r="Q207" s="71"/>
      <c r="R207" s="71"/>
      <c r="S207" s="71"/>
      <c r="T207" s="71"/>
      <c r="U207" s="71"/>
      <c r="V207" s="71"/>
      <c r="W207" s="71"/>
      <c r="X207" s="72"/>
      <c r="Y207" s="34"/>
      <c r="Z207" s="34"/>
      <c r="AA207" s="34"/>
      <c r="AB207" s="34"/>
      <c r="AC207" s="34"/>
      <c r="AD207" s="34"/>
      <c r="AE207" s="34"/>
      <c r="AT207" s="17" t="s">
        <v>138</v>
      </c>
      <c r="AU207" s="17" t="s">
        <v>82</v>
      </c>
    </row>
    <row r="208" spans="1:65" s="13" customFormat="1" ht="11.25">
      <c r="B208" s="205"/>
      <c r="C208" s="206"/>
      <c r="D208" s="198" t="s">
        <v>140</v>
      </c>
      <c r="E208" s="207" t="s">
        <v>1</v>
      </c>
      <c r="F208" s="208" t="s">
        <v>150</v>
      </c>
      <c r="G208" s="206"/>
      <c r="H208" s="207" t="s">
        <v>1</v>
      </c>
      <c r="I208" s="209"/>
      <c r="J208" s="209"/>
      <c r="K208" s="206"/>
      <c r="L208" s="206"/>
      <c r="M208" s="210"/>
      <c r="N208" s="211"/>
      <c r="O208" s="212"/>
      <c r="P208" s="212"/>
      <c r="Q208" s="212"/>
      <c r="R208" s="212"/>
      <c r="S208" s="212"/>
      <c r="T208" s="212"/>
      <c r="U208" s="212"/>
      <c r="V208" s="212"/>
      <c r="W208" s="212"/>
      <c r="X208" s="213"/>
      <c r="AT208" s="214" t="s">
        <v>140</v>
      </c>
      <c r="AU208" s="214" t="s">
        <v>82</v>
      </c>
      <c r="AV208" s="13" t="s">
        <v>80</v>
      </c>
      <c r="AW208" s="13" t="s">
        <v>5</v>
      </c>
      <c r="AX208" s="13" t="s">
        <v>75</v>
      </c>
      <c r="AY208" s="214" t="s">
        <v>127</v>
      </c>
    </row>
    <row r="209" spans="1:65" s="14" customFormat="1" ht="11.25">
      <c r="B209" s="215"/>
      <c r="C209" s="216"/>
      <c r="D209" s="198" t="s">
        <v>140</v>
      </c>
      <c r="E209" s="217" t="s">
        <v>1</v>
      </c>
      <c r="F209" s="218" t="s">
        <v>241</v>
      </c>
      <c r="G209" s="216"/>
      <c r="H209" s="219">
        <v>5.0839999999999996</v>
      </c>
      <c r="I209" s="220"/>
      <c r="J209" s="220"/>
      <c r="K209" s="216"/>
      <c r="L209" s="216"/>
      <c r="M209" s="221"/>
      <c r="N209" s="222"/>
      <c r="O209" s="223"/>
      <c r="P209" s="223"/>
      <c r="Q209" s="223"/>
      <c r="R209" s="223"/>
      <c r="S209" s="223"/>
      <c r="T209" s="223"/>
      <c r="U209" s="223"/>
      <c r="V209" s="223"/>
      <c r="W209" s="223"/>
      <c r="X209" s="224"/>
      <c r="AT209" s="225" t="s">
        <v>140</v>
      </c>
      <c r="AU209" s="225" t="s">
        <v>82</v>
      </c>
      <c r="AV209" s="14" t="s">
        <v>82</v>
      </c>
      <c r="AW209" s="14" t="s">
        <v>5</v>
      </c>
      <c r="AX209" s="14" t="s">
        <v>75</v>
      </c>
      <c r="AY209" s="225" t="s">
        <v>127</v>
      </c>
    </row>
    <row r="210" spans="1:65" s="13" customFormat="1" ht="11.25">
      <c r="B210" s="205"/>
      <c r="C210" s="206"/>
      <c r="D210" s="198" t="s">
        <v>140</v>
      </c>
      <c r="E210" s="207" t="s">
        <v>1</v>
      </c>
      <c r="F210" s="208" t="s">
        <v>242</v>
      </c>
      <c r="G210" s="206"/>
      <c r="H210" s="207" t="s">
        <v>1</v>
      </c>
      <c r="I210" s="209"/>
      <c r="J210" s="209"/>
      <c r="K210" s="206"/>
      <c r="L210" s="206"/>
      <c r="M210" s="210"/>
      <c r="N210" s="211"/>
      <c r="O210" s="212"/>
      <c r="P210" s="212"/>
      <c r="Q210" s="212"/>
      <c r="R210" s="212"/>
      <c r="S210" s="212"/>
      <c r="T210" s="212"/>
      <c r="U210" s="212"/>
      <c r="V210" s="212"/>
      <c r="W210" s="212"/>
      <c r="X210" s="213"/>
      <c r="AT210" s="214" t="s">
        <v>140</v>
      </c>
      <c r="AU210" s="214" t="s">
        <v>82</v>
      </c>
      <c r="AV210" s="13" t="s">
        <v>80</v>
      </c>
      <c r="AW210" s="13" t="s">
        <v>5</v>
      </c>
      <c r="AX210" s="13" t="s">
        <v>75</v>
      </c>
      <c r="AY210" s="214" t="s">
        <v>127</v>
      </c>
    </row>
    <row r="211" spans="1:65" s="14" customFormat="1" ht="11.25">
      <c r="B211" s="215"/>
      <c r="C211" s="216"/>
      <c r="D211" s="198" t="s">
        <v>140</v>
      </c>
      <c r="E211" s="217" t="s">
        <v>1</v>
      </c>
      <c r="F211" s="218" t="s">
        <v>243</v>
      </c>
      <c r="G211" s="216"/>
      <c r="H211" s="219">
        <v>0.76300000000000001</v>
      </c>
      <c r="I211" s="220"/>
      <c r="J211" s="220"/>
      <c r="K211" s="216"/>
      <c r="L211" s="216"/>
      <c r="M211" s="221"/>
      <c r="N211" s="222"/>
      <c r="O211" s="223"/>
      <c r="P211" s="223"/>
      <c r="Q211" s="223"/>
      <c r="R211" s="223"/>
      <c r="S211" s="223"/>
      <c r="T211" s="223"/>
      <c r="U211" s="223"/>
      <c r="V211" s="223"/>
      <c r="W211" s="223"/>
      <c r="X211" s="224"/>
      <c r="AT211" s="225" t="s">
        <v>140</v>
      </c>
      <c r="AU211" s="225" t="s">
        <v>82</v>
      </c>
      <c r="AV211" s="14" t="s">
        <v>82</v>
      </c>
      <c r="AW211" s="14" t="s">
        <v>5</v>
      </c>
      <c r="AX211" s="14" t="s">
        <v>75</v>
      </c>
      <c r="AY211" s="225" t="s">
        <v>127</v>
      </c>
    </row>
    <row r="212" spans="1:65" s="15" customFormat="1" ht="11.25">
      <c r="B212" s="226"/>
      <c r="C212" s="227"/>
      <c r="D212" s="198" t="s">
        <v>140</v>
      </c>
      <c r="E212" s="228" t="s">
        <v>1</v>
      </c>
      <c r="F212" s="229" t="s">
        <v>143</v>
      </c>
      <c r="G212" s="227"/>
      <c r="H212" s="230">
        <v>5.8469999999999995</v>
      </c>
      <c r="I212" s="231"/>
      <c r="J212" s="231"/>
      <c r="K212" s="227"/>
      <c r="L212" s="227"/>
      <c r="M212" s="232"/>
      <c r="N212" s="233"/>
      <c r="O212" s="234"/>
      <c r="P212" s="234"/>
      <c r="Q212" s="234"/>
      <c r="R212" s="234"/>
      <c r="S212" s="234"/>
      <c r="T212" s="234"/>
      <c r="U212" s="234"/>
      <c r="V212" s="234"/>
      <c r="W212" s="234"/>
      <c r="X212" s="235"/>
      <c r="AT212" s="236" t="s">
        <v>140</v>
      </c>
      <c r="AU212" s="236" t="s">
        <v>82</v>
      </c>
      <c r="AV212" s="15" t="s">
        <v>134</v>
      </c>
      <c r="AW212" s="15" t="s">
        <v>5</v>
      </c>
      <c r="AX212" s="15" t="s">
        <v>80</v>
      </c>
      <c r="AY212" s="236" t="s">
        <v>127</v>
      </c>
    </row>
    <row r="213" spans="1:65" s="2" customFormat="1" ht="24.2" customHeight="1">
      <c r="A213" s="34"/>
      <c r="B213" s="35"/>
      <c r="C213" s="184" t="s">
        <v>244</v>
      </c>
      <c r="D213" s="184" t="s">
        <v>129</v>
      </c>
      <c r="E213" s="185" t="s">
        <v>245</v>
      </c>
      <c r="F213" s="186" t="s">
        <v>246</v>
      </c>
      <c r="G213" s="187" t="s">
        <v>146</v>
      </c>
      <c r="H213" s="188">
        <v>3.45</v>
      </c>
      <c r="I213" s="189"/>
      <c r="J213" s="189"/>
      <c r="K213" s="190">
        <f>ROUND(P213*H213,2)</f>
        <v>0</v>
      </c>
      <c r="L213" s="186" t="s">
        <v>133</v>
      </c>
      <c r="M213" s="39"/>
      <c r="N213" s="191" t="s">
        <v>1</v>
      </c>
      <c r="O213" s="192" t="s">
        <v>38</v>
      </c>
      <c r="P213" s="193">
        <f>I213+J213</f>
        <v>0</v>
      </c>
      <c r="Q213" s="193">
        <f>ROUND(I213*H213,2)</f>
        <v>0</v>
      </c>
      <c r="R213" s="193">
        <f>ROUND(J213*H213,2)</f>
        <v>0</v>
      </c>
      <c r="S213" s="71"/>
      <c r="T213" s="194">
        <f>S213*H213</f>
        <v>0</v>
      </c>
      <c r="U213" s="194">
        <v>2.3010199999999998</v>
      </c>
      <c r="V213" s="194">
        <f>U213*H213</f>
        <v>7.9385189999999994</v>
      </c>
      <c r="W213" s="194">
        <v>0</v>
      </c>
      <c r="X213" s="195">
        <f>W213*H213</f>
        <v>0</v>
      </c>
      <c r="Y213" s="34"/>
      <c r="Z213" s="34"/>
      <c r="AA213" s="34"/>
      <c r="AB213" s="34"/>
      <c r="AC213" s="34"/>
      <c r="AD213" s="34"/>
      <c r="AE213" s="34"/>
      <c r="AR213" s="196" t="s">
        <v>134</v>
      </c>
      <c r="AT213" s="196" t="s">
        <v>129</v>
      </c>
      <c r="AU213" s="196" t="s">
        <v>82</v>
      </c>
      <c r="AY213" s="17" t="s">
        <v>127</v>
      </c>
      <c r="BE213" s="197">
        <f>IF(O213="základní",K213,0)</f>
        <v>0</v>
      </c>
      <c r="BF213" s="197">
        <f>IF(O213="snížená",K213,0)</f>
        <v>0</v>
      </c>
      <c r="BG213" s="197">
        <f>IF(O213="zákl. přenesená",K213,0)</f>
        <v>0</v>
      </c>
      <c r="BH213" s="197">
        <f>IF(O213="sníž. přenesená",K213,0)</f>
        <v>0</v>
      </c>
      <c r="BI213" s="197">
        <f>IF(O213="nulová",K213,0)</f>
        <v>0</v>
      </c>
      <c r="BJ213" s="17" t="s">
        <v>80</v>
      </c>
      <c r="BK213" s="197">
        <f>ROUND(P213*H213,2)</f>
        <v>0</v>
      </c>
      <c r="BL213" s="17" t="s">
        <v>134</v>
      </c>
      <c r="BM213" s="196" t="s">
        <v>247</v>
      </c>
    </row>
    <row r="214" spans="1:65" s="2" customFormat="1" ht="19.5">
      <c r="A214" s="34"/>
      <c r="B214" s="35"/>
      <c r="C214" s="36"/>
      <c r="D214" s="198" t="s">
        <v>136</v>
      </c>
      <c r="E214" s="36"/>
      <c r="F214" s="199" t="s">
        <v>248</v>
      </c>
      <c r="G214" s="36"/>
      <c r="H214" s="36"/>
      <c r="I214" s="200"/>
      <c r="J214" s="200"/>
      <c r="K214" s="36"/>
      <c r="L214" s="36"/>
      <c r="M214" s="39"/>
      <c r="N214" s="201"/>
      <c r="O214" s="202"/>
      <c r="P214" s="71"/>
      <c r="Q214" s="71"/>
      <c r="R214" s="71"/>
      <c r="S214" s="71"/>
      <c r="T214" s="71"/>
      <c r="U214" s="71"/>
      <c r="V214" s="71"/>
      <c r="W214" s="71"/>
      <c r="X214" s="72"/>
      <c r="Y214" s="34"/>
      <c r="Z214" s="34"/>
      <c r="AA214" s="34"/>
      <c r="AB214" s="34"/>
      <c r="AC214" s="34"/>
      <c r="AD214" s="34"/>
      <c r="AE214" s="34"/>
      <c r="AT214" s="17" t="s">
        <v>136</v>
      </c>
      <c r="AU214" s="17" t="s">
        <v>82</v>
      </c>
    </row>
    <row r="215" spans="1:65" s="2" customFormat="1" ht="11.25">
      <c r="A215" s="34"/>
      <c r="B215" s="35"/>
      <c r="C215" s="36"/>
      <c r="D215" s="203" t="s">
        <v>138</v>
      </c>
      <c r="E215" s="36"/>
      <c r="F215" s="204" t="s">
        <v>249</v>
      </c>
      <c r="G215" s="36"/>
      <c r="H215" s="36"/>
      <c r="I215" s="200"/>
      <c r="J215" s="200"/>
      <c r="K215" s="36"/>
      <c r="L215" s="36"/>
      <c r="M215" s="39"/>
      <c r="N215" s="201"/>
      <c r="O215" s="202"/>
      <c r="P215" s="71"/>
      <c r="Q215" s="71"/>
      <c r="R215" s="71"/>
      <c r="S215" s="71"/>
      <c r="T215" s="71"/>
      <c r="U215" s="71"/>
      <c r="V215" s="71"/>
      <c r="W215" s="71"/>
      <c r="X215" s="72"/>
      <c r="Y215" s="34"/>
      <c r="Z215" s="34"/>
      <c r="AA215" s="34"/>
      <c r="AB215" s="34"/>
      <c r="AC215" s="34"/>
      <c r="AD215" s="34"/>
      <c r="AE215" s="34"/>
      <c r="AT215" s="17" t="s">
        <v>138</v>
      </c>
      <c r="AU215" s="17" t="s">
        <v>82</v>
      </c>
    </row>
    <row r="216" spans="1:65" s="13" customFormat="1" ht="11.25">
      <c r="B216" s="205"/>
      <c r="C216" s="206"/>
      <c r="D216" s="198" t="s">
        <v>140</v>
      </c>
      <c r="E216" s="207" t="s">
        <v>1</v>
      </c>
      <c r="F216" s="208" t="s">
        <v>158</v>
      </c>
      <c r="G216" s="206"/>
      <c r="H216" s="207" t="s">
        <v>1</v>
      </c>
      <c r="I216" s="209"/>
      <c r="J216" s="209"/>
      <c r="K216" s="206"/>
      <c r="L216" s="206"/>
      <c r="M216" s="210"/>
      <c r="N216" s="211"/>
      <c r="O216" s="212"/>
      <c r="P216" s="212"/>
      <c r="Q216" s="212"/>
      <c r="R216" s="212"/>
      <c r="S216" s="212"/>
      <c r="T216" s="212"/>
      <c r="U216" s="212"/>
      <c r="V216" s="212"/>
      <c r="W216" s="212"/>
      <c r="X216" s="213"/>
      <c r="AT216" s="214" t="s">
        <v>140</v>
      </c>
      <c r="AU216" s="214" t="s">
        <v>82</v>
      </c>
      <c r="AV216" s="13" t="s">
        <v>80</v>
      </c>
      <c r="AW216" s="13" t="s">
        <v>5</v>
      </c>
      <c r="AX216" s="13" t="s">
        <v>75</v>
      </c>
      <c r="AY216" s="214" t="s">
        <v>127</v>
      </c>
    </row>
    <row r="217" spans="1:65" s="14" customFormat="1" ht="11.25">
      <c r="B217" s="215"/>
      <c r="C217" s="216"/>
      <c r="D217" s="198" t="s">
        <v>140</v>
      </c>
      <c r="E217" s="217" t="s">
        <v>1</v>
      </c>
      <c r="F217" s="218" t="s">
        <v>250</v>
      </c>
      <c r="G217" s="216"/>
      <c r="H217" s="219">
        <v>3</v>
      </c>
      <c r="I217" s="220"/>
      <c r="J217" s="220"/>
      <c r="K217" s="216"/>
      <c r="L217" s="216"/>
      <c r="M217" s="221"/>
      <c r="N217" s="222"/>
      <c r="O217" s="223"/>
      <c r="P217" s="223"/>
      <c r="Q217" s="223"/>
      <c r="R217" s="223"/>
      <c r="S217" s="223"/>
      <c r="T217" s="223"/>
      <c r="U217" s="223"/>
      <c r="V217" s="223"/>
      <c r="W217" s="223"/>
      <c r="X217" s="224"/>
      <c r="AT217" s="225" t="s">
        <v>140</v>
      </c>
      <c r="AU217" s="225" t="s">
        <v>82</v>
      </c>
      <c r="AV217" s="14" t="s">
        <v>82</v>
      </c>
      <c r="AW217" s="14" t="s">
        <v>5</v>
      </c>
      <c r="AX217" s="14" t="s">
        <v>75</v>
      </c>
      <c r="AY217" s="225" t="s">
        <v>127</v>
      </c>
    </row>
    <row r="218" spans="1:65" s="13" customFormat="1" ht="11.25">
      <c r="B218" s="205"/>
      <c r="C218" s="206"/>
      <c r="D218" s="198" t="s">
        <v>140</v>
      </c>
      <c r="E218" s="207" t="s">
        <v>1</v>
      </c>
      <c r="F218" s="208" t="s">
        <v>242</v>
      </c>
      <c r="G218" s="206"/>
      <c r="H218" s="207" t="s">
        <v>1</v>
      </c>
      <c r="I218" s="209"/>
      <c r="J218" s="209"/>
      <c r="K218" s="206"/>
      <c r="L218" s="206"/>
      <c r="M218" s="210"/>
      <c r="N218" s="211"/>
      <c r="O218" s="212"/>
      <c r="P218" s="212"/>
      <c r="Q218" s="212"/>
      <c r="R218" s="212"/>
      <c r="S218" s="212"/>
      <c r="T218" s="212"/>
      <c r="U218" s="212"/>
      <c r="V218" s="212"/>
      <c r="W218" s="212"/>
      <c r="X218" s="213"/>
      <c r="AT218" s="214" t="s">
        <v>140</v>
      </c>
      <c r="AU218" s="214" t="s">
        <v>82</v>
      </c>
      <c r="AV218" s="13" t="s">
        <v>80</v>
      </c>
      <c r="AW218" s="13" t="s">
        <v>5</v>
      </c>
      <c r="AX218" s="13" t="s">
        <v>75</v>
      </c>
      <c r="AY218" s="214" t="s">
        <v>127</v>
      </c>
    </row>
    <row r="219" spans="1:65" s="14" customFormat="1" ht="11.25">
      <c r="B219" s="215"/>
      <c r="C219" s="216"/>
      <c r="D219" s="198" t="s">
        <v>140</v>
      </c>
      <c r="E219" s="217" t="s">
        <v>1</v>
      </c>
      <c r="F219" s="218" t="s">
        <v>251</v>
      </c>
      <c r="G219" s="216"/>
      <c r="H219" s="219">
        <v>0.45</v>
      </c>
      <c r="I219" s="220"/>
      <c r="J219" s="220"/>
      <c r="K219" s="216"/>
      <c r="L219" s="216"/>
      <c r="M219" s="221"/>
      <c r="N219" s="222"/>
      <c r="O219" s="223"/>
      <c r="P219" s="223"/>
      <c r="Q219" s="223"/>
      <c r="R219" s="223"/>
      <c r="S219" s="223"/>
      <c r="T219" s="223"/>
      <c r="U219" s="223"/>
      <c r="V219" s="223"/>
      <c r="W219" s="223"/>
      <c r="X219" s="224"/>
      <c r="AT219" s="225" t="s">
        <v>140</v>
      </c>
      <c r="AU219" s="225" t="s">
        <v>82</v>
      </c>
      <c r="AV219" s="14" t="s">
        <v>82</v>
      </c>
      <c r="AW219" s="14" t="s">
        <v>5</v>
      </c>
      <c r="AX219" s="14" t="s">
        <v>75</v>
      </c>
      <c r="AY219" s="225" t="s">
        <v>127</v>
      </c>
    </row>
    <row r="220" spans="1:65" s="15" customFormat="1" ht="11.25">
      <c r="B220" s="226"/>
      <c r="C220" s="227"/>
      <c r="D220" s="198" t="s">
        <v>140</v>
      </c>
      <c r="E220" s="228" t="s">
        <v>1</v>
      </c>
      <c r="F220" s="229" t="s">
        <v>143</v>
      </c>
      <c r="G220" s="227"/>
      <c r="H220" s="230">
        <v>3.45</v>
      </c>
      <c r="I220" s="231"/>
      <c r="J220" s="231"/>
      <c r="K220" s="227"/>
      <c r="L220" s="227"/>
      <c r="M220" s="232"/>
      <c r="N220" s="233"/>
      <c r="O220" s="234"/>
      <c r="P220" s="234"/>
      <c r="Q220" s="234"/>
      <c r="R220" s="234"/>
      <c r="S220" s="234"/>
      <c r="T220" s="234"/>
      <c r="U220" s="234"/>
      <c r="V220" s="234"/>
      <c r="W220" s="234"/>
      <c r="X220" s="235"/>
      <c r="AT220" s="236" t="s">
        <v>140</v>
      </c>
      <c r="AU220" s="236" t="s">
        <v>82</v>
      </c>
      <c r="AV220" s="15" t="s">
        <v>134</v>
      </c>
      <c r="AW220" s="15" t="s">
        <v>5</v>
      </c>
      <c r="AX220" s="15" t="s">
        <v>80</v>
      </c>
      <c r="AY220" s="236" t="s">
        <v>127</v>
      </c>
    </row>
    <row r="221" spans="1:65" s="2" customFormat="1" ht="33" customHeight="1">
      <c r="A221" s="34"/>
      <c r="B221" s="35"/>
      <c r="C221" s="184" t="s">
        <v>252</v>
      </c>
      <c r="D221" s="184" t="s">
        <v>129</v>
      </c>
      <c r="E221" s="185" t="s">
        <v>253</v>
      </c>
      <c r="F221" s="186" t="s">
        <v>254</v>
      </c>
      <c r="G221" s="187" t="s">
        <v>132</v>
      </c>
      <c r="H221" s="188">
        <v>15.91</v>
      </c>
      <c r="I221" s="189"/>
      <c r="J221" s="189"/>
      <c r="K221" s="190">
        <f>ROUND(P221*H221,2)</f>
        <v>0</v>
      </c>
      <c r="L221" s="186" t="s">
        <v>133</v>
      </c>
      <c r="M221" s="39"/>
      <c r="N221" s="191" t="s">
        <v>1</v>
      </c>
      <c r="O221" s="192" t="s">
        <v>38</v>
      </c>
      <c r="P221" s="193">
        <f>I221+J221</f>
        <v>0</v>
      </c>
      <c r="Q221" s="193">
        <f>ROUND(I221*H221,2)</f>
        <v>0</v>
      </c>
      <c r="R221" s="193">
        <f>ROUND(J221*H221,2)</f>
        <v>0</v>
      </c>
      <c r="S221" s="71"/>
      <c r="T221" s="194">
        <f>S221*H221</f>
        <v>0</v>
      </c>
      <c r="U221" s="194">
        <v>0.69501000000000002</v>
      </c>
      <c r="V221" s="194">
        <f>U221*H221</f>
        <v>11.057609100000001</v>
      </c>
      <c r="W221" s="194">
        <v>0</v>
      </c>
      <c r="X221" s="195">
        <f>W221*H221</f>
        <v>0</v>
      </c>
      <c r="Y221" s="34"/>
      <c r="Z221" s="34"/>
      <c r="AA221" s="34"/>
      <c r="AB221" s="34"/>
      <c r="AC221" s="34"/>
      <c r="AD221" s="34"/>
      <c r="AE221" s="34"/>
      <c r="AR221" s="196" t="s">
        <v>134</v>
      </c>
      <c r="AT221" s="196" t="s">
        <v>129</v>
      </c>
      <c r="AU221" s="196" t="s">
        <v>82</v>
      </c>
      <c r="AY221" s="17" t="s">
        <v>127</v>
      </c>
      <c r="BE221" s="197">
        <f>IF(O221="základní",K221,0)</f>
        <v>0</v>
      </c>
      <c r="BF221" s="197">
        <f>IF(O221="snížená",K221,0)</f>
        <v>0</v>
      </c>
      <c r="BG221" s="197">
        <f>IF(O221="zákl. přenesená",K221,0)</f>
        <v>0</v>
      </c>
      <c r="BH221" s="197">
        <f>IF(O221="sníž. přenesená",K221,0)</f>
        <v>0</v>
      </c>
      <c r="BI221" s="197">
        <f>IF(O221="nulová",K221,0)</f>
        <v>0</v>
      </c>
      <c r="BJ221" s="17" t="s">
        <v>80</v>
      </c>
      <c r="BK221" s="197">
        <f>ROUND(P221*H221,2)</f>
        <v>0</v>
      </c>
      <c r="BL221" s="17" t="s">
        <v>134</v>
      </c>
      <c r="BM221" s="196" t="s">
        <v>255</v>
      </c>
    </row>
    <row r="222" spans="1:65" s="2" customFormat="1" ht="29.25">
      <c r="A222" s="34"/>
      <c r="B222" s="35"/>
      <c r="C222" s="36"/>
      <c r="D222" s="198" t="s">
        <v>136</v>
      </c>
      <c r="E222" s="36"/>
      <c r="F222" s="199" t="s">
        <v>256</v>
      </c>
      <c r="G222" s="36"/>
      <c r="H222" s="36"/>
      <c r="I222" s="200"/>
      <c r="J222" s="200"/>
      <c r="K222" s="36"/>
      <c r="L222" s="36"/>
      <c r="M222" s="39"/>
      <c r="N222" s="201"/>
      <c r="O222" s="202"/>
      <c r="P222" s="71"/>
      <c r="Q222" s="71"/>
      <c r="R222" s="71"/>
      <c r="S222" s="71"/>
      <c r="T222" s="71"/>
      <c r="U222" s="71"/>
      <c r="V222" s="71"/>
      <c r="W222" s="71"/>
      <c r="X222" s="72"/>
      <c r="Y222" s="34"/>
      <c r="Z222" s="34"/>
      <c r="AA222" s="34"/>
      <c r="AB222" s="34"/>
      <c r="AC222" s="34"/>
      <c r="AD222" s="34"/>
      <c r="AE222" s="34"/>
      <c r="AT222" s="17" t="s">
        <v>136</v>
      </c>
      <c r="AU222" s="17" t="s">
        <v>82</v>
      </c>
    </row>
    <row r="223" spans="1:65" s="2" customFormat="1" ht="11.25">
      <c r="A223" s="34"/>
      <c r="B223" s="35"/>
      <c r="C223" s="36"/>
      <c r="D223" s="203" t="s">
        <v>138</v>
      </c>
      <c r="E223" s="36"/>
      <c r="F223" s="204" t="s">
        <v>257</v>
      </c>
      <c r="G223" s="36"/>
      <c r="H223" s="36"/>
      <c r="I223" s="200"/>
      <c r="J223" s="200"/>
      <c r="K223" s="36"/>
      <c r="L223" s="36"/>
      <c r="M223" s="39"/>
      <c r="N223" s="201"/>
      <c r="O223" s="202"/>
      <c r="P223" s="71"/>
      <c r="Q223" s="71"/>
      <c r="R223" s="71"/>
      <c r="S223" s="71"/>
      <c r="T223" s="71"/>
      <c r="U223" s="71"/>
      <c r="V223" s="71"/>
      <c r="W223" s="71"/>
      <c r="X223" s="72"/>
      <c r="Y223" s="34"/>
      <c r="Z223" s="34"/>
      <c r="AA223" s="34"/>
      <c r="AB223" s="34"/>
      <c r="AC223" s="34"/>
      <c r="AD223" s="34"/>
      <c r="AE223" s="34"/>
      <c r="AT223" s="17" t="s">
        <v>138</v>
      </c>
      <c r="AU223" s="17" t="s">
        <v>82</v>
      </c>
    </row>
    <row r="224" spans="1:65" s="13" customFormat="1" ht="11.25">
      <c r="B224" s="205"/>
      <c r="C224" s="206"/>
      <c r="D224" s="198" t="s">
        <v>140</v>
      </c>
      <c r="E224" s="207" t="s">
        <v>1</v>
      </c>
      <c r="F224" s="208" t="s">
        <v>258</v>
      </c>
      <c r="G224" s="206"/>
      <c r="H224" s="207" t="s">
        <v>1</v>
      </c>
      <c r="I224" s="209"/>
      <c r="J224" s="209"/>
      <c r="K224" s="206"/>
      <c r="L224" s="206"/>
      <c r="M224" s="210"/>
      <c r="N224" s="211"/>
      <c r="O224" s="212"/>
      <c r="P224" s="212"/>
      <c r="Q224" s="212"/>
      <c r="R224" s="212"/>
      <c r="S224" s="212"/>
      <c r="T224" s="212"/>
      <c r="U224" s="212"/>
      <c r="V224" s="212"/>
      <c r="W224" s="212"/>
      <c r="X224" s="213"/>
      <c r="AT224" s="214" t="s">
        <v>140</v>
      </c>
      <c r="AU224" s="214" t="s">
        <v>82</v>
      </c>
      <c r="AV224" s="13" t="s">
        <v>80</v>
      </c>
      <c r="AW224" s="13" t="s">
        <v>5</v>
      </c>
      <c r="AX224" s="13" t="s">
        <v>75</v>
      </c>
      <c r="AY224" s="214" t="s">
        <v>127</v>
      </c>
    </row>
    <row r="225" spans="1:65" s="14" customFormat="1" ht="11.25">
      <c r="B225" s="215"/>
      <c r="C225" s="216"/>
      <c r="D225" s="198" t="s">
        <v>140</v>
      </c>
      <c r="E225" s="217" t="s">
        <v>1</v>
      </c>
      <c r="F225" s="218" t="s">
        <v>259</v>
      </c>
      <c r="G225" s="216"/>
      <c r="H225" s="219">
        <v>13.51</v>
      </c>
      <c r="I225" s="220"/>
      <c r="J225" s="220"/>
      <c r="K225" s="216"/>
      <c r="L225" s="216"/>
      <c r="M225" s="221"/>
      <c r="N225" s="222"/>
      <c r="O225" s="223"/>
      <c r="P225" s="223"/>
      <c r="Q225" s="223"/>
      <c r="R225" s="223"/>
      <c r="S225" s="223"/>
      <c r="T225" s="223"/>
      <c r="U225" s="223"/>
      <c r="V225" s="223"/>
      <c r="W225" s="223"/>
      <c r="X225" s="224"/>
      <c r="AT225" s="225" t="s">
        <v>140</v>
      </c>
      <c r="AU225" s="225" t="s">
        <v>82</v>
      </c>
      <c r="AV225" s="14" t="s">
        <v>82</v>
      </c>
      <c r="AW225" s="14" t="s">
        <v>5</v>
      </c>
      <c r="AX225" s="14" t="s">
        <v>75</v>
      </c>
      <c r="AY225" s="225" t="s">
        <v>127</v>
      </c>
    </row>
    <row r="226" spans="1:65" s="13" customFormat="1" ht="11.25">
      <c r="B226" s="205"/>
      <c r="C226" s="206"/>
      <c r="D226" s="198" t="s">
        <v>140</v>
      </c>
      <c r="E226" s="207" t="s">
        <v>1</v>
      </c>
      <c r="F226" s="208" t="s">
        <v>158</v>
      </c>
      <c r="G226" s="206"/>
      <c r="H226" s="207" t="s">
        <v>1</v>
      </c>
      <c r="I226" s="209"/>
      <c r="J226" s="209"/>
      <c r="K226" s="206"/>
      <c r="L226" s="206"/>
      <c r="M226" s="210"/>
      <c r="N226" s="211"/>
      <c r="O226" s="212"/>
      <c r="P226" s="212"/>
      <c r="Q226" s="212"/>
      <c r="R226" s="212"/>
      <c r="S226" s="212"/>
      <c r="T226" s="212"/>
      <c r="U226" s="212"/>
      <c r="V226" s="212"/>
      <c r="W226" s="212"/>
      <c r="X226" s="213"/>
      <c r="AT226" s="214" t="s">
        <v>140</v>
      </c>
      <c r="AU226" s="214" t="s">
        <v>82</v>
      </c>
      <c r="AV226" s="13" t="s">
        <v>80</v>
      </c>
      <c r="AW226" s="13" t="s">
        <v>5</v>
      </c>
      <c r="AX226" s="13" t="s">
        <v>75</v>
      </c>
      <c r="AY226" s="214" t="s">
        <v>127</v>
      </c>
    </row>
    <row r="227" spans="1:65" s="14" customFormat="1" ht="11.25">
      <c r="B227" s="215"/>
      <c r="C227" s="216"/>
      <c r="D227" s="198" t="s">
        <v>140</v>
      </c>
      <c r="E227" s="217" t="s">
        <v>1</v>
      </c>
      <c r="F227" s="218" t="s">
        <v>260</v>
      </c>
      <c r="G227" s="216"/>
      <c r="H227" s="219">
        <v>2.4</v>
      </c>
      <c r="I227" s="220"/>
      <c r="J227" s="220"/>
      <c r="K227" s="216"/>
      <c r="L227" s="216"/>
      <c r="M227" s="221"/>
      <c r="N227" s="222"/>
      <c r="O227" s="223"/>
      <c r="P227" s="223"/>
      <c r="Q227" s="223"/>
      <c r="R227" s="223"/>
      <c r="S227" s="223"/>
      <c r="T227" s="223"/>
      <c r="U227" s="223"/>
      <c r="V227" s="223"/>
      <c r="W227" s="223"/>
      <c r="X227" s="224"/>
      <c r="AT227" s="225" t="s">
        <v>140</v>
      </c>
      <c r="AU227" s="225" t="s">
        <v>82</v>
      </c>
      <c r="AV227" s="14" t="s">
        <v>82</v>
      </c>
      <c r="AW227" s="14" t="s">
        <v>5</v>
      </c>
      <c r="AX227" s="14" t="s">
        <v>75</v>
      </c>
      <c r="AY227" s="225" t="s">
        <v>127</v>
      </c>
    </row>
    <row r="228" spans="1:65" s="15" customFormat="1" ht="11.25">
      <c r="B228" s="226"/>
      <c r="C228" s="227"/>
      <c r="D228" s="198" t="s">
        <v>140</v>
      </c>
      <c r="E228" s="228" t="s">
        <v>1</v>
      </c>
      <c r="F228" s="229" t="s">
        <v>143</v>
      </c>
      <c r="G228" s="227"/>
      <c r="H228" s="230">
        <v>15.91</v>
      </c>
      <c r="I228" s="231"/>
      <c r="J228" s="231"/>
      <c r="K228" s="227"/>
      <c r="L228" s="227"/>
      <c r="M228" s="232"/>
      <c r="N228" s="233"/>
      <c r="O228" s="234"/>
      <c r="P228" s="234"/>
      <c r="Q228" s="234"/>
      <c r="R228" s="234"/>
      <c r="S228" s="234"/>
      <c r="T228" s="234"/>
      <c r="U228" s="234"/>
      <c r="V228" s="234"/>
      <c r="W228" s="234"/>
      <c r="X228" s="235"/>
      <c r="AT228" s="236" t="s">
        <v>140</v>
      </c>
      <c r="AU228" s="236" t="s">
        <v>82</v>
      </c>
      <c r="AV228" s="15" t="s">
        <v>134</v>
      </c>
      <c r="AW228" s="15" t="s">
        <v>5</v>
      </c>
      <c r="AX228" s="15" t="s">
        <v>80</v>
      </c>
      <c r="AY228" s="236" t="s">
        <v>127</v>
      </c>
    </row>
    <row r="229" spans="1:65" s="2" customFormat="1" ht="24.2" customHeight="1">
      <c r="A229" s="34"/>
      <c r="B229" s="35"/>
      <c r="C229" s="184" t="s">
        <v>261</v>
      </c>
      <c r="D229" s="184" t="s">
        <v>129</v>
      </c>
      <c r="E229" s="185" t="s">
        <v>262</v>
      </c>
      <c r="F229" s="186" t="s">
        <v>263</v>
      </c>
      <c r="G229" s="187" t="s">
        <v>186</v>
      </c>
      <c r="H229" s="188">
        <v>0.38200000000000001</v>
      </c>
      <c r="I229" s="189"/>
      <c r="J229" s="189"/>
      <c r="K229" s="190">
        <f>ROUND(P229*H229,2)</f>
        <v>0</v>
      </c>
      <c r="L229" s="186" t="s">
        <v>133</v>
      </c>
      <c r="M229" s="39"/>
      <c r="N229" s="191" t="s">
        <v>1</v>
      </c>
      <c r="O229" s="192" t="s">
        <v>38</v>
      </c>
      <c r="P229" s="193">
        <f>I229+J229</f>
        <v>0</v>
      </c>
      <c r="Q229" s="193">
        <f>ROUND(I229*H229,2)</f>
        <v>0</v>
      </c>
      <c r="R229" s="193">
        <f>ROUND(J229*H229,2)</f>
        <v>0</v>
      </c>
      <c r="S229" s="71"/>
      <c r="T229" s="194">
        <f>S229*H229</f>
        <v>0</v>
      </c>
      <c r="U229" s="194">
        <v>1.0593999999999999</v>
      </c>
      <c r="V229" s="194">
        <f>U229*H229</f>
        <v>0.40469079999999996</v>
      </c>
      <c r="W229" s="194">
        <v>0</v>
      </c>
      <c r="X229" s="195">
        <f>W229*H229</f>
        <v>0</v>
      </c>
      <c r="Y229" s="34"/>
      <c r="Z229" s="34"/>
      <c r="AA229" s="34"/>
      <c r="AB229" s="34"/>
      <c r="AC229" s="34"/>
      <c r="AD229" s="34"/>
      <c r="AE229" s="34"/>
      <c r="AR229" s="196" t="s">
        <v>134</v>
      </c>
      <c r="AT229" s="196" t="s">
        <v>129</v>
      </c>
      <c r="AU229" s="196" t="s">
        <v>82</v>
      </c>
      <c r="AY229" s="17" t="s">
        <v>127</v>
      </c>
      <c r="BE229" s="197">
        <f>IF(O229="základní",K229,0)</f>
        <v>0</v>
      </c>
      <c r="BF229" s="197">
        <f>IF(O229="snížená",K229,0)</f>
        <v>0</v>
      </c>
      <c r="BG229" s="197">
        <f>IF(O229="zákl. přenesená",K229,0)</f>
        <v>0</v>
      </c>
      <c r="BH229" s="197">
        <f>IF(O229="sníž. přenesená",K229,0)</f>
        <v>0</v>
      </c>
      <c r="BI229" s="197">
        <f>IF(O229="nulová",K229,0)</f>
        <v>0</v>
      </c>
      <c r="BJ229" s="17" t="s">
        <v>80</v>
      </c>
      <c r="BK229" s="197">
        <f>ROUND(P229*H229,2)</f>
        <v>0</v>
      </c>
      <c r="BL229" s="17" t="s">
        <v>134</v>
      </c>
      <c r="BM229" s="196" t="s">
        <v>264</v>
      </c>
    </row>
    <row r="230" spans="1:65" s="2" customFormat="1" ht="29.25">
      <c r="A230" s="34"/>
      <c r="B230" s="35"/>
      <c r="C230" s="36"/>
      <c r="D230" s="198" t="s">
        <v>136</v>
      </c>
      <c r="E230" s="36"/>
      <c r="F230" s="199" t="s">
        <v>265</v>
      </c>
      <c r="G230" s="36"/>
      <c r="H230" s="36"/>
      <c r="I230" s="200"/>
      <c r="J230" s="200"/>
      <c r="K230" s="36"/>
      <c r="L230" s="36"/>
      <c r="M230" s="39"/>
      <c r="N230" s="201"/>
      <c r="O230" s="202"/>
      <c r="P230" s="71"/>
      <c r="Q230" s="71"/>
      <c r="R230" s="71"/>
      <c r="S230" s="71"/>
      <c r="T230" s="71"/>
      <c r="U230" s="71"/>
      <c r="V230" s="71"/>
      <c r="W230" s="71"/>
      <c r="X230" s="72"/>
      <c r="Y230" s="34"/>
      <c r="Z230" s="34"/>
      <c r="AA230" s="34"/>
      <c r="AB230" s="34"/>
      <c r="AC230" s="34"/>
      <c r="AD230" s="34"/>
      <c r="AE230" s="34"/>
      <c r="AT230" s="17" t="s">
        <v>136</v>
      </c>
      <c r="AU230" s="17" t="s">
        <v>82</v>
      </c>
    </row>
    <row r="231" spans="1:65" s="2" customFormat="1" ht="11.25">
      <c r="A231" s="34"/>
      <c r="B231" s="35"/>
      <c r="C231" s="36"/>
      <c r="D231" s="203" t="s">
        <v>138</v>
      </c>
      <c r="E231" s="36"/>
      <c r="F231" s="204" t="s">
        <v>266</v>
      </c>
      <c r="G231" s="36"/>
      <c r="H231" s="36"/>
      <c r="I231" s="200"/>
      <c r="J231" s="200"/>
      <c r="K231" s="36"/>
      <c r="L231" s="36"/>
      <c r="M231" s="39"/>
      <c r="N231" s="201"/>
      <c r="O231" s="202"/>
      <c r="P231" s="71"/>
      <c r="Q231" s="71"/>
      <c r="R231" s="71"/>
      <c r="S231" s="71"/>
      <c r="T231" s="71"/>
      <c r="U231" s="71"/>
      <c r="V231" s="71"/>
      <c r="W231" s="71"/>
      <c r="X231" s="72"/>
      <c r="Y231" s="34"/>
      <c r="Z231" s="34"/>
      <c r="AA231" s="34"/>
      <c r="AB231" s="34"/>
      <c r="AC231" s="34"/>
      <c r="AD231" s="34"/>
      <c r="AE231" s="34"/>
      <c r="AT231" s="17" t="s">
        <v>138</v>
      </c>
      <c r="AU231" s="17" t="s">
        <v>82</v>
      </c>
    </row>
    <row r="232" spans="1:65" s="13" customFormat="1" ht="11.25">
      <c r="B232" s="205"/>
      <c r="C232" s="206"/>
      <c r="D232" s="198" t="s">
        <v>140</v>
      </c>
      <c r="E232" s="207" t="s">
        <v>1</v>
      </c>
      <c r="F232" s="208" t="s">
        <v>258</v>
      </c>
      <c r="G232" s="206"/>
      <c r="H232" s="207" t="s">
        <v>1</v>
      </c>
      <c r="I232" s="209"/>
      <c r="J232" s="209"/>
      <c r="K232" s="206"/>
      <c r="L232" s="206"/>
      <c r="M232" s="210"/>
      <c r="N232" s="211"/>
      <c r="O232" s="212"/>
      <c r="P232" s="212"/>
      <c r="Q232" s="212"/>
      <c r="R232" s="212"/>
      <c r="S232" s="212"/>
      <c r="T232" s="212"/>
      <c r="U232" s="212"/>
      <c r="V232" s="212"/>
      <c r="W232" s="212"/>
      <c r="X232" s="213"/>
      <c r="AT232" s="214" t="s">
        <v>140</v>
      </c>
      <c r="AU232" s="214" t="s">
        <v>82</v>
      </c>
      <c r="AV232" s="13" t="s">
        <v>80</v>
      </c>
      <c r="AW232" s="13" t="s">
        <v>5</v>
      </c>
      <c r="AX232" s="13" t="s">
        <v>75</v>
      </c>
      <c r="AY232" s="214" t="s">
        <v>127</v>
      </c>
    </row>
    <row r="233" spans="1:65" s="14" customFormat="1" ht="11.25">
      <c r="B233" s="215"/>
      <c r="C233" s="216"/>
      <c r="D233" s="198" t="s">
        <v>140</v>
      </c>
      <c r="E233" s="217" t="s">
        <v>1</v>
      </c>
      <c r="F233" s="218" t="s">
        <v>267</v>
      </c>
      <c r="G233" s="216"/>
      <c r="H233" s="219">
        <v>0.38200000000000001</v>
      </c>
      <c r="I233" s="220"/>
      <c r="J233" s="220"/>
      <c r="K233" s="216"/>
      <c r="L233" s="216"/>
      <c r="M233" s="221"/>
      <c r="N233" s="222"/>
      <c r="O233" s="223"/>
      <c r="P233" s="223"/>
      <c r="Q233" s="223"/>
      <c r="R233" s="223"/>
      <c r="S233" s="223"/>
      <c r="T233" s="223"/>
      <c r="U233" s="223"/>
      <c r="V233" s="223"/>
      <c r="W233" s="223"/>
      <c r="X233" s="224"/>
      <c r="AT233" s="225" t="s">
        <v>140</v>
      </c>
      <c r="AU233" s="225" t="s">
        <v>82</v>
      </c>
      <c r="AV233" s="14" t="s">
        <v>82</v>
      </c>
      <c r="AW233" s="14" t="s">
        <v>5</v>
      </c>
      <c r="AX233" s="14" t="s">
        <v>75</v>
      </c>
      <c r="AY233" s="225" t="s">
        <v>127</v>
      </c>
    </row>
    <row r="234" spans="1:65" s="15" customFormat="1" ht="11.25">
      <c r="B234" s="226"/>
      <c r="C234" s="227"/>
      <c r="D234" s="198" t="s">
        <v>140</v>
      </c>
      <c r="E234" s="228" t="s">
        <v>1</v>
      </c>
      <c r="F234" s="229" t="s">
        <v>143</v>
      </c>
      <c r="G234" s="227"/>
      <c r="H234" s="230">
        <v>0.38200000000000001</v>
      </c>
      <c r="I234" s="231"/>
      <c r="J234" s="231"/>
      <c r="K234" s="227"/>
      <c r="L234" s="227"/>
      <c r="M234" s="232"/>
      <c r="N234" s="233"/>
      <c r="O234" s="234"/>
      <c r="P234" s="234"/>
      <c r="Q234" s="234"/>
      <c r="R234" s="234"/>
      <c r="S234" s="234"/>
      <c r="T234" s="234"/>
      <c r="U234" s="234"/>
      <c r="V234" s="234"/>
      <c r="W234" s="234"/>
      <c r="X234" s="235"/>
      <c r="AT234" s="236" t="s">
        <v>140</v>
      </c>
      <c r="AU234" s="236" t="s">
        <v>82</v>
      </c>
      <c r="AV234" s="15" t="s">
        <v>134</v>
      </c>
      <c r="AW234" s="15" t="s">
        <v>5</v>
      </c>
      <c r="AX234" s="15" t="s">
        <v>80</v>
      </c>
      <c r="AY234" s="236" t="s">
        <v>127</v>
      </c>
    </row>
    <row r="235" spans="1:65" s="12" customFormat="1" ht="22.9" customHeight="1">
      <c r="B235" s="167"/>
      <c r="C235" s="168"/>
      <c r="D235" s="169" t="s">
        <v>74</v>
      </c>
      <c r="E235" s="182" t="s">
        <v>152</v>
      </c>
      <c r="F235" s="182" t="s">
        <v>268</v>
      </c>
      <c r="G235" s="168"/>
      <c r="H235" s="168"/>
      <c r="I235" s="171"/>
      <c r="J235" s="171"/>
      <c r="K235" s="183">
        <f>BK235</f>
        <v>0</v>
      </c>
      <c r="L235" s="168"/>
      <c r="M235" s="173"/>
      <c r="N235" s="174"/>
      <c r="O235" s="175"/>
      <c r="P235" s="175"/>
      <c r="Q235" s="176">
        <f>SUM(Q236:Q237)</f>
        <v>0</v>
      </c>
      <c r="R235" s="176">
        <f>SUM(R236:R237)</f>
        <v>0</v>
      </c>
      <c r="S235" s="175"/>
      <c r="T235" s="177">
        <f>SUM(T236:T237)</f>
        <v>0</v>
      </c>
      <c r="U235" s="175"/>
      <c r="V235" s="177">
        <f>SUM(V236:V237)</f>
        <v>0</v>
      </c>
      <c r="W235" s="175"/>
      <c r="X235" s="178">
        <f>SUM(X236:X237)</f>
        <v>0</v>
      </c>
      <c r="AR235" s="179" t="s">
        <v>80</v>
      </c>
      <c r="AT235" s="180" t="s">
        <v>74</v>
      </c>
      <c r="AU235" s="180" t="s">
        <v>80</v>
      </c>
      <c r="AY235" s="179" t="s">
        <v>127</v>
      </c>
      <c r="BK235" s="181">
        <f>SUM(BK236:BK237)</f>
        <v>0</v>
      </c>
    </row>
    <row r="236" spans="1:65" s="2" customFormat="1" ht="16.5" customHeight="1">
      <c r="A236" s="34"/>
      <c r="B236" s="35"/>
      <c r="C236" s="184" t="s">
        <v>269</v>
      </c>
      <c r="D236" s="184" t="s">
        <v>129</v>
      </c>
      <c r="E236" s="185" t="s">
        <v>270</v>
      </c>
      <c r="F236" s="186" t="s">
        <v>271</v>
      </c>
      <c r="G236" s="187" t="s">
        <v>272</v>
      </c>
      <c r="H236" s="188">
        <v>3</v>
      </c>
      <c r="I236" s="189"/>
      <c r="J236" s="189"/>
      <c r="K236" s="190">
        <f>ROUND(P236*H236,2)</f>
        <v>0</v>
      </c>
      <c r="L236" s="186" t="s">
        <v>1</v>
      </c>
      <c r="M236" s="39"/>
      <c r="N236" s="191" t="s">
        <v>1</v>
      </c>
      <c r="O236" s="192" t="s">
        <v>38</v>
      </c>
      <c r="P236" s="193">
        <f>I236+J236</f>
        <v>0</v>
      </c>
      <c r="Q236" s="193">
        <f>ROUND(I236*H236,2)</f>
        <v>0</v>
      </c>
      <c r="R236" s="193">
        <f>ROUND(J236*H236,2)</f>
        <v>0</v>
      </c>
      <c r="S236" s="71"/>
      <c r="T236" s="194">
        <f>S236*H236</f>
        <v>0</v>
      </c>
      <c r="U236" s="194">
        <v>0</v>
      </c>
      <c r="V236" s="194">
        <f>U236*H236</f>
        <v>0</v>
      </c>
      <c r="W236" s="194">
        <v>0</v>
      </c>
      <c r="X236" s="195">
        <f>W236*H236</f>
        <v>0</v>
      </c>
      <c r="Y236" s="34"/>
      <c r="Z236" s="34"/>
      <c r="AA236" s="34"/>
      <c r="AB236" s="34"/>
      <c r="AC236" s="34"/>
      <c r="AD236" s="34"/>
      <c r="AE236" s="34"/>
      <c r="AR236" s="196" t="s">
        <v>134</v>
      </c>
      <c r="AT236" s="196" t="s">
        <v>129</v>
      </c>
      <c r="AU236" s="196" t="s">
        <v>82</v>
      </c>
      <c r="AY236" s="17" t="s">
        <v>127</v>
      </c>
      <c r="BE236" s="197">
        <f>IF(O236="základní",K236,0)</f>
        <v>0</v>
      </c>
      <c r="BF236" s="197">
        <f>IF(O236="snížená",K236,0)</f>
        <v>0</v>
      </c>
      <c r="BG236" s="197">
        <f>IF(O236="zákl. přenesená",K236,0)</f>
        <v>0</v>
      </c>
      <c r="BH236" s="197">
        <f>IF(O236="sníž. přenesená",K236,0)</f>
        <v>0</v>
      </c>
      <c r="BI236" s="197">
        <f>IF(O236="nulová",K236,0)</f>
        <v>0</v>
      </c>
      <c r="BJ236" s="17" t="s">
        <v>80</v>
      </c>
      <c r="BK236" s="197">
        <f>ROUND(P236*H236,2)</f>
        <v>0</v>
      </c>
      <c r="BL236" s="17" t="s">
        <v>134</v>
      </c>
      <c r="BM236" s="196" t="s">
        <v>273</v>
      </c>
    </row>
    <row r="237" spans="1:65" s="2" customFormat="1" ht="11.25">
      <c r="A237" s="34"/>
      <c r="B237" s="35"/>
      <c r="C237" s="36"/>
      <c r="D237" s="198" t="s">
        <v>136</v>
      </c>
      <c r="E237" s="36"/>
      <c r="F237" s="199" t="s">
        <v>271</v>
      </c>
      <c r="G237" s="36"/>
      <c r="H237" s="36"/>
      <c r="I237" s="200"/>
      <c r="J237" s="200"/>
      <c r="K237" s="36"/>
      <c r="L237" s="36"/>
      <c r="M237" s="39"/>
      <c r="N237" s="201"/>
      <c r="O237" s="202"/>
      <c r="P237" s="71"/>
      <c r="Q237" s="71"/>
      <c r="R237" s="71"/>
      <c r="S237" s="71"/>
      <c r="T237" s="71"/>
      <c r="U237" s="71"/>
      <c r="V237" s="71"/>
      <c r="W237" s="71"/>
      <c r="X237" s="72"/>
      <c r="Y237" s="34"/>
      <c r="Z237" s="34"/>
      <c r="AA237" s="34"/>
      <c r="AB237" s="34"/>
      <c r="AC237" s="34"/>
      <c r="AD237" s="34"/>
      <c r="AE237" s="34"/>
      <c r="AT237" s="17" t="s">
        <v>136</v>
      </c>
      <c r="AU237" s="17" t="s">
        <v>82</v>
      </c>
    </row>
    <row r="238" spans="1:65" s="12" customFormat="1" ht="22.9" customHeight="1">
      <c r="B238" s="167"/>
      <c r="C238" s="168"/>
      <c r="D238" s="169" t="s">
        <v>74</v>
      </c>
      <c r="E238" s="182" t="s">
        <v>169</v>
      </c>
      <c r="F238" s="182" t="s">
        <v>274</v>
      </c>
      <c r="G238" s="168"/>
      <c r="H238" s="168"/>
      <c r="I238" s="171"/>
      <c r="J238" s="171"/>
      <c r="K238" s="183">
        <f>BK238</f>
        <v>0</v>
      </c>
      <c r="L238" s="168"/>
      <c r="M238" s="173"/>
      <c r="N238" s="174"/>
      <c r="O238" s="175"/>
      <c r="P238" s="175"/>
      <c r="Q238" s="176">
        <f>SUM(Q239:Q253)</f>
        <v>0</v>
      </c>
      <c r="R238" s="176">
        <f>SUM(R239:R253)</f>
        <v>0</v>
      </c>
      <c r="S238" s="175"/>
      <c r="T238" s="177">
        <f>SUM(T239:T253)</f>
        <v>0</v>
      </c>
      <c r="U238" s="175"/>
      <c r="V238" s="177">
        <f>SUM(V239:V253)</f>
        <v>8.4391200000000008</v>
      </c>
      <c r="W238" s="175"/>
      <c r="X238" s="178">
        <f>SUM(X239:X253)</f>
        <v>0</v>
      </c>
      <c r="AR238" s="179" t="s">
        <v>80</v>
      </c>
      <c r="AT238" s="180" t="s">
        <v>74</v>
      </c>
      <c r="AU238" s="180" t="s">
        <v>80</v>
      </c>
      <c r="AY238" s="179" t="s">
        <v>127</v>
      </c>
      <c r="BK238" s="181">
        <f>SUM(BK239:BK253)</f>
        <v>0</v>
      </c>
    </row>
    <row r="239" spans="1:65" s="2" customFormat="1" ht="24.2" customHeight="1">
      <c r="A239" s="34"/>
      <c r="B239" s="35"/>
      <c r="C239" s="184" t="s">
        <v>275</v>
      </c>
      <c r="D239" s="184" t="s">
        <v>129</v>
      </c>
      <c r="E239" s="185" t="s">
        <v>276</v>
      </c>
      <c r="F239" s="186" t="s">
        <v>277</v>
      </c>
      <c r="G239" s="187" t="s">
        <v>132</v>
      </c>
      <c r="H239" s="188">
        <v>36</v>
      </c>
      <c r="I239" s="189"/>
      <c r="J239" s="189"/>
      <c r="K239" s="190">
        <f>ROUND(P239*H239,2)</f>
        <v>0</v>
      </c>
      <c r="L239" s="186" t="s">
        <v>133</v>
      </c>
      <c r="M239" s="39"/>
      <c r="N239" s="191" t="s">
        <v>1</v>
      </c>
      <c r="O239" s="192" t="s">
        <v>38</v>
      </c>
      <c r="P239" s="193">
        <f>I239+J239</f>
        <v>0</v>
      </c>
      <c r="Q239" s="193">
        <f>ROUND(I239*H239,2)</f>
        <v>0</v>
      </c>
      <c r="R239" s="193">
        <f>ROUND(J239*H239,2)</f>
        <v>0</v>
      </c>
      <c r="S239" s="71"/>
      <c r="T239" s="194">
        <f>S239*H239</f>
        <v>0</v>
      </c>
      <c r="U239" s="194">
        <v>0</v>
      </c>
      <c r="V239" s="194">
        <f>U239*H239</f>
        <v>0</v>
      </c>
      <c r="W239" s="194">
        <v>0</v>
      </c>
      <c r="X239" s="195">
        <f>W239*H239</f>
        <v>0</v>
      </c>
      <c r="Y239" s="34"/>
      <c r="Z239" s="34"/>
      <c r="AA239" s="34"/>
      <c r="AB239" s="34"/>
      <c r="AC239" s="34"/>
      <c r="AD239" s="34"/>
      <c r="AE239" s="34"/>
      <c r="AR239" s="196" t="s">
        <v>134</v>
      </c>
      <c r="AT239" s="196" t="s">
        <v>129</v>
      </c>
      <c r="AU239" s="196" t="s">
        <v>82</v>
      </c>
      <c r="AY239" s="17" t="s">
        <v>127</v>
      </c>
      <c r="BE239" s="197">
        <f>IF(O239="základní",K239,0)</f>
        <v>0</v>
      </c>
      <c r="BF239" s="197">
        <f>IF(O239="snížená",K239,0)</f>
        <v>0</v>
      </c>
      <c r="BG239" s="197">
        <f>IF(O239="zákl. přenesená",K239,0)</f>
        <v>0</v>
      </c>
      <c r="BH239" s="197">
        <f>IF(O239="sníž. přenesená",K239,0)</f>
        <v>0</v>
      </c>
      <c r="BI239" s="197">
        <f>IF(O239="nulová",K239,0)</f>
        <v>0</v>
      </c>
      <c r="BJ239" s="17" t="s">
        <v>80</v>
      </c>
      <c r="BK239" s="197">
        <f>ROUND(P239*H239,2)</f>
        <v>0</v>
      </c>
      <c r="BL239" s="17" t="s">
        <v>134</v>
      </c>
      <c r="BM239" s="196" t="s">
        <v>278</v>
      </c>
    </row>
    <row r="240" spans="1:65" s="2" customFormat="1" ht="29.25">
      <c r="A240" s="34"/>
      <c r="B240" s="35"/>
      <c r="C240" s="36"/>
      <c r="D240" s="198" t="s">
        <v>136</v>
      </c>
      <c r="E240" s="36"/>
      <c r="F240" s="199" t="s">
        <v>279</v>
      </c>
      <c r="G240" s="36"/>
      <c r="H240" s="36"/>
      <c r="I240" s="200"/>
      <c r="J240" s="200"/>
      <c r="K240" s="36"/>
      <c r="L240" s="36"/>
      <c r="M240" s="39"/>
      <c r="N240" s="201"/>
      <c r="O240" s="202"/>
      <c r="P240" s="71"/>
      <c r="Q240" s="71"/>
      <c r="R240" s="71"/>
      <c r="S240" s="71"/>
      <c r="T240" s="71"/>
      <c r="U240" s="71"/>
      <c r="V240" s="71"/>
      <c r="W240" s="71"/>
      <c r="X240" s="72"/>
      <c r="Y240" s="34"/>
      <c r="Z240" s="34"/>
      <c r="AA240" s="34"/>
      <c r="AB240" s="34"/>
      <c r="AC240" s="34"/>
      <c r="AD240" s="34"/>
      <c r="AE240" s="34"/>
      <c r="AT240" s="17" t="s">
        <v>136</v>
      </c>
      <c r="AU240" s="17" t="s">
        <v>82</v>
      </c>
    </row>
    <row r="241" spans="1:65" s="2" customFormat="1" ht="11.25">
      <c r="A241" s="34"/>
      <c r="B241" s="35"/>
      <c r="C241" s="36"/>
      <c r="D241" s="203" t="s">
        <v>138</v>
      </c>
      <c r="E241" s="36"/>
      <c r="F241" s="204" t="s">
        <v>280</v>
      </c>
      <c r="G241" s="36"/>
      <c r="H241" s="36"/>
      <c r="I241" s="200"/>
      <c r="J241" s="200"/>
      <c r="K241" s="36"/>
      <c r="L241" s="36"/>
      <c r="M241" s="39"/>
      <c r="N241" s="201"/>
      <c r="O241" s="202"/>
      <c r="P241" s="71"/>
      <c r="Q241" s="71"/>
      <c r="R241" s="71"/>
      <c r="S241" s="71"/>
      <c r="T241" s="71"/>
      <c r="U241" s="71"/>
      <c r="V241" s="71"/>
      <c r="W241" s="71"/>
      <c r="X241" s="72"/>
      <c r="Y241" s="34"/>
      <c r="Z241" s="34"/>
      <c r="AA241" s="34"/>
      <c r="AB241" s="34"/>
      <c r="AC241" s="34"/>
      <c r="AD241" s="34"/>
      <c r="AE241" s="34"/>
      <c r="AT241" s="17" t="s">
        <v>138</v>
      </c>
      <c r="AU241" s="17" t="s">
        <v>82</v>
      </c>
    </row>
    <row r="242" spans="1:65" s="13" customFormat="1" ht="11.25">
      <c r="B242" s="205"/>
      <c r="C242" s="206"/>
      <c r="D242" s="198" t="s">
        <v>140</v>
      </c>
      <c r="E242" s="207" t="s">
        <v>1</v>
      </c>
      <c r="F242" s="208" t="s">
        <v>232</v>
      </c>
      <c r="G242" s="206"/>
      <c r="H242" s="207" t="s">
        <v>1</v>
      </c>
      <c r="I242" s="209"/>
      <c r="J242" s="209"/>
      <c r="K242" s="206"/>
      <c r="L242" s="206"/>
      <c r="M242" s="210"/>
      <c r="N242" s="211"/>
      <c r="O242" s="212"/>
      <c r="P242" s="212"/>
      <c r="Q242" s="212"/>
      <c r="R242" s="212"/>
      <c r="S242" s="212"/>
      <c r="T242" s="212"/>
      <c r="U242" s="212"/>
      <c r="V242" s="212"/>
      <c r="W242" s="212"/>
      <c r="X242" s="213"/>
      <c r="AT242" s="214" t="s">
        <v>140</v>
      </c>
      <c r="AU242" s="214" t="s">
        <v>82</v>
      </c>
      <c r="AV242" s="13" t="s">
        <v>80</v>
      </c>
      <c r="AW242" s="13" t="s">
        <v>5</v>
      </c>
      <c r="AX242" s="13" t="s">
        <v>75</v>
      </c>
      <c r="AY242" s="214" t="s">
        <v>127</v>
      </c>
    </row>
    <row r="243" spans="1:65" s="14" customFormat="1" ht="11.25">
      <c r="B243" s="215"/>
      <c r="C243" s="216"/>
      <c r="D243" s="198" t="s">
        <v>140</v>
      </c>
      <c r="E243" s="217" t="s">
        <v>1</v>
      </c>
      <c r="F243" s="218" t="s">
        <v>233</v>
      </c>
      <c r="G243" s="216"/>
      <c r="H243" s="219">
        <v>36</v>
      </c>
      <c r="I243" s="220"/>
      <c r="J243" s="220"/>
      <c r="K243" s="216"/>
      <c r="L243" s="216"/>
      <c r="M243" s="221"/>
      <c r="N243" s="222"/>
      <c r="O243" s="223"/>
      <c r="P243" s="223"/>
      <c r="Q243" s="223"/>
      <c r="R243" s="223"/>
      <c r="S243" s="223"/>
      <c r="T243" s="223"/>
      <c r="U243" s="223"/>
      <c r="V243" s="223"/>
      <c r="W243" s="223"/>
      <c r="X243" s="224"/>
      <c r="AT243" s="225" t="s">
        <v>140</v>
      </c>
      <c r="AU243" s="225" t="s">
        <v>82</v>
      </c>
      <c r="AV243" s="14" t="s">
        <v>82</v>
      </c>
      <c r="AW243" s="14" t="s">
        <v>5</v>
      </c>
      <c r="AX243" s="14" t="s">
        <v>75</v>
      </c>
      <c r="AY243" s="225" t="s">
        <v>127</v>
      </c>
    </row>
    <row r="244" spans="1:65" s="15" customFormat="1" ht="11.25">
      <c r="B244" s="226"/>
      <c r="C244" s="227"/>
      <c r="D244" s="198" t="s">
        <v>140</v>
      </c>
      <c r="E244" s="228" t="s">
        <v>1</v>
      </c>
      <c r="F244" s="229" t="s">
        <v>143</v>
      </c>
      <c r="G244" s="227"/>
      <c r="H244" s="230">
        <v>36</v>
      </c>
      <c r="I244" s="231"/>
      <c r="J244" s="231"/>
      <c r="K244" s="227"/>
      <c r="L244" s="227"/>
      <c r="M244" s="232"/>
      <c r="N244" s="233"/>
      <c r="O244" s="234"/>
      <c r="P244" s="234"/>
      <c r="Q244" s="234"/>
      <c r="R244" s="234"/>
      <c r="S244" s="234"/>
      <c r="T244" s="234"/>
      <c r="U244" s="234"/>
      <c r="V244" s="234"/>
      <c r="W244" s="234"/>
      <c r="X244" s="235"/>
      <c r="AT244" s="236" t="s">
        <v>140</v>
      </c>
      <c r="AU244" s="236" t="s">
        <v>82</v>
      </c>
      <c r="AV244" s="15" t="s">
        <v>134</v>
      </c>
      <c r="AW244" s="15" t="s">
        <v>5</v>
      </c>
      <c r="AX244" s="15" t="s">
        <v>80</v>
      </c>
      <c r="AY244" s="236" t="s">
        <v>127</v>
      </c>
    </row>
    <row r="245" spans="1:65" s="2" customFormat="1" ht="24.2" customHeight="1">
      <c r="A245" s="34"/>
      <c r="B245" s="35"/>
      <c r="C245" s="184" t="s">
        <v>281</v>
      </c>
      <c r="D245" s="184" t="s">
        <v>129</v>
      </c>
      <c r="E245" s="185" t="s">
        <v>282</v>
      </c>
      <c r="F245" s="186" t="s">
        <v>283</v>
      </c>
      <c r="G245" s="187" t="s">
        <v>132</v>
      </c>
      <c r="H245" s="188">
        <v>36</v>
      </c>
      <c r="I245" s="189"/>
      <c r="J245" s="189"/>
      <c r="K245" s="190">
        <f>ROUND(P245*H245,2)</f>
        <v>0</v>
      </c>
      <c r="L245" s="186" t="s">
        <v>133</v>
      </c>
      <c r="M245" s="39"/>
      <c r="N245" s="191" t="s">
        <v>1</v>
      </c>
      <c r="O245" s="192" t="s">
        <v>38</v>
      </c>
      <c r="P245" s="193">
        <f>I245+J245</f>
        <v>0</v>
      </c>
      <c r="Q245" s="193">
        <f>ROUND(I245*H245,2)</f>
        <v>0</v>
      </c>
      <c r="R245" s="193">
        <f>ROUND(J245*H245,2)</f>
        <v>0</v>
      </c>
      <c r="S245" s="71"/>
      <c r="T245" s="194">
        <f>S245*H245</f>
        <v>0</v>
      </c>
      <c r="U245" s="194">
        <v>8.9219999999999994E-2</v>
      </c>
      <c r="V245" s="194">
        <f>U245*H245</f>
        <v>3.2119199999999997</v>
      </c>
      <c r="W245" s="194">
        <v>0</v>
      </c>
      <c r="X245" s="195">
        <f>W245*H245</f>
        <v>0</v>
      </c>
      <c r="Y245" s="34"/>
      <c r="Z245" s="34"/>
      <c r="AA245" s="34"/>
      <c r="AB245" s="34"/>
      <c r="AC245" s="34"/>
      <c r="AD245" s="34"/>
      <c r="AE245" s="34"/>
      <c r="AR245" s="196" t="s">
        <v>134</v>
      </c>
      <c r="AT245" s="196" t="s">
        <v>129</v>
      </c>
      <c r="AU245" s="196" t="s">
        <v>82</v>
      </c>
      <c r="AY245" s="17" t="s">
        <v>127</v>
      </c>
      <c r="BE245" s="197">
        <f>IF(O245="základní",K245,0)</f>
        <v>0</v>
      </c>
      <c r="BF245" s="197">
        <f>IF(O245="snížená",K245,0)</f>
        <v>0</v>
      </c>
      <c r="BG245" s="197">
        <f>IF(O245="zákl. přenesená",K245,0)</f>
        <v>0</v>
      </c>
      <c r="BH245" s="197">
        <f>IF(O245="sníž. přenesená",K245,0)</f>
        <v>0</v>
      </c>
      <c r="BI245" s="197">
        <f>IF(O245="nulová",K245,0)</f>
        <v>0</v>
      </c>
      <c r="BJ245" s="17" t="s">
        <v>80</v>
      </c>
      <c r="BK245" s="197">
        <f>ROUND(P245*H245,2)</f>
        <v>0</v>
      </c>
      <c r="BL245" s="17" t="s">
        <v>134</v>
      </c>
      <c r="BM245" s="196" t="s">
        <v>284</v>
      </c>
    </row>
    <row r="246" spans="1:65" s="2" customFormat="1" ht="48.75">
      <c r="A246" s="34"/>
      <c r="B246" s="35"/>
      <c r="C246" s="36"/>
      <c r="D246" s="198" t="s">
        <v>136</v>
      </c>
      <c r="E246" s="36"/>
      <c r="F246" s="199" t="s">
        <v>285</v>
      </c>
      <c r="G246" s="36"/>
      <c r="H246" s="36"/>
      <c r="I246" s="200"/>
      <c r="J246" s="200"/>
      <c r="K246" s="36"/>
      <c r="L246" s="36"/>
      <c r="M246" s="39"/>
      <c r="N246" s="201"/>
      <c r="O246" s="202"/>
      <c r="P246" s="71"/>
      <c r="Q246" s="71"/>
      <c r="R246" s="71"/>
      <c r="S246" s="71"/>
      <c r="T246" s="71"/>
      <c r="U246" s="71"/>
      <c r="V246" s="71"/>
      <c r="W246" s="71"/>
      <c r="X246" s="72"/>
      <c r="Y246" s="34"/>
      <c r="Z246" s="34"/>
      <c r="AA246" s="34"/>
      <c r="AB246" s="34"/>
      <c r="AC246" s="34"/>
      <c r="AD246" s="34"/>
      <c r="AE246" s="34"/>
      <c r="AT246" s="17" t="s">
        <v>136</v>
      </c>
      <c r="AU246" s="17" t="s">
        <v>82</v>
      </c>
    </row>
    <row r="247" spans="1:65" s="2" customFormat="1" ht="11.25">
      <c r="A247" s="34"/>
      <c r="B247" s="35"/>
      <c r="C247" s="36"/>
      <c r="D247" s="203" t="s">
        <v>138</v>
      </c>
      <c r="E247" s="36"/>
      <c r="F247" s="204" t="s">
        <v>286</v>
      </c>
      <c r="G247" s="36"/>
      <c r="H247" s="36"/>
      <c r="I247" s="200"/>
      <c r="J247" s="200"/>
      <c r="K247" s="36"/>
      <c r="L247" s="36"/>
      <c r="M247" s="39"/>
      <c r="N247" s="201"/>
      <c r="O247" s="202"/>
      <c r="P247" s="71"/>
      <c r="Q247" s="71"/>
      <c r="R247" s="71"/>
      <c r="S247" s="71"/>
      <c r="T247" s="71"/>
      <c r="U247" s="71"/>
      <c r="V247" s="71"/>
      <c r="W247" s="71"/>
      <c r="X247" s="72"/>
      <c r="Y247" s="34"/>
      <c r="Z247" s="34"/>
      <c r="AA247" s="34"/>
      <c r="AB247" s="34"/>
      <c r="AC247" s="34"/>
      <c r="AD247" s="34"/>
      <c r="AE247" s="34"/>
      <c r="AT247" s="17" t="s">
        <v>138</v>
      </c>
      <c r="AU247" s="17" t="s">
        <v>82</v>
      </c>
    </row>
    <row r="248" spans="1:65" s="13" customFormat="1" ht="11.25">
      <c r="B248" s="205"/>
      <c r="C248" s="206"/>
      <c r="D248" s="198" t="s">
        <v>140</v>
      </c>
      <c r="E248" s="207" t="s">
        <v>1</v>
      </c>
      <c r="F248" s="208" t="s">
        <v>232</v>
      </c>
      <c r="G248" s="206"/>
      <c r="H248" s="207" t="s">
        <v>1</v>
      </c>
      <c r="I248" s="209"/>
      <c r="J248" s="209"/>
      <c r="K248" s="206"/>
      <c r="L248" s="206"/>
      <c r="M248" s="210"/>
      <c r="N248" s="211"/>
      <c r="O248" s="212"/>
      <c r="P248" s="212"/>
      <c r="Q248" s="212"/>
      <c r="R248" s="212"/>
      <c r="S248" s="212"/>
      <c r="T248" s="212"/>
      <c r="U248" s="212"/>
      <c r="V248" s="212"/>
      <c r="W248" s="212"/>
      <c r="X248" s="213"/>
      <c r="AT248" s="214" t="s">
        <v>140</v>
      </c>
      <c r="AU248" s="214" t="s">
        <v>82</v>
      </c>
      <c r="AV248" s="13" t="s">
        <v>80</v>
      </c>
      <c r="AW248" s="13" t="s">
        <v>5</v>
      </c>
      <c r="AX248" s="13" t="s">
        <v>75</v>
      </c>
      <c r="AY248" s="214" t="s">
        <v>127</v>
      </c>
    </row>
    <row r="249" spans="1:65" s="14" customFormat="1" ht="11.25">
      <c r="B249" s="215"/>
      <c r="C249" s="216"/>
      <c r="D249" s="198" t="s">
        <v>140</v>
      </c>
      <c r="E249" s="217" t="s">
        <v>1</v>
      </c>
      <c r="F249" s="218" t="s">
        <v>233</v>
      </c>
      <c r="G249" s="216"/>
      <c r="H249" s="219">
        <v>36</v>
      </c>
      <c r="I249" s="220"/>
      <c r="J249" s="220"/>
      <c r="K249" s="216"/>
      <c r="L249" s="216"/>
      <c r="M249" s="221"/>
      <c r="N249" s="222"/>
      <c r="O249" s="223"/>
      <c r="P249" s="223"/>
      <c r="Q249" s="223"/>
      <c r="R249" s="223"/>
      <c r="S249" s="223"/>
      <c r="T249" s="223"/>
      <c r="U249" s="223"/>
      <c r="V249" s="223"/>
      <c r="W249" s="223"/>
      <c r="X249" s="224"/>
      <c r="AT249" s="225" t="s">
        <v>140</v>
      </c>
      <c r="AU249" s="225" t="s">
        <v>82</v>
      </c>
      <c r="AV249" s="14" t="s">
        <v>82</v>
      </c>
      <c r="AW249" s="14" t="s">
        <v>5</v>
      </c>
      <c r="AX249" s="14" t="s">
        <v>75</v>
      </c>
      <c r="AY249" s="225" t="s">
        <v>127</v>
      </c>
    </row>
    <row r="250" spans="1:65" s="15" customFormat="1" ht="11.25">
      <c r="B250" s="226"/>
      <c r="C250" s="227"/>
      <c r="D250" s="198" t="s">
        <v>140</v>
      </c>
      <c r="E250" s="228" t="s">
        <v>1</v>
      </c>
      <c r="F250" s="229" t="s">
        <v>143</v>
      </c>
      <c r="G250" s="227"/>
      <c r="H250" s="230">
        <v>36</v>
      </c>
      <c r="I250" s="231"/>
      <c r="J250" s="231"/>
      <c r="K250" s="227"/>
      <c r="L250" s="227"/>
      <c r="M250" s="232"/>
      <c r="N250" s="233"/>
      <c r="O250" s="234"/>
      <c r="P250" s="234"/>
      <c r="Q250" s="234"/>
      <c r="R250" s="234"/>
      <c r="S250" s="234"/>
      <c r="T250" s="234"/>
      <c r="U250" s="234"/>
      <c r="V250" s="234"/>
      <c r="W250" s="234"/>
      <c r="X250" s="235"/>
      <c r="AT250" s="236" t="s">
        <v>140</v>
      </c>
      <c r="AU250" s="236" t="s">
        <v>82</v>
      </c>
      <c r="AV250" s="15" t="s">
        <v>134</v>
      </c>
      <c r="AW250" s="15" t="s">
        <v>5</v>
      </c>
      <c r="AX250" s="15" t="s">
        <v>80</v>
      </c>
      <c r="AY250" s="236" t="s">
        <v>127</v>
      </c>
    </row>
    <row r="251" spans="1:65" s="2" customFormat="1" ht="24.2" customHeight="1">
      <c r="A251" s="34"/>
      <c r="B251" s="35"/>
      <c r="C251" s="237" t="s">
        <v>8</v>
      </c>
      <c r="D251" s="237" t="s">
        <v>220</v>
      </c>
      <c r="E251" s="238" t="s">
        <v>287</v>
      </c>
      <c r="F251" s="239" t="s">
        <v>288</v>
      </c>
      <c r="G251" s="240" t="s">
        <v>132</v>
      </c>
      <c r="H251" s="241">
        <v>39.6</v>
      </c>
      <c r="I251" s="242"/>
      <c r="J251" s="243"/>
      <c r="K251" s="244">
        <f>ROUND(P251*H251,2)</f>
        <v>0</v>
      </c>
      <c r="L251" s="239" t="s">
        <v>133</v>
      </c>
      <c r="M251" s="245"/>
      <c r="N251" s="246" t="s">
        <v>1</v>
      </c>
      <c r="O251" s="192" t="s">
        <v>38</v>
      </c>
      <c r="P251" s="193">
        <f>I251+J251</f>
        <v>0</v>
      </c>
      <c r="Q251" s="193">
        <f>ROUND(I251*H251,2)</f>
        <v>0</v>
      </c>
      <c r="R251" s="193">
        <f>ROUND(J251*H251,2)</f>
        <v>0</v>
      </c>
      <c r="S251" s="71"/>
      <c r="T251" s="194">
        <f>S251*H251</f>
        <v>0</v>
      </c>
      <c r="U251" s="194">
        <v>0.13200000000000001</v>
      </c>
      <c r="V251" s="194">
        <f>U251*H251</f>
        <v>5.2272000000000007</v>
      </c>
      <c r="W251" s="194">
        <v>0</v>
      </c>
      <c r="X251" s="195">
        <f>W251*H251</f>
        <v>0</v>
      </c>
      <c r="Y251" s="34"/>
      <c r="Z251" s="34"/>
      <c r="AA251" s="34"/>
      <c r="AB251" s="34"/>
      <c r="AC251" s="34"/>
      <c r="AD251" s="34"/>
      <c r="AE251" s="34"/>
      <c r="AR251" s="196" t="s">
        <v>191</v>
      </c>
      <c r="AT251" s="196" t="s">
        <v>220</v>
      </c>
      <c r="AU251" s="196" t="s">
        <v>82</v>
      </c>
      <c r="AY251" s="17" t="s">
        <v>127</v>
      </c>
      <c r="BE251" s="197">
        <f>IF(O251="základní",K251,0)</f>
        <v>0</v>
      </c>
      <c r="BF251" s="197">
        <f>IF(O251="snížená",K251,0)</f>
        <v>0</v>
      </c>
      <c r="BG251" s="197">
        <f>IF(O251="zákl. přenesená",K251,0)</f>
        <v>0</v>
      </c>
      <c r="BH251" s="197">
        <f>IF(O251="sníž. přenesená",K251,0)</f>
        <v>0</v>
      </c>
      <c r="BI251" s="197">
        <f>IF(O251="nulová",K251,0)</f>
        <v>0</v>
      </c>
      <c r="BJ251" s="17" t="s">
        <v>80</v>
      </c>
      <c r="BK251" s="197">
        <f>ROUND(P251*H251,2)</f>
        <v>0</v>
      </c>
      <c r="BL251" s="17" t="s">
        <v>134</v>
      </c>
      <c r="BM251" s="196" t="s">
        <v>289</v>
      </c>
    </row>
    <row r="252" spans="1:65" s="2" customFormat="1" ht="11.25">
      <c r="A252" s="34"/>
      <c r="B252" s="35"/>
      <c r="C252" s="36"/>
      <c r="D252" s="198" t="s">
        <v>136</v>
      </c>
      <c r="E252" s="36"/>
      <c r="F252" s="199" t="s">
        <v>288</v>
      </c>
      <c r="G252" s="36"/>
      <c r="H252" s="36"/>
      <c r="I252" s="200"/>
      <c r="J252" s="200"/>
      <c r="K252" s="36"/>
      <c r="L252" s="36"/>
      <c r="M252" s="39"/>
      <c r="N252" s="201"/>
      <c r="O252" s="202"/>
      <c r="P252" s="71"/>
      <c r="Q252" s="71"/>
      <c r="R252" s="71"/>
      <c r="S252" s="71"/>
      <c r="T252" s="71"/>
      <c r="U252" s="71"/>
      <c r="V252" s="71"/>
      <c r="W252" s="71"/>
      <c r="X252" s="72"/>
      <c r="Y252" s="34"/>
      <c r="Z252" s="34"/>
      <c r="AA252" s="34"/>
      <c r="AB252" s="34"/>
      <c r="AC252" s="34"/>
      <c r="AD252" s="34"/>
      <c r="AE252" s="34"/>
      <c r="AT252" s="17" t="s">
        <v>136</v>
      </c>
      <c r="AU252" s="17" t="s">
        <v>82</v>
      </c>
    </row>
    <row r="253" spans="1:65" s="14" customFormat="1" ht="11.25">
      <c r="B253" s="215"/>
      <c r="C253" s="216"/>
      <c r="D253" s="198" t="s">
        <v>140</v>
      </c>
      <c r="E253" s="216"/>
      <c r="F253" s="218" t="s">
        <v>290</v>
      </c>
      <c r="G253" s="216"/>
      <c r="H253" s="219">
        <v>39.6</v>
      </c>
      <c r="I253" s="220"/>
      <c r="J253" s="220"/>
      <c r="K253" s="216"/>
      <c r="L253" s="216"/>
      <c r="M253" s="221"/>
      <c r="N253" s="222"/>
      <c r="O253" s="223"/>
      <c r="P253" s="223"/>
      <c r="Q253" s="223"/>
      <c r="R253" s="223"/>
      <c r="S253" s="223"/>
      <c r="T253" s="223"/>
      <c r="U253" s="223"/>
      <c r="V253" s="223"/>
      <c r="W253" s="223"/>
      <c r="X253" s="224"/>
      <c r="AT253" s="225" t="s">
        <v>140</v>
      </c>
      <c r="AU253" s="225" t="s">
        <v>82</v>
      </c>
      <c r="AV253" s="14" t="s">
        <v>82</v>
      </c>
      <c r="AW253" s="14" t="s">
        <v>4</v>
      </c>
      <c r="AX253" s="14" t="s">
        <v>80</v>
      </c>
      <c r="AY253" s="225" t="s">
        <v>127</v>
      </c>
    </row>
    <row r="254" spans="1:65" s="12" customFormat="1" ht="22.9" customHeight="1">
      <c r="B254" s="167"/>
      <c r="C254" s="168"/>
      <c r="D254" s="169" t="s">
        <v>74</v>
      </c>
      <c r="E254" s="182" t="s">
        <v>197</v>
      </c>
      <c r="F254" s="182" t="s">
        <v>291</v>
      </c>
      <c r="G254" s="168"/>
      <c r="H254" s="168"/>
      <c r="I254" s="171"/>
      <c r="J254" s="171"/>
      <c r="K254" s="183">
        <f>BK254</f>
        <v>0</v>
      </c>
      <c r="L254" s="168"/>
      <c r="M254" s="173"/>
      <c r="N254" s="174"/>
      <c r="O254" s="175"/>
      <c r="P254" s="175"/>
      <c r="Q254" s="176">
        <f>SUM(Q255:Q272)</f>
        <v>0</v>
      </c>
      <c r="R254" s="176">
        <f>SUM(R255:R272)</f>
        <v>0</v>
      </c>
      <c r="S254" s="175"/>
      <c r="T254" s="177">
        <f>SUM(T255:T272)</f>
        <v>0</v>
      </c>
      <c r="U254" s="175"/>
      <c r="V254" s="177">
        <f>SUM(V255:V272)</f>
        <v>3.9181224000000001</v>
      </c>
      <c r="W254" s="175"/>
      <c r="X254" s="178">
        <f>SUM(X255:X272)</f>
        <v>0</v>
      </c>
      <c r="AR254" s="179" t="s">
        <v>80</v>
      </c>
      <c r="AT254" s="180" t="s">
        <v>74</v>
      </c>
      <c r="AU254" s="180" t="s">
        <v>80</v>
      </c>
      <c r="AY254" s="179" t="s">
        <v>127</v>
      </c>
      <c r="BK254" s="181">
        <f>SUM(BK255:BK272)</f>
        <v>0</v>
      </c>
    </row>
    <row r="255" spans="1:65" s="2" customFormat="1" ht="24.2" customHeight="1">
      <c r="A255" s="34"/>
      <c r="B255" s="35"/>
      <c r="C255" s="184" t="s">
        <v>292</v>
      </c>
      <c r="D255" s="184" t="s">
        <v>129</v>
      </c>
      <c r="E255" s="185" t="s">
        <v>293</v>
      </c>
      <c r="F255" s="186" t="s">
        <v>294</v>
      </c>
      <c r="G255" s="187" t="s">
        <v>295</v>
      </c>
      <c r="H255" s="188">
        <v>24</v>
      </c>
      <c r="I255" s="189"/>
      <c r="J255" s="189"/>
      <c r="K255" s="190">
        <f>ROUND(P255*H255,2)</f>
        <v>0</v>
      </c>
      <c r="L255" s="186" t="s">
        <v>133</v>
      </c>
      <c r="M255" s="39"/>
      <c r="N255" s="191" t="s">
        <v>1</v>
      </c>
      <c r="O255" s="192" t="s">
        <v>38</v>
      </c>
      <c r="P255" s="193">
        <f>I255+J255</f>
        <v>0</v>
      </c>
      <c r="Q255" s="193">
        <f>ROUND(I255*H255,2)</f>
        <v>0</v>
      </c>
      <c r="R255" s="193">
        <f>ROUND(J255*H255,2)</f>
        <v>0</v>
      </c>
      <c r="S255" s="71"/>
      <c r="T255" s="194">
        <f>S255*H255</f>
        <v>0</v>
      </c>
      <c r="U255" s="194">
        <v>0.10095</v>
      </c>
      <c r="V255" s="194">
        <f>U255*H255</f>
        <v>2.4228000000000001</v>
      </c>
      <c r="W255" s="194">
        <v>0</v>
      </c>
      <c r="X255" s="195">
        <f>W255*H255</f>
        <v>0</v>
      </c>
      <c r="Y255" s="34"/>
      <c r="Z255" s="34"/>
      <c r="AA255" s="34"/>
      <c r="AB255" s="34"/>
      <c r="AC255" s="34"/>
      <c r="AD255" s="34"/>
      <c r="AE255" s="34"/>
      <c r="AR255" s="196" t="s">
        <v>134</v>
      </c>
      <c r="AT255" s="196" t="s">
        <v>129</v>
      </c>
      <c r="AU255" s="196" t="s">
        <v>82</v>
      </c>
      <c r="AY255" s="17" t="s">
        <v>127</v>
      </c>
      <c r="BE255" s="197">
        <f>IF(O255="základní",K255,0)</f>
        <v>0</v>
      </c>
      <c r="BF255" s="197">
        <f>IF(O255="snížená",K255,0)</f>
        <v>0</v>
      </c>
      <c r="BG255" s="197">
        <f>IF(O255="zákl. přenesená",K255,0)</f>
        <v>0</v>
      </c>
      <c r="BH255" s="197">
        <f>IF(O255="sníž. přenesená",K255,0)</f>
        <v>0</v>
      </c>
      <c r="BI255" s="197">
        <f>IF(O255="nulová",K255,0)</f>
        <v>0</v>
      </c>
      <c r="BJ255" s="17" t="s">
        <v>80</v>
      </c>
      <c r="BK255" s="197">
        <f>ROUND(P255*H255,2)</f>
        <v>0</v>
      </c>
      <c r="BL255" s="17" t="s">
        <v>134</v>
      </c>
      <c r="BM255" s="196" t="s">
        <v>296</v>
      </c>
    </row>
    <row r="256" spans="1:65" s="2" customFormat="1" ht="29.25">
      <c r="A256" s="34"/>
      <c r="B256" s="35"/>
      <c r="C256" s="36"/>
      <c r="D256" s="198" t="s">
        <v>136</v>
      </c>
      <c r="E256" s="36"/>
      <c r="F256" s="199" t="s">
        <v>297</v>
      </c>
      <c r="G256" s="36"/>
      <c r="H256" s="36"/>
      <c r="I256" s="200"/>
      <c r="J256" s="200"/>
      <c r="K256" s="36"/>
      <c r="L256" s="36"/>
      <c r="M256" s="39"/>
      <c r="N256" s="201"/>
      <c r="O256" s="202"/>
      <c r="P256" s="71"/>
      <c r="Q256" s="71"/>
      <c r="R256" s="71"/>
      <c r="S256" s="71"/>
      <c r="T256" s="71"/>
      <c r="U256" s="71"/>
      <c r="V256" s="71"/>
      <c r="W256" s="71"/>
      <c r="X256" s="72"/>
      <c r="Y256" s="34"/>
      <c r="Z256" s="34"/>
      <c r="AA256" s="34"/>
      <c r="AB256" s="34"/>
      <c r="AC256" s="34"/>
      <c r="AD256" s="34"/>
      <c r="AE256" s="34"/>
      <c r="AT256" s="17" t="s">
        <v>136</v>
      </c>
      <c r="AU256" s="17" t="s">
        <v>82</v>
      </c>
    </row>
    <row r="257" spans="1:65" s="2" customFormat="1" ht="11.25">
      <c r="A257" s="34"/>
      <c r="B257" s="35"/>
      <c r="C257" s="36"/>
      <c r="D257" s="203" t="s">
        <v>138</v>
      </c>
      <c r="E257" s="36"/>
      <c r="F257" s="204" t="s">
        <v>298</v>
      </c>
      <c r="G257" s="36"/>
      <c r="H257" s="36"/>
      <c r="I257" s="200"/>
      <c r="J257" s="200"/>
      <c r="K257" s="36"/>
      <c r="L257" s="36"/>
      <c r="M257" s="39"/>
      <c r="N257" s="201"/>
      <c r="O257" s="202"/>
      <c r="P257" s="71"/>
      <c r="Q257" s="71"/>
      <c r="R257" s="71"/>
      <c r="S257" s="71"/>
      <c r="T257" s="71"/>
      <c r="U257" s="71"/>
      <c r="V257" s="71"/>
      <c r="W257" s="71"/>
      <c r="X257" s="72"/>
      <c r="Y257" s="34"/>
      <c r="Z257" s="34"/>
      <c r="AA257" s="34"/>
      <c r="AB257" s="34"/>
      <c r="AC257" s="34"/>
      <c r="AD257" s="34"/>
      <c r="AE257" s="34"/>
      <c r="AT257" s="17" t="s">
        <v>138</v>
      </c>
      <c r="AU257" s="17" t="s">
        <v>82</v>
      </c>
    </row>
    <row r="258" spans="1:65" s="14" customFormat="1" ht="11.25">
      <c r="B258" s="215"/>
      <c r="C258" s="216"/>
      <c r="D258" s="198" t="s">
        <v>140</v>
      </c>
      <c r="E258" s="217" t="s">
        <v>1</v>
      </c>
      <c r="F258" s="218" t="s">
        <v>299</v>
      </c>
      <c r="G258" s="216"/>
      <c r="H258" s="219">
        <v>24</v>
      </c>
      <c r="I258" s="220"/>
      <c r="J258" s="220"/>
      <c r="K258" s="216"/>
      <c r="L258" s="216"/>
      <c r="M258" s="221"/>
      <c r="N258" s="222"/>
      <c r="O258" s="223"/>
      <c r="P258" s="223"/>
      <c r="Q258" s="223"/>
      <c r="R258" s="223"/>
      <c r="S258" s="223"/>
      <c r="T258" s="223"/>
      <c r="U258" s="223"/>
      <c r="V258" s="223"/>
      <c r="W258" s="223"/>
      <c r="X258" s="224"/>
      <c r="AT258" s="225" t="s">
        <v>140</v>
      </c>
      <c r="AU258" s="225" t="s">
        <v>82</v>
      </c>
      <c r="AV258" s="14" t="s">
        <v>82</v>
      </c>
      <c r="AW258" s="14" t="s">
        <v>5</v>
      </c>
      <c r="AX258" s="14" t="s">
        <v>75</v>
      </c>
      <c r="AY258" s="225" t="s">
        <v>127</v>
      </c>
    </row>
    <row r="259" spans="1:65" s="15" customFormat="1" ht="11.25">
      <c r="B259" s="226"/>
      <c r="C259" s="227"/>
      <c r="D259" s="198" t="s">
        <v>140</v>
      </c>
      <c r="E259" s="228" t="s">
        <v>1</v>
      </c>
      <c r="F259" s="229" t="s">
        <v>143</v>
      </c>
      <c r="G259" s="227"/>
      <c r="H259" s="230">
        <v>24</v>
      </c>
      <c r="I259" s="231"/>
      <c r="J259" s="231"/>
      <c r="K259" s="227"/>
      <c r="L259" s="227"/>
      <c r="M259" s="232"/>
      <c r="N259" s="233"/>
      <c r="O259" s="234"/>
      <c r="P259" s="234"/>
      <c r="Q259" s="234"/>
      <c r="R259" s="234"/>
      <c r="S259" s="234"/>
      <c r="T259" s="234"/>
      <c r="U259" s="234"/>
      <c r="V259" s="234"/>
      <c r="W259" s="234"/>
      <c r="X259" s="235"/>
      <c r="AT259" s="236" t="s">
        <v>140</v>
      </c>
      <c r="AU259" s="236" t="s">
        <v>82</v>
      </c>
      <c r="AV259" s="15" t="s">
        <v>134</v>
      </c>
      <c r="AW259" s="15" t="s">
        <v>5</v>
      </c>
      <c r="AX259" s="15" t="s">
        <v>80</v>
      </c>
      <c r="AY259" s="236" t="s">
        <v>127</v>
      </c>
    </row>
    <row r="260" spans="1:65" s="2" customFormat="1" ht="24.2" customHeight="1">
      <c r="A260" s="34"/>
      <c r="B260" s="35"/>
      <c r="C260" s="237" t="s">
        <v>300</v>
      </c>
      <c r="D260" s="237" t="s">
        <v>220</v>
      </c>
      <c r="E260" s="238" t="s">
        <v>301</v>
      </c>
      <c r="F260" s="239" t="s">
        <v>302</v>
      </c>
      <c r="G260" s="240" t="s">
        <v>295</v>
      </c>
      <c r="H260" s="241">
        <v>24</v>
      </c>
      <c r="I260" s="242"/>
      <c r="J260" s="243"/>
      <c r="K260" s="244">
        <f>ROUND(P260*H260,2)</f>
        <v>0</v>
      </c>
      <c r="L260" s="239" t="s">
        <v>133</v>
      </c>
      <c r="M260" s="245"/>
      <c r="N260" s="246" t="s">
        <v>1</v>
      </c>
      <c r="O260" s="192" t="s">
        <v>38</v>
      </c>
      <c r="P260" s="193">
        <f>I260+J260</f>
        <v>0</v>
      </c>
      <c r="Q260" s="193">
        <f>ROUND(I260*H260,2)</f>
        <v>0</v>
      </c>
      <c r="R260" s="193">
        <f>ROUND(J260*H260,2)</f>
        <v>0</v>
      </c>
      <c r="S260" s="71"/>
      <c r="T260" s="194">
        <f>S260*H260</f>
        <v>0</v>
      </c>
      <c r="U260" s="194">
        <v>2.8000000000000001E-2</v>
      </c>
      <c r="V260" s="194">
        <f>U260*H260</f>
        <v>0.67200000000000004</v>
      </c>
      <c r="W260" s="194">
        <v>0</v>
      </c>
      <c r="X260" s="195">
        <f>W260*H260</f>
        <v>0</v>
      </c>
      <c r="Y260" s="34"/>
      <c r="Z260" s="34"/>
      <c r="AA260" s="34"/>
      <c r="AB260" s="34"/>
      <c r="AC260" s="34"/>
      <c r="AD260" s="34"/>
      <c r="AE260" s="34"/>
      <c r="AR260" s="196" t="s">
        <v>191</v>
      </c>
      <c r="AT260" s="196" t="s">
        <v>220</v>
      </c>
      <c r="AU260" s="196" t="s">
        <v>82</v>
      </c>
      <c r="AY260" s="17" t="s">
        <v>127</v>
      </c>
      <c r="BE260" s="197">
        <f>IF(O260="základní",K260,0)</f>
        <v>0</v>
      </c>
      <c r="BF260" s="197">
        <f>IF(O260="snížená",K260,0)</f>
        <v>0</v>
      </c>
      <c r="BG260" s="197">
        <f>IF(O260="zákl. přenesená",K260,0)</f>
        <v>0</v>
      </c>
      <c r="BH260" s="197">
        <f>IF(O260="sníž. přenesená",K260,0)</f>
        <v>0</v>
      </c>
      <c r="BI260" s="197">
        <f>IF(O260="nulová",K260,0)</f>
        <v>0</v>
      </c>
      <c r="BJ260" s="17" t="s">
        <v>80</v>
      </c>
      <c r="BK260" s="197">
        <f>ROUND(P260*H260,2)</f>
        <v>0</v>
      </c>
      <c r="BL260" s="17" t="s">
        <v>134</v>
      </c>
      <c r="BM260" s="196" t="s">
        <v>303</v>
      </c>
    </row>
    <row r="261" spans="1:65" s="2" customFormat="1" ht="11.25">
      <c r="A261" s="34"/>
      <c r="B261" s="35"/>
      <c r="C261" s="36"/>
      <c r="D261" s="198" t="s">
        <v>136</v>
      </c>
      <c r="E261" s="36"/>
      <c r="F261" s="199" t="s">
        <v>302</v>
      </c>
      <c r="G261" s="36"/>
      <c r="H261" s="36"/>
      <c r="I261" s="200"/>
      <c r="J261" s="200"/>
      <c r="K261" s="36"/>
      <c r="L261" s="36"/>
      <c r="M261" s="39"/>
      <c r="N261" s="201"/>
      <c r="O261" s="202"/>
      <c r="P261" s="71"/>
      <c r="Q261" s="71"/>
      <c r="R261" s="71"/>
      <c r="S261" s="71"/>
      <c r="T261" s="71"/>
      <c r="U261" s="71"/>
      <c r="V261" s="71"/>
      <c r="W261" s="71"/>
      <c r="X261" s="72"/>
      <c r="Y261" s="34"/>
      <c r="Z261" s="34"/>
      <c r="AA261" s="34"/>
      <c r="AB261" s="34"/>
      <c r="AC261" s="34"/>
      <c r="AD261" s="34"/>
      <c r="AE261" s="34"/>
      <c r="AT261" s="17" t="s">
        <v>136</v>
      </c>
      <c r="AU261" s="17" t="s">
        <v>82</v>
      </c>
    </row>
    <row r="262" spans="1:65" s="2" customFormat="1" ht="24.2" customHeight="1">
      <c r="A262" s="34"/>
      <c r="B262" s="35"/>
      <c r="C262" s="184" t="s">
        <v>304</v>
      </c>
      <c r="D262" s="184" t="s">
        <v>129</v>
      </c>
      <c r="E262" s="185" t="s">
        <v>305</v>
      </c>
      <c r="F262" s="186" t="s">
        <v>306</v>
      </c>
      <c r="G262" s="187" t="s">
        <v>146</v>
      </c>
      <c r="H262" s="188">
        <v>0.36</v>
      </c>
      <c r="I262" s="189"/>
      <c r="J262" s="189"/>
      <c r="K262" s="190">
        <f>ROUND(P262*H262,2)</f>
        <v>0</v>
      </c>
      <c r="L262" s="186" t="s">
        <v>133</v>
      </c>
      <c r="M262" s="39"/>
      <c r="N262" s="191" t="s">
        <v>1</v>
      </c>
      <c r="O262" s="192" t="s">
        <v>38</v>
      </c>
      <c r="P262" s="193">
        <f>I262+J262</f>
        <v>0</v>
      </c>
      <c r="Q262" s="193">
        <f>ROUND(I262*H262,2)</f>
        <v>0</v>
      </c>
      <c r="R262" s="193">
        <f>ROUND(J262*H262,2)</f>
        <v>0</v>
      </c>
      <c r="S262" s="71"/>
      <c r="T262" s="194">
        <f>S262*H262</f>
        <v>0</v>
      </c>
      <c r="U262" s="194">
        <v>2.2563399999999998</v>
      </c>
      <c r="V262" s="194">
        <f>U262*H262</f>
        <v>0.81228239999999985</v>
      </c>
      <c r="W262" s="194">
        <v>0</v>
      </c>
      <c r="X262" s="195">
        <f>W262*H262</f>
        <v>0</v>
      </c>
      <c r="Y262" s="34"/>
      <c r="Z262" s="34"/>
      <c r="AA262" s="34"/>
      <c r="AB262" s="34"/>
      <c r="AC262" s="34"/>
      <c r="AD262" s="34"/>
      <c r="AE262" s="34"/>
      <c r="AR262" s="196" t="s">
        <v>134</v>
      </c>
      <c r="AT262" s="196" t="s">
        <v>129</v>
      </c>
      <c r="AU262" s="196" t="s">
        <v>82</v>
      </c>
      <c r="AY262" s="17" t="s">
        <v>127</v>
      </c>
      <c r="BE262" s="197">
        <f>IF(O262="základní",K262,0)</f>
        <v>0</v>
      </c>
      <c r="BF262" s="197">
        <f>IF(O262="snížená",K262,0)</f>
        <v>0</v>
      </c>
      <c r="BG262" s="197">
        <f>IF(O262="zákl. přenesená",K262,0)</f>
        <v>0</v>
      </c>
      <c r="BH262" s="197">
        <f>IF(O262="sníž. přenesená",K262,0)</f>
        <v>0</v>
      </c>
      <c r="BI262" s="197">
        <f>IF(O262="nulová",K262,0)</f>
        <v>0</v>
      </c>
      <c r="BJ262" s="17" t="s">
        <v>80</v>
      </c>
      <c r="BK262" s="197">
        <f>ROUND(P262*H262,2)</f>
        <v>0</v>
      </c>
      <c r="BL262" s="17" t="s">
        <v>134</v>
      </c>
      <c r="BM262" s="196" t="s">
        <v>307</v>
      </c>
    </row>
    <row r="263" spans="1:65" s="2" customFormat="1" ht="19.5">
      <c r="A263" s="34"/>
      <c r="B263" s="35"/>
      <c r="C263" s="36"/>
      <c r="D263" s="198" t="s">
        <v>136</v>
      </c>
      <c r="E263" s="36"/>
      <c r="F263" s="199" t="s">
        <v>306</v>
      </c>
      <c r="G263" s="36"/>
      <c r="H263" s="36"/>
      <c r="I263" s="200"/>
      <c r="J263" s="200"/>
      <c r="K263" s="36"/>
      <c r="L263" s="36"/>
      <c r="M263" s="39"/>
      <c r="N263" s="201"/>
      <c r="O263" s="202"/>
      <c r="P263" s="71"/>
      <c r="Q263" s="71"/>
      <c r="R263" s="71"/>
      <c r="S263" s="71"/>
      <c r="T263" s="71"/>
      <c r="U263" s="71"/>
      <c r="V263" s="71"/>
      <c r="W263" s="71"/>
      <c r="X263" s="72"/>
      <c r="Y263" s="34"/>
      <c r="Z263" s="34"/>
      <c r="AA263" s="34"/>
      <c r="AB263" s="34"/>
      <c r="AC263" s="34"/>
      <c r="AD263" s="34"/>
      <c r="AE263" s="34"/>
      <c r="AT263" s="17" t="s">
        <v>136</v>
      </c>
      <c r="AU263" s="17" t="s">
        <v>82</v>
      </c>
    </row>
    <row r="264" spans="1:65" s="2" customFormat="1" ht="11.25">
      <c r="A264" s="34"/>
      <c r="B264" s="35"/>
      <c r="C264" s="36"/>
      <c r="D264" s="203" t="s">
        <v>138</v>
      </c>
      <c r="E264" s="36"/>
      <c r="F264" s="204" t="s">
        <v>308</v>
      </c>
      <c r="G264" s="36"/>
      <c r="H264" s="36"/>
      <c r="I264" s="200"/>
      <c r="J264" s="200"/>
      <c r="K264" s="36"/>
      <c r="L264" s="36"/>
      <c r="M264" s="39"/>
      <c r="N264" s="201"/>
      <c r="O264" s="202"/>
      <c r="P264" s="71"/>
      <c r="Q264" s="71"/>
      <c r="R264" s="71"/>
      <c r="S264" s="71"/>
      <c r="T264" s="71"/>
      <c r="U264" s="71"/>
      <c r="V264" s="71"/>
      <c r="W264" s="71"/>
      <c r="X264" s="72"/>
      <c r="Y264" s="34"/>
      <c r="Z264" s="34"/>
      <c r="AA264" s="34"/>
      <c r="AB264" s="34"/>
      <c r="AC264" s="34"/>
      <c r="AD264" s="34"/>
      <c r="AE264" s="34"/>
      <c r="AT264" s="17" t="s">
        <v>138</v>
      </c>
      <c r="AU264" s="17" t="s">
        <v>82</v>
      </c>
    </row>
    <row r="265" spans="1:65" s="14" customFormat="1" ht="11.25">
      <c r="B265" s="215"/>
      <c r="C265" s="216"/>
      <c r="D265" s="198" t="s">
        <v>140</v>
      </c>
      <c r="E265" s="217" t="s">
        <v>1</v>
      </c>
      <c r="F265" s="218" t="s">
        <v>309</v>
      </c>
      <c r="G265" s="216"/>
      <c r="H265" s="219">
        <v>0.36</v>
      </c>
      <c r="I265" s="220"/>
      <c r="J265" s="220"/>
      <c r="K265" s="216"/>
      <c r="L265" s="216"/>
      <c r="M265" s="221"/>
      <c r="N265" s="222"/>
      <c r="O265" s="223"/>
      <c r="P265" s="223"/>
      <c r="Q265" s="223"/>
      <c r="R265" s="223"/>
      <c r="S265" s="223"/>
      <c r="T265" s="223"/>
      <c r="U265" s="223"/>
      <c r="V265" s="223"/>
      <c r="W265" s="223"/>
      <c r="X265" s="224"/>
      <c r="AT265" s="225" t="s">
        <v>140</v>
      </c>
      <c r="AU265" s="225" t="s">
        <v>82</v>
      </c>
      <c r="AV265" s="14" t="s">
        <v>82</v>
      </c>
      <c r="AW265" s="14" t="s">
        <v>5</v>
      </c>
      <c r="AX265" s="14" t="s">
        <v>75</v>
      </c>
      <c r="AY265" s="225" t="s">
        <v>127</v>
      </c>
    </row>
    <row r="266" spans="1:65" s="15" customFormat="1" ht="11.25">
      <c r="B266" s="226"/>
      <c r="C266" s="227"/>
      <c r="D266" s="198" t="s">
        <v>140</v>
      </c>
      <c r="E266" s="228" t="s">
        <v>1</v>
      </c>
      <c r="F266" s="229" t="s">
        <v>143</v>
      </c>
      <c r="G266" s="227"/>
      <c r="H266" s="230">
        <v>0.36</v>
      </c>
      <c r="I266" s="231"/>
      <c r="J266" s="231"/>
      <c r="K266" s="227"/>
      <c r="L266" s="227"/>
      <c r="M266" s="232"/>
      <c r="N266" s="233"/>
      <c r="O266" s="234"/>
      <c r="P266" s="234"/>
      <c r="Q266" s="234"/>
      <c r="R266" s="234"/>
      <c r="S266" s="234"/>
      <c r="T266" s="234"/>
      <c r="U266" s="234"/>
      <c r="V266" s="234"/>
      <c r="W266" s="234"/>
      <c r="X266" s="235"/>
      <c r="AT266" s="236" t="s">
        <v>140</v>
      </c>
      <c r="AU266" s="236" t="s">
        <v>82</v>
      </c>
      <c r="AV266" s="15" t="s">
        <v>134</v>
      </c>
      <c r="AW266" s="15" t="s">
        <v>5</v>
      </c>
      <c r="AX266" s="15" t="s">
        <v>80</v>
      </c>
      <c r="AY266" s="236" t="s">
        <v>127</v>
      </c>
    </row>
    <row r="267" spans="1:65" s="2" customFormat="1" ht="24.2" customHeight="1">
      <c r="A267" s="34"/>
      <c r="B267" s="35"/>
      <c r="C267" s="184" t="s">
        <v>310</v>
      </c>
      <c r="D267" s="184" t="s">
        <v>129</v>
      </c>
      <c r="E267" s="185" t="s">
        <v>311</v>
      </c>
      <c r="F267" s="186" t="s">
        <v>312</v>
      </c>
      <c r="G267" s="187" t="s">
        <v>313</v>
      </c>
      <c r="H267" s="188">
        <v>24</v>
      </c>
      <c r="I267" s="189"/>
      <c r="J267" s="189"/>
      <c r="K267" s="190">
        <f>ROUND(P267*H267,2)</f>
        <v>0</v>
      </c>
      <c r="L267" s="186" t="s">
        <v>133</v>
      </c>
      <c r="M267" s="39"/>
      <c r="N267" s="191" t="s">
        <v>1</v>
      </c>
      <c r="O267" s="192" t="s">
        <v>38</v>
      </c>
      <c r="P267" s="193">
        <f>I267+J267</f>
        <v>0</v>
      </c>
      <c r="Q267" s="193">
        <f>ROUND(I267*H267,2)</f>
        <v>0</v>
      </c>
      <c r="R267" s="193">
        <f>ROUND(J267*H267,2)</f>
        <v>0</v>
      </c>
      <c r="S267" s="71"/>
      <c r="T267" s="194">
        <f>S267*H267</f>
        <v>0</v>
      </c>
      <c r="U267" s="194">
        <v>4.0000000000000003E-5</v>
      </c>
      <c r="V267" s="194">
        <f>U267*H267</f>
        <v>9.6000000000000013E-4</v>
      </c>
      <c r="W267" s="194">
        <v>0</v>
      </c>
      <c r="X267" s="195">
        <f>W267*H267</f>
        <v>0</v>
      </c>
      <c r="Y267" s="34"/>
      <c r="Z267" s="34"/>
      <c r="AA267" s="34"/>
      <c r="AB267" s="34"/>
      <c r="AC267" s="34"/>
      <c r="AD267" s="34"/>
      <c r="AE267" s="34"/>
      <c r="AR267" s="196" t="s">
        <v>134</v>
      </c>
      <c r="AT267" s="196" t="s">
        <v>129</v>
      </c>
      <c r="AU267" s="196" t="s">
        <v>82</v>
      </c>
      <c r="AY267" s="17" t="s">
        <v>127</v>
      </c>
      <c r="BE267" s="197">
        <f>IF(O267="základní",K267,0)</f>
        <v>0</v>
      </c>
      <c r="BF267" s="197">
        <f>IF(O267="snížená",K267,0)</f>
        <v>0</v>
      </c>
      <c r="BG267" s="197">
        <f>IF(O267="zákl. přenesená",K267,0)</f>
        <v>0</v>
      </c>
      <c r="BH267" s="197">
        <f>IF(O267="sníž. přenesená",K267,0)</f>
        <v>0</v>
      </c>
      <c r="BI267" s="197">
        <f>IF(O267="nulová",K267,0)</f>
        <v>0</v>
      </c>
      <c r="BJ267" s="17" t="s">
        <v>80</v>
      </c>
      <c r="BK267" s="197">
        <f>ROUND(P267*H267,2)</f>
        <v>0</v>
      </c>
      <c r="BL267" s="17" t="s">
        <v>134</v>
      </c>
      <c r="BM267" s="196" t="s">
        <v>314</v>
      </c>
    </row>
    <row r="268" spans="1:65" s="2" customFormat="1" ht="19.5">
      <c r="A268" s="34"/>
      <c r="B268" s="35"/>
      <c r="C268" s="36"/>
      <c r="D268" s="198" t="s">
        <v>136</v>
      </c>
      <c r="E268" s="36"/>
      <c r="F268" s="199" t="s">
        <v>315</v>
      </c>
      <c r="G268" s="36"/>
      <c r="H268" s="36"/>
      <c r="I268" s="200"/>
      <c r="J268" s="200"/>
      <c r="K268" s="36"/>
      <c r="L268" s="36"/>
      <c r="M268" s="39"/>
      <c r="N268" s="201"/>
      <c r="O268" s="202"/>
      <c r="P268" s="71"/>
      <c r="Q268" s="71"/>
      <c r="R268" s="71"/>
      <c r="S268" s="71"/>
      <c r="T268" s="71"/>
      <c r="U268" s="71"/>
      <c r="V268" s="71"/>
      <c r="W268" s="71"/>
      <c r="X268" s="72"/>
      <c r="Y268" s="34"/>
      <c r="Z268" s="34"/>
      <c r="AA268" s="34"/>
      <c r="AB268" s="34"/>
      <c r="AC268" s="34"/>
      <c r="AD268" s="34"/>
      <c r="AE268" s="34"/>
      <c r="AT268" s="17" t="s">
        <v>136</v>
      </c>
      <c r="AU268" s="17" t="s">
        <v>82</v>
      </c>
    </row>
    <row r="269" spans="1:65" s="2" customFormat="1" ht="11.25">
      <c r="A269" s="34"/>
      <c r="B269" s="35"/>
      <c r="C269" s="36"/>
      <c r="D269" s="203" t="s">
        <v>138</v>
      </c>
      <c r="E269" s="36"/>
      <c r="F269" s="204" t="s">
        <v>316</v>
      </c>
      <c r="G269" s="36"/>
      <c r="H269" s="36"/>
      <c r="I269" s="200"/>
      <c r="J269" s="200"/>
      <c r="K269" s="36"/>
      <c r="L269" s="36"/>
      <c r="M269" s="39"/>
      <c r="N269" s="201"/>
      <c r="O269" s="202"/>
      <c r="P269" s="71"/>
      <c r="Q269" s="71"/>
      <c r="R269" s="71"/>
      <c r="S269" s="71"/>
      <c r="T269" s="71"/>
      <c r="U269" s="71"/>
      <c r="V269" s="71"/>
      <c r="W269" s="71"/>
      <c r="X269" s="72"/>
      <c r="Y269" s="34"/>
      <c r="Z269" s="34"/>
      <c r="AA269" s="34"/>
      <c r="AB269" s="34"/>
      <c r="AC269" s="34"/>
      <c r="AD269" s="34"/>
      <c r="AE269" s="34"/>
      <c r="AT269" s="17" t="s">
        <v>138</v>
      </c>
      <c r="AU269" s="17" t="s">
        <v>82</v>
      </c>
    </row>
    <row r="270" spans="1:65" s="2" customFormat="1" ht="24">
      <c r="A270" s="34"/>
      <c r="B270" s="35"/>
      <c r="C270" s="184" t="s">
        <v>317</v>
      </c>
      <c r="D270" s="184" t="s">
        <v>129</v>
      </c>
      <c r="E270" s="185" t="s">
        <v>318</v>
      </c>
      <c r="F270" s="186" t="s">
        <v>319</v>
      </c>
      <c r="G270" s="187" t="s">
        <v>313</v>
      </c>
      <c r="H270" s="188">
        <v>24</v>
      </c>
      <c r="I270" s="189"/>
      <c r="J270" s="189"/>
      <c r="K270" s="190">
        <f>ROUND(P270*H270,2)</f>
        <v>0</v>
      </c>
      <c r="L270" s="186" t="s">
        <v>133</v>
      </c>
      <c r="M270" s="39"/>
      <c r="N270" s="191" t="s">
        <v>1</v>
      </c>
      <c r="O270" s="192" t="s">
        <v>38</v>
      </c>
      <c r="P270" s="193">
        <f>I270+J270</f>
        <v>0</v>
      </c>
      <c r="Q270" s="193">
        <f>ROUND(I270*H270,2)</f>
        <v>0</v>
      </c>
      <c r="R270" s="193">
        <f>ROUND(J270*H270,2)</f>
        <v>0</v>
      </c>
      <c r="S270" s="71"/>
      <c r="T270" s="194">
        <f>S270*H270</f>
        <v>0</v>
      </c>
      <c r="U270" s="194">
        <v>4.2000000000000002E-4</v>
      </c>
      <c r="V270" s="194">
        <f>U270*H270</f>
        <v>1.008E-2</v>
      </c>
      <c r="W270" s="194">
        <v>0</v>
      </c>
      <c r="X270" s="195">
        <f>W270*H270</f>
        <v>0</v>
      </c>
      <c r="Y270" s="34"/>
      <c r="Z270" s="34"/>
      <c r="AA270" s="34"/>
      <c r="AB270" s="34"/>
      <c r="AC270" s="34"/>
      <c r="AD270" s="34"/>
      <c r="AE270" s="34"/>
      <c r="AR270" s="196" t="s">
        <v>134</v>
      </c>
      <c r="AT270" s="196" t="s">
        <v>129</v>
      </c>
      <c r="AU270" s="196" t="s">
        <v>82</v>
      </c>
      <c r="AY270" s="17" t="s">
        <v>127</v>
      </c>
      <c r="BE270" s="197">
        <f>IF(O270="základní",K270,0)</f>
        <v>0</v>
      </c>
      <c r="BF270" s="197">
        <f>IF(O270="snížená",K270,0)</f>
        <v>0</v>
      </c>
      <c r="BG270" s="197">
        <f>IF(O270="zákl. přenesená",K270,0)</f>
        <v>0</v>
      </c>
      <c r="BH270" s="197">
        <f>IF(O270="sníž. přenesená",K270,0)</f>
        <v>0</v>
      </c>
      <c r="BI270" s="197">
        <f>IF(O270="nulová",K270,0)</f>
        <v>0</v>
      </c>
      <c r="BJ270" s="17" t="s">
        <v>80</v>
      </c>
      <c r="BK270" s="197">
        <f>ROUND(P270*H270,2)</f>
        <v>0</v>
      </c>
      <c r="BL270" s="17" t="s">
        <v>134</v>
      </c>
      <c r="BM270" s="196" t="s">
        <v>320</v>
      </c>
    </row>
    <row r="271" spans="1:65" s="2" customFormat="1" ht="19.5">
      <c r="A271" s="34"/>
      <c r="B271" s="35"/>
      <c r="C271" s="36"/>
      <c r="D271" s="198" t="s">
        <v>136</v>
      </c>
      <c r="E271" s="36"/>
      <c r="F271" s="199" t="s">
        <v>321</v>
      </c>
      <c r="G271" s="36"/>
      <c r="H271" s="36"/>
      <c r="I271" s="200"/>
      <c r="J271" s="200"/>
      <c r="K271" s="36"/>
      <c r="L271" s="36"/>
      <c r="M271" s="39"/>
      <c r="N271" s="201"/>
      <c r="O271" s="202"/>
      <c r="P271" s="71"/>
      <c r="Q271" s="71"/>
      <c r="R271" s="71"/>
      <c r="S271" s="71"/>
      <c r="T271" s="71"/>
      <c r="U271" s="71"/>
      <c r="V271" s="71"/>
      <c r="W271" s="71"/>
      <c r="X271" s="72"/>
      <c r="Y271" s="34"/>
      <c r="Z271" s="34"/>
      <c r="AA271" s="34"/>
      <c r="AB271" s="34"/>
      <c r="AC271" s="34"/>
      <c r="AD271" s="34"/>
      <c r="AE271" s="34"/>
      <c r="AT271" s="17" t="s">
        <v>136</v>
      </c>
      <c r="AU271" s="17" t="s">
        <v>82</v>
      </c>
    </row>
    <row r="272" spans="1:65" s="2" customFormat="1" ht="11.25">
      <c r="A272" s="34"/>
      <c r="B272" s="35"/>
      <c r="C272" s="36"/>
      <c r="D272" s="203" t="s">
        <v>138</v>
      </c>
      <c r="E272" s="36"/>
      <c r="F272" s="204" t="s">
        <v>322</v>
      </c>
      <c r="G272" s="36"/>
      <c r="H272" s="36"/>
      <c r="I272" s="200"/>
      <c r="J272" s="200"/>
      <c r="K272" s="36"/>
      <c r="L272" s="36"/>
      <c r="M272" s="39"/>
      <c r="N272" s="201"/>
      <c r="O272" s="202"/>
      <c r="P272" s="71"/>
      <c r="Q272" s="71"/>
      <c r="R272" s="71"/>
      <c r="S272" s="71"/>
      <c r="T272" s="71"/>
      <c r="U272" s="71"/>
      <c r="V272" s="71"/>
      <c r="W272" s="71"/>
      <c r="X272" s="72"/>
      <c r="Y272" s="34"/>
      <c r="Z272" s="34"/>
      <c r="AA272" s="34"/>
      <c r="AB272" s="34"/>
      <c r="AC272" s="34"/>
      <c r="AD272" s="34"/>
      <c r="AE272" s="34"/>
      <c r="AT272" s="17" t="s">
        <v>138</v>
      </c>
      <c r="AU272" s="17" t="s">
        <v>82</v>
      </c>
    </row>
    <row r="273" spans="1:65" s="12" customFormat="1" ht="22.9" customHeight="1">
      <c r="B273" s="167"/>
      <c r="C273" s="168"/>
      <c r="D273" s="169" t="s">
        <v>74</v>
      </c>
      <c r="E273" s="182" t="s">
        <v>323</v>
      </c>
      <c r="F273" s="182" t="s">
        <v>324</v>
      </c>
      <c r="G273" s="168"/>
      <c r="H273" s="168"/>
      <c r="I273" s="171"/>
      <c r="J273" s="171"/>
      <c r="K273" s="183">
        <f>BK273</f>
        <v>0</v>
      </c>
      <c r="L273" s="168"/>
      <c r="M273" s="173"/>
      <c r="N273" s="174"/>
      <c r="O273" s="175"/>
      <c r="P273" s="175"/>
      <c r="Q273" s="176">
        <f>SUM(Q274:Q276)</f>
        <v>0</v>
      </c>
      <c r="R273" s="176">
        <f>SUM(R274:R276)</f>
        <v>0</v>
      </c>
      <c r="S273" s="175"/>
      <c r="T273" s="177">
        <f>SUM(T274:T276)</f>
        <v>0</v>
      </c>
      <c r="U273" s="175"/>
      <c r="V273" s="177">
        <f>SUM(V274:V276)</f>
        <v>0</v>
      </c>
      <c r="W273" s="175"/>
      <c r="X273" s="178">
        <f>SUM(X274:X276)</f>
        <v>0</v>
      </c>
      <c r="AR273" s="179" t="s">
        <v>80</v>
      </c>
      <c r="AT273" s="180" t="s">
        <v>74</v>
      </c>
      <c r="AU273" s="180" t="s">
        <v>80</v>
      </c>
      <c r="AY273" s="179" t="s">
        <v>127</v>
      </c>
      <c r="BK273" s="181">
        <f>SUM(BK274:BK276)</f>
        <v>0</v>
      </c>
    </row>
    <row r="274" spans="1:65" s="2" customFormat="1" ht="24.2" customHeight="1">
      <c r="A274" s="34"/>
      <c r="B274" s="35"/>
      <c r="C274" s="184" t="s">
        <v>325</v>
      </c>
      <c r="D274" s="184" t="s">
        <v>129</v>
      </c>
      <c r="E274" s="185" t="s">
        <v>326</v>
      </c>
      <c r="F274" s="186" t="s">
        <v>327</v>
      </c>
      <c r="G274" s="187" t="s">
        <v>186</v>
      </c>
      <c r="H274" s="188">
        <v>45.213000000000001</v>
      </c>
      <c r="I274" s="189"/>
      <c r="J274" s="189"/>
      <c r="K274" s="190">
        <f>ROUND(P274*H274,2)</f>
        <v>0</v>
      </c>
      <c r="L274" s="186" t="s">
        <v>133</v>
      </c>
      <c r="M274" s="39"/>
      <c r="N274" s="191" t="s">
        <v>1</v>
      </c>
      <c r="O274" s="192" t="s">
        <v>38</v>
      </c>
      <c r="P274" s="193">
        <f>I274+J274</f>
        <v>0</v>
      </c>
      <c r="Q274" s="193">
        <f>ROUND(I274*H274,2)</f>
        <v>0</v>
      </c>
      <c r="R274" s="193">
        <f>ROUND(J274*H274,2)</f>
        <v>0</v>
      </c>
      <c r="S274" s="71"/>
      <c r="T274" s="194">
        <f>S274*H274</f>
        <v>0</v>
      </c>
      <c r="U274" s="194">
        <v>0</v>
      </c>
      <c r="V274" s="194">
        <f>U274*H274</f>
        <v>0</v>
      </c>
      <c r="W274" s="194">
        <v>0</v>
      </c>
      <c r="X274" s="195">
        <f>W274*H274</f>
        <v>0</v>
      </c>
      <c r="Y274" s="34"/>
      <c r="Z274" s="34"/>
      <c r="AA274" s="34"/>
      <c r="AB274" s="34"/>
      <c r="AC274" s="34"/>
      <c r="AD274" s="34"/>
      <c r="AE274" s="34"/>
      <c r="AR274" s="196" t="s">
        <v>134</v>
      </c>
      <c r="AT274" s="196" t="s">
        <v>129</v>
      </c>
      <c r="AU274" s="196" t="s">
        <v>82</v>
      </c>
      <c r="AY274" s="17" t="s">
        <v>127</v>
      </c>
      <c r="BE274" s="197">
        <f>IF(O274="základní",K274,0)</f>
        <v>0</v>
      </c>
      <c r="BF274" s="197">
        <f>IF(O274="snížená",K274,0)</f>
        <v>0</v>
      </c>
      <c r="BG274" s="197">
        <f>IF(O274="zákl. přenesená",K274,0)</f>
        <v>0</v>
      </c>
      <c r="BH274" s="197">
        <f>IF(O274="sníž. přenesená",K274,0)</f>
        <v>0</v>
      </c>
      <c r="BI274" s="197">
        <f>IF(O274="nulová",K274,0)</f>
        <v>0</v>
      </c>
      <c r="BJ274" s="17" t="s">
        <v>80</v>
      </c>
      <c r="BK274" s="197">
        <f>ROUND(P274*H274,2)</f>
        <v>0</v>
      </c>
      <c r="BL274" s="17" t="s">
        <v>134</v>
      </c>
      <c r="BM274" s="196" t="s">
        <v>328</v>
      </c>
    </row>
    <row r="275" spans="1:65" s="2" customFormat="1" ht="39">
      <c r="A275" s="34"/>
      <c r="B275" s="35"/>
      <c r="C275" s="36"/>
      <c r="D275" s="198" t="s">
        <v>136</v>
      </c>
      <c r="E275" s="36"/>
      <c r="F275" s="199" t="s">
        <v>329</v>
      </c>
      <c r="G275" s="36"/>
      <c r="H275" s="36"/>
      <c r="I275" s="200"/>
      <c r="J275" s="200"/>
      <c r="K275" s="36"/>
      <c r="L275" s="36"/>
      <c r="M275" s="39"/>
      <c r="N275" s="201"/>
      <c r="O275" s="202"/>
      <c r="P275" s="71"/>
      <c r="Q275" s="71"/>
      <c r="R275" s="71"/>
      <c r="S275" s="71"/>
      <c r="T275" s="71"/>
      <c r="U275" s="71"/>
      <c r="V275" s="71"/>
      <c r="W275" s="71"/>
      <c r="X275" s="72"/>
      <c r="Y275" s="34"/>
      <c r="Z275" s="34"/>
      <c r="AA275" s="34"/>
      <c r="AB275" s="34"/>
      <c r="AC275" s="34"/>
      <c r="AD275" s="34"/>
      <c r="AE275" s="34"/>
      <c r="AT275" s="17" t="s">
        <v>136</v>
      </c>
      <c r="AU275" s="17" t="s">
        <v>82</v>
      </c>
    </row>
    <row r="276" spans="1:65" s="2" customFormat="1" ht="11.25">
      <c r="A276" s="34"/>
      <c r="B276" s="35"/>
      <c r="C276" s="36"/>
      <c r="D276" s="203" t="s">
        <v>138</v>
      </c>
      <c r="E276" s="36"/>
      <c r="F276" s="204" t="s">
        <v>330</v>
      </c>
      <c r="G276" s="36"/>
      <c r="H276" s="36"/>
      <c r="I276" s="200"/>
      <c r="J276" s="200"/>
      <c r="K276" s="36"/>
      <c r="L276" s="36"/>
      <c r="M276" s="39"/>
      <c r="N276" s="201"/>
      <c r="O276" s="202"/>
      <c r="P276" s="71"/>
      <c r="Q276" s="71"/>
      <c r="R276" s="71"/>
      <c r="S276" s="71"/>
      <c r="T276" s="71"/>
      <c r="U276" s="71"/>
      <c r="V276" s="71"/>
      <c r="W276" s="71"/>
      <c r="X276" s="72"/>
      <c r="Y276" s="34"/>
      <c r="Z276" s="34"/>
      <c r="AA276" s="34"/>
      <c r="AB276" s="34"/>
      <c r="AC276" s="34"/>
      <c r="AD276" s="34"/>
      <c r="AE276" s="34"/>
      <c r="AT276" s="17" t="s">
        <v>138</v>
      </c>
      <c r="AU276" s="17" t="s">
        <v>82</v>
      </c>
    </row>
    <row r="277" spans="1:65" s="12" customFormat="1" ht="25.9" customHeight="1">
      <c r="B277" s="167"/>
      <c r="C277" s="168"/>
      <c r="D277" s="169" t="s">
        <v>74</v>
      </c>
      <c r="E277" s="170" t="s">
        <v>331</v>
      </c>
      <c r="F277" s="170" t="s">
        <v>332</v>
      </c>
      <c r="G277" s="168"/>
      <c r="H277" s="168"/>
      <c r="I277" s="171"/>
      <c r="J277" s="171"/>
      <c r="K277" s="172">
        <f>BK277</f>
        <v>0</v>
      </c>
      <c r="L277" s="168"/>
      <c r="M277" s="173"/>
      <c r="N277" s="174"/>
      <c r="O277" s="175"/>
      <c r="P277" s="175"/>
      <c r="Q277" s="176">
        <f>Q278+Q289+Q311</f>
        <v>0</v>
      </c>
      <c r="R277" s="176">
        <f>R278+R289+R311</f>
        <v>0</v>
      </c>
      <c r="S277" s="175"/>
      <c r="T277" s="177">
        <f>T278+T289+T311</f>
        <v>0</v>
      </c>
      <c r="U277" s="175"/>
      <c r="V277" s="177">
        <f>V278+V289+V311</f>
        <v>0.59300970000000008</v>
      </c>
      <c r="W277" s="175"/>
      <c r="X277" s="178">
        <f>X278+X289+X311</f>
        <v>0</v>
      </c>
      <c r="AR277" s="179" t="s">
        <v>82</v>
      </c>
      <c r="AT277" s="180" t="s">
        <v>74</v>
      </c>
      <c r="AU277" s="180" t="s">
        <v>75</v>
      </c>
      <c r="AY277" s="179" t="s">
        <v>127</v>
      </c>
      <c r="BK277" s="181">
        <f>BK278+BK289+BK311</f>
        <v>0</v>
      </c>
    </row>
    <row r="278" spans="1:65" s="12" customFormat="1" ht="22.9" customHeight="1">
      <c r="B278" s="167"/>
      <c r="C278" s="168"/>
      <c r="D278" s="169" t="s">
        <v>74</v>
      </c>
      <c r="E278" s="182" t="s">
        <v>333</v>
      </c>
      <c r="F278" s="182" t="s">
        <v>334</v>
      </c>
      <c r="G278" s="168"/>
      <c r="H278" s="168"/>
      <c r="I278" s="171"/>
      <c r="J278" s="171"/>
      <c r="K278" s="183">
        <f>BK278</f>
        <v>0</v>
      </c>
      <c r="L278" s="168"/>
      <c r="M278" s="173"/>
      <c r="N278" s="174"/>
      <c r="O278" s="175"/>
      <c r="P278" s="175"/>
      <c r="Q278" s="176">
        <f>SUM(Q279:Q288)</f>
        <v>0</v>
      </c>
      <c r="R278" s="176">
        <f>SUM(R279:R288)</f>
        <v>0</v>
      </c>
      <c r="S278" s="175"/>
      <c r="T278" s="177">
        <f>SUM(T279:T288)</f>
        <v>0</v>
      </c>
      <c r="U278" s="175"/>
      <c r="V278" s="177">
        <f>SUM(V279:V288)</f>
        <v>4.0679999999999994E-2</v>
      </c>
      <c r="W278" s="175"/>
      <c r="X278" s="178">
        <f>SUM(X279:X288)</f>
        <v>0</v>
      </c>
      <c r="AR278" s="179" t="s">
        <v>82</v>
      </c>
      <c r="AT278" s="180" t="s">
        <v>74</v>
      </c>
      <c r="AU278" s="180" t="s">
        <v>80</v>
      </c>
      <c r="AY278" s="179" t="s">
        <v>127</v>
      </c>
      <c r="BK278" s="181">
        <f>SUM(BK279:BK288)</f>
        <v>0</v>
      </c>
    </row>
    <row r="279" spans="1:65" s="2" customFormat="1" ht="24.2" customHeight="1">
      <c r="A279" s="34"/>
      <c r="B279" s="35"/>
      <c r="C279" s="184" t="s">
        <v>335</v>
      </c>
      <c r="D279" s="184" t="s">
        <v>129</v>
      </c>
      <c r="E279" s="185" t="s">
        <v>336</v>
      </c>
      <c r="F279" s="186" t="s">
        <v>337</v>
      </c>
      <c r="G279" s="187" t="s">
        <v>295</v>
      </c>
      <c r="H279" s="188">
        <v>12</v>
      </c>
      <c r="I279" s="189"/>
      <c r="J279" s="189"/>
      <c r="K279" s="190">
        <f>ROUND(P279*H279,2)</f>
        <v>0</v>
      </c>
      <c r="L279" s="186" t="s">
        <v>133</v>
      </c>
      <c r="M279" s="39"/>
      <c r="N279" s="191" t="s">
        <v>1</v>
      </c>
      <c r="O279" s="192" t="s">
        <v>38</v>
      </c>
      <c r="P279" s="193">
        <f>I279+J279</f>
        <v>0</v>
      </c>
      <c r="Q279" s="193">
        <f>ROUND(I279*H279,2)</f>
        <v>0</v>
      </c>
      <c r="R279" s="193">
        <f>ROUND(J279*H279,2)</f>
        <v>0</v>
      </c>
      <c r="S279" s="71"/>
      <c r="T279" s="194">
        <f>S279*H279</f>
        <v>0</v>
      </c>
      <c r="U279" s="194">
        <v>3.3899999999999998E-3</v>
      </c>
      <c r="V279" s="194">
        <f>U279*H279</f>
        <v>4.0679999999999994E-2</v>
      </c>
      <c r="W279" s="194">
        <v>0</v>
      </c>
      <c r="X279" s="195">
        <f>W279*H279</f>
        <v>0</v>
      </c>
      <c r="Y279" s="34"/>
      <c r="Z279" s="34"/>
      <c r="AA279" s="34"/>
      <c r="AB279" s="34"/>
      <c r="AC279" s="34"/>
      <c r="AD279" s="34"/>
      <c r="AE279" s="34"/>
      <c r="AR279" s="196" t="s">
        <v>252</v>
      </c>
      <c r="AT279" s="196" t="s">
        <v>129</v>
      </c>
      <c r="AU279" s="196" t="s">
        <v>82</v>
      </c>
      <c r="AY279" s="17" t="s">
        <v>127</v>
      </c>
      <c r="BE279" s="197">
        <f>IF(O279="základní",K279,0)</f>
        <v>0</v>
      </c>
      <c r="BF279" s="197">
        <f>IF(O279="snížená",K279,0)</f>
        <v>0</v>
      </c>
      <c r="BG279" s="197">
        <f>IF(O279="zákl. přenesená",K279,0)</f>
        <v>0</v>
      </c>
      <c r="BH279" s="197">
        <f>IF(O279="sníž. přenesená",K279,0)</f>
        <v>0</v>
      </c>
      <c r="BI279" s="197">
        <f>IF(O279="nulová",K279,0)</f>
        <v>0</v>
      </c>
      <c r="BJ279" s="17" t="s">
        <v>80</v>
      </c>
      <c r="BK279" s="197">
        <f>ROUND(P279*H279,2)</f>
        <v>0</v>
      </c>
      <c r="BL279" s="17" t="s">
        <v>252</v>
      </c>
      <c r="BM279" s="196" t="s">
        <v>338</v>
      </c>
    </row>
    <row r="280" spans="1:65" s="2" customFormat="1" ht="11.25">
      <c r="A280" s="34"/>
      <c r="B280" s="35"/>
      <c r="C280" s="36"/>
      <c r="D280" s="198" t="s">
        <v>136</v>
      </c>
      <c r="E280" s="36"/>
      <c r="F280" s="199" t="s">
        <v>339</v>
      </c>
      <c r="G280" s="36"/>
      <c r="H280" s="36"/>
      <c r="I280" s="200"/>
      <c r="J280" s="200"/>
      <c r="K280" s="36"/>
      <c r="L280" s="36"/>
      <c r="M280" s="39"/>
      <c r="N280" s="201"/>
      <c r="O280" s="202"/>
      <c r="P280" s="71"/>
      <c r="Q280" s="71"/>
      <c r="R280" s="71"/>
      <c r="S280" s="71"/>
      <c r="T280" s="71"/>
      <c r="U280" s="71"/>
      <c r="V280" s="71"/>
      <c r="W280" s="71"/>
      <c r="X280" s="72"/>
      <c r="Y280" s="34"/>
      <c r="Z280" s="34"/>
      <c r="AA280" s="34"/>
      <c r="AB280" s="34"/>
      <c r="AC280" s="34"/>
      <c r="AD280" s="34"/>
      <c r="AE280" s="34"/>
      <c r="AT280" s="17" t="s">
        <v>136</v>
      </c>
      <c r="AU280" s="17" t="s">
        <v>82</v>
      </c>
    </row>
    <row r="281" spans="1:65" s="2" customFormat="1" ht="11.25">
      <c r="A281" s="34"/>
      <c r="B281" s="35"/>
      <c r="C281" s="36"/>
      <c r="D281" s="203" t="s">
        <v>138</v>
      </c>
      <c r="E281" s="36"/>
      <c r="F281" s="204" t="s">
        <v>340</v>
      </c>
      <c r="G281" s="36"/>
      <c r="H281" s="36"/>
      <c r="I281" s="200"/>
      <c r="J281" s="200"/>
      <c r="K281" s="36"/>
      <c r="L281" s="36"/>
      <c r="M281" s="39"/>
      <c r="N281" s="201"/>
      <c r="O281" s="202"/>
      <c r="P281" s="71"/>
      <c r="Q281" s="71"/>
      <c r="R281" s="71"/>
      <c r="S281" s="71"/>
      <c r="T281" s="71"/>
      <c r="U281" s="71"/>
      <c r="V281" s="71"/>
      <c r="W281" s="71"/>
      <c r="X281" s="72"/>
      <c r="Y281" s="34"/>
      <c r="Z281" s="34"/>
      <c r="AA281" s="34"/>
      <c r="AB281" s="34"/>
      <c r="AC281" s="34"/>
      <c r="AD281" s="34"/>
      <c r="AE281" s="34"/>
      <c r="AT281" s="17" t="s">
        <v>138</v>
      </c>
      <c r="AU281" s="17" t="s">
        <v>82</v>
      </c>
    </row>
    <row r="282" spans="1:65" s="14" customFormat="1" ht="11.25">
      <c r="B282" s="215"/>
      <c r="C282" s="216"/>
      <c r="D282" s="198" t="s">
        <v>140</v>
      </c>
      <c r="E282" s="217" t="s">
        <v>1</v>
      </c>
      <c r="F282" s="218" t="s">
        <v>341</v>
      </c>
      <c r="G282" s="216"/>
      <c r="H282" s="219">
        <v>12</v>
      </c>
      <c r="I282" s="220"/>
      <c r="J282" s="220"/>
      <c r="K282" s="216"/>
      <c r="L282" s="216"/>
      <c r="M282" s="221"/>
      <c r="N282" s="222"/>
      <c r="O282" s="223"/>
      <c r="P282" s="223"/>
      <c r="Q282" s="223"/>
      <c r="R282" s="223"/>
      <c r="S282" s="223"/>
      <c r="T282" s="223"/>
      <c r="U282" s="223"/>
      <c r="V282" s="223"/>
      <c r="W282" s="223"/>
      <c r="X282" s="224"/>
      <c r="AT282" s="225" t="s">
        <v>140</v>
      </c>
      <c r="AU282" s="225" t="s">
        <v>82</v>
      </c>
      <c r="AV282" s="14" t="s">
        <v>82</v>
      </c>
      <c r="AW282" s="14" t="s">
        <v>5</v>
      </c>
      <c r="AX282" s="14" t="s">
        <v>75</v>
      </c>
      <c r="AY282" s="225" t="s">
        <v>127</v>
      </c>
    </row>
    <row r="283" spans="1:65" s="15" customFormat="1" ht="11.25">
      <c r="B283" s="226"/>
      <c r="C283" s="227"/>
      <c r="D283" s="198" t="s">
        <v>140</v>
      </c>
      <c r="E283" s="228" t="s">
        <v>1</v>
      </c>
      <c r="F283" s="229" t="s">
        <v>143</v>
      </c>
      <c r="G283" s="227"/>
      <c r="H283" s="230">
        <v>12</v>
      </c>
      <c r="I283" s="231"/>
      <c r="J283" s="231"/>
      <c r="K283" s="227"/>
      <c r="L283" s="227"/>
      <c r="M283" s="232"/>
      <c r="N283" s="233"/>
      <c r="O283" s="234"/>
      <c r="P283" s="234"/>
      <c r="Q283" s="234"/>
      <c r="R283" s="234"/>
      <c r="S283" s="234"/>
      <c r="T283" s="234"/>
      <c r="U283" s="234"/>
      <c r="V283" s="234"/>
      <c r="W283" s="234"/>
      <c r="X283" s="235"/>
      <c r="AT283" s="236" t="s">
        <v>140</v>
      </c>
      <c r="AU283" s="236" t="s">
        <v>82</v>
      </c>
      <c r="AV283" s="15" t="s">
        <v>134</v>
      </c>
      <c r="AW283" s="15" t="s">
        <v>5</v>
      </c>
      <c r="AX283" s="15" t="s">
        <v>80</v>
      </c>
      <c r="AY283" s="236" t="s">
        <v>127</v>
      </c>
    </row>
    <row r="284" spans="1:65" s="2" customFormat="1" ht="24.2" customHeight="1">
      <c r="A284" s="34"/>
      <c r="B284" s="35"/>
      <c r="C284" s="237" t="s">
        <v>342</v>
      </c>
      <c r="D284" s="237" t="s">
        <v>220</v>
      </c>
      <c r="E284" s="238" t="s">
        <v>343</v>
      </c>
      <c r="F284" s="239" t="s">
        <v>344</v>
      </c>
      <c r="G284" s="240" t="s">
        <v>295</v>
      </c>
      <c r="H284" s="241">
        <v>12</v>
      </c>
      <c r="I284" s="242"/>
      <c r="J284" s="243"/>
      <c r="K284" s="244">
        <f>ROUND(P284*H284,2)</f>
        <v>0</v>
      </c>
      <c r="L284" s="239" t="s">
        <v>1</v>
      </c>
      <c r="M284" s="245"/>
      <c r="N284" s="246" t="s">
        <v>1</v>
      </c>
      <c r="O284" s="192" t="s">
        <v>38</v>
      </c>
      <c r="P284" s="193">
        <f>I284+J284</f>
        <v>0</v>
      </c>
      <c r="Q284" s="193">
        <f>ROUND(I284*H284,2)</f>
        <v>0</v>
      </c>
      <c r="R284" s="193">
        <f>ROUND(J284*H284,2)</f>
        <v>0</v>
      </c>
      <c r="S284" s="71"/>
      <c r="T284" s="194">
        <f>S284*H284</f>
        <v>0</v>
      </c>
      <c r="U284" s="194">
        <v>0</v>
      </c>
      <c r="V284" s="194">
        <f>U284*H284</f>
        <v>0</v>
      </c>
      <c r="W284" s="194">
        <v>0</v>
      </c>
      <c r="X284" s="195">
        <f>W284*H284</f>
        <v>0</v>
      </c>
      <c r="Y284" s="34"/>
      <c r="Z284" s="34"/>
      <c r="AA284" s="34"/>
      <c r="AB284" s="34"/>
      <c r="AC284" s="34"/>
      <c r="AD284" s="34"/>
      <c r="AE284" s="34"/>
      <c r="AR284" s="196" t="s">
        <v>345</v>
      </c>
      <c r="AT284" s="196" t="s">
        <v>220</v>
      </c>
      <c r="AU284" s="196" t="s">
        <v>82</v>
      </c>
      <c r="AY284" s="17" t="s">
        <v>127</v>
      </c>
      <c r="BE284" s="197">
        <f>IF(O284="základní",K284,0)</f>
        <v>0</v>
      </c>
      <c r="BF284" s="197">
        <f>IF(O284="snížená",K284,0)</f>
        <v>0</v>
      </c>
      <c r="BG284" s="197">
        <f>IF(O284="zákl. přenesená",K284,0)</f>
        <v>0</v>
      </c>
      <c r="BH284" s="197">
        <f>IF(O284="sníž. přenesená",K284,0)</f>
        <v>0</v>
      </c>
      <c r="BI284" s="197">
        <f>IF(O284="nulová",K284,0)</f>
        <v>0</v>
      </c>
      <c r="BJ284" s="17" t="s">
        <v>80</v>
      </c>
      <c r="BK284" s="197">
        <f>ROUND(P284*H284,2)</f>
        <v>0</v>
      </c>
      <c r="BL284" s="17" t="s">
        <v>252</v>
      </c>
      <c r="BM284" s="196" t="s">
        <v>346</v>
      </c>
    </row>
    <row r="285" spans="1:65" s="2" customFormat="1" ht="11.25">
      <c r="A285" s="34"/>
      <c r="B285" s="35"/>
      <c r="C285" s="36"/>
      <c r="D285" s="198" t="s">
        <v>136</v>
      </c>
      <c r="E285" s="36"/>
      <c r="F285" s="199" t="s">
        <v>344</v>
      </c>
      <c r="G285" s="36"/>
      <c r="H285" s="36"/>
      <c r="I285" s="200"/>
      <c r="J285" s="200"/>
      <c r="K285" s="36"/>
      <c r="L285" s="36"/>
      <c r="M285" s="39"/>
      <c r="N285" s="201"/>
      <c r="O285" s="202"/>
      <c r="P285" s="71"/>
      <c r="Q285" s="71"/>
      <c r="R285" s="71"/>
      <c r="S285" s="71"/>
      <c r="T285" s="71"/>
      <c r="U285" s="71"/>
      <c r="V285" s="71"/>
      <c r="W285" s="71"/>
      <c r="X285" s="72"/>
      <c r="Y285" s="34"/>
      <c r="Z285" s="34"/>
      <c r="AA285" s="34"/>
      <c r="AB285" s="34"/>
      <c r="AC285" s="34"/>
      <c r="AD285" s="34"/>
      <c r="AE285" s="34"/>
      <c r="AT285" s="17" t="s">
        <v>136</v>
      </c>
      <c r="AU285" s="17" t="s">
        <v>82</v>
      </c>
    </row>
    <row r="286" spans="1:65" s="2" customFormat="1" ht="24.2" customHeight="1">
      <c r="A286" s="34"/>
      <c r="B286" s="35"/>
      <c r="C286" s="184" t="s">
        <v>347</v>
      </c>
      <c r="D286" s="184" t="s">
        <v>129</v>
      </c>
      <c r="E286" s="185" t="s">
        <v>348</v>
      </c>
      <c r="F286" s="186" t="s">
        <v>349</v>
      </c>
      <c r="G286" s="187" t="s">
        <v>350</v>
      </c>
      <c r="H286" s="247"/>
      <c r="I286" s="189"/>
      <c r="J286" s="189"/>
      <c r="K286" s="190">
        <f>ROUND(P286*H286,2)</f>
        <v>0</v>
      </c>
      <c r="L286" s="186" t="s">
        <v>133</v>
      </c>
      <c r="M286" s="39"/>
      <c r="N286" s="191" t="s">
        <v>1</v>
      </c>
      <c r="O286" s="192" t="s">
        <v>38</v>
      </c>
      <c r="P286" s="193">
        <f>I286+J286</f>
        <v>0</v>
      </c>
      <c r="Q286" s="193">
        <f>ROUND(I286*H286,2)</f>
        <v>0</v>
      </c>
      <c r="R286" s="193">
        <f>ROUND(J286*H286,2)</f>
        <v>0</v>
      </c>
      <c r="S286" s="71"/>
      <c r="T286" s="194">
        <f>S286*H286</f>
        <v>0</v>
      </c>
      <c r="U286" s="194">
        <v>0</v>
      </c>
      <c r="V286" s="194">
        <f>U286*H286</f>
        <v>0</v>
      </c>
      <c r="W286" s="194">
        <v>0</v>
      </c>
      <c r="X286" s="195">
        <f>W286*H286</f>
        <v>0</v>
      </c>
      <c r="Y286" s="34"/>
      <c r="Z286" s="34"/>
      <c r="AA286" s="34"/>
      <c r="AB286" s="34"/>
      <c r="AC286" s="34"/>
      <c r="AD286" s="34"/>
      <c r="AE286" s="34"/>
      <c r="AR286" s="196" t="s">
        <v>252</v>
      </c>
      <c r="AT286" s="196" t="s">
        <v>129</v>
      </c>
      <c r="AU286" s="196" t="s">
        <v>82</v>
      </c>
      <c r="AY286" s="17" t="s">
        <v>127</v>
      </c>
      <c r="BE286" s="197">
        <f>IF(O286="základní",K286,0)</f>
        <v>0</v>
      </c>
      <c r="BF286" s="197">
        <f>IF(O286="snížená",K286,0)</f>
        <v>0</v>
      </c>
      <c r="BG286" s="197">
        <f>IF(O286="zákl. přenesená",K286,0)</f>
        <v>0</v>
      </c>
      <c r="BH286" s="197">
        <f>IF(O286="sníž. přenesená",K286,0)</f>
        <v>0</v>
      </c>
      <c r="BI286" s="197">
        <f>IF(O286="nulová",K286,0)</f>
        <v>0</v>
      </c>
      <c r="BJ286" s="17" t="s">
        <v>80</v>
      </c>
      <c r="BK286" s="197">
        <f>ROUND(P286*H286,2)</f>
        <v>0</v>
      </c>
      <c r="BL286" s="17" t="s">
        <v>252</v>
      </c>
      <c r="BM286" s="196" t="s">
        <v>351</v>
      </c>
    </row>
    <row r="287" spans="1:65" s="2" customFormat="1" ht="29.25">
      <c r="A287" s="34"/>
      <c r="B287" s="35"/>
      <c r="C287" s="36"/>
      <c r="D287" s="198" t="s">
        <v>136</v>
      </c>
      <c r="E287" s="36"/>
      <c r="F287" s="199" t="s">
        <v>352</v>
      </c>
      <c r="G287" s="36"/>
      <c r="H287" s="36"/>
      <c r="I287" s="200"/>
      <c r="J287" s="200"/>
      <c r="K287" s="36"/>
      <c r="L287" s="36"/>
      <c r="M287" s="39"/>
      <c r="N287" s="201"/>
      <c r="O287" s="202"/>
      <c r="P287" s="71"/>
      <c r="Q287" s="71"/>
      <c r="R287" s="71"/>
      <c r="S287" s="71"/>
      <c r="T287" s="71"/>
      <c r="U287" s="71"/>
      <c r="V287" s="71"/>
      <c r="W287" s="71"/>
      <c r="X287" s="72"/>
      <c r="Y287" s="34"/>
      <c r="Z287" s="34"/>
      <c r="AA287" s="34"/>
      <c r="AB287" s="34"/>
      <c r="AC287" s="34"/>
      <c r="AD287" s="34"/>
      <c r="AE287" s="34"/>
      <c r="AT287" s="17" t="s">
        <v>136</v>
      </c>
      <c r="AU287" s="17" t="s">
        <v>82</v>
      </c>
    </row>
    <row r="288" spans="1:65" s="2" customFormat="1" ht="11.25">
      <c r="A288" s="34"/>
      <c r="B288" s="35"/>
      <c r="C288" s="36"/>
      <c r="D288" s="203" t="s">
        <v>138</v>
      </c>
      <c r="E288" s="36"/>
      <c r="F288" s="204" t="s">
        <v>353</v>
      </c>
      <c r="G288" s="36"/>
      <c r="H288" s="36"/>
      <c r="I288" s="200"/>
      <c r="J288" s="200"/>
      <c r="K288" s="36"/>
      <c r="L288" s="36"/>
      <c r="M288" s="39"/>
      <c r="N288" s="201"/>
      <c r="O288" s="202"/>
      <c r="P288" s="71"/>
      <c r="Q288" s="71"/>
      <c r="R288" s="71"/>
      <c r="S288" s="71"/>
      <c r="T288" s="71"/>
      <c r="U288" s="71"/>
      <c r="V288" s="71"/>
      <c r="W288" s="71"/>
      <c r="X288" s="72"/>
      <c r="Y288" s="34"/>
      <c r="Z288" s="34"/>
      <c r="AA288" s="34"/>
      <c r="AB288" s="34"/>
      <c r="AC288" s="34"/>
      <c r="AD288" s="34"/>
      <c r="AE288" s="34"/>
      <c r="AT288" s="17" t="s">
        <v>138</v>
      </c>
      <c r="AU288" s="17" t="s">
        <v>82</v>
      </c>
    </row>
    <row r="289" spans="1:65" s="12" customFormat="1" ht="22.9" customHeight="1">
      <c r="B289" s="167"/>
      <c r="C289" s="168"/>
      <c r="D289" s="169" t="s">
        <v>74</v>
      </c>
      <c r="E289" s="182" t="s">
        <v>354</v>
      </c>
      <c r="F289" s="182" t="s">
        <v>355</v>
      </c>
      <c r="G289" s="168"/>
      <c r="H289" s="168"/>
      <c r="I289" s="171"/>
      <c r="J289" s="171"/>
      <c r="K289" s="183">
        <f>BK289</f>
        <v>0</v>
      </c>
      <c r="L289" s="168"/>
      <c r="M289" s="173"/>
      <c r="N289" s="174"/>
      <c r="O289" s="175"/>
      <c r="P289" s="175"/>
      <c r="Q289" s="176">
        <f>SUM(Q290:Q310)</f>
        <v>0</v>
      </c>
      <c r="R289" s="176">
        <f>SUM(R290:R310)</f>
        <v>0</v>
      </c>
      <c r="S289" s="175"/>
      <c r="T289" s="177">
        <f>SUM(T290:T310)</f>
        <v>0</v>
      </c>
      <c r="U289" s="175"/>
      <c r="V289" s="177">
        <f>SUM(V290:V310)</f>
        <v>9.446199999999999E-2</v>
      </c>
      <c r="W289" s="175"/>
      <c r="X289" s="178">
        <f>SUM(X290:X310)</f>
        <v>0</v>
      </c>
      <c r="AR289" s="179" t="s">
        <v>82</v>
      </c>
      <c r="AT289" s="180" t="s">
        <v>74</v>
      </c>
      <c r="AU289" s="180" t="s">
        <v>80</v>
      </c>
      <c r="AY289" s="179" t="s">
        <v>127</v>
      </c>
      <c r="BK289" s="181">
        <f>SUM(BK290:BK310)</f>
        <v>0</v>
      </c>
    </row>
    <row r="290" spans="1:65" s="2" customFormat="1" ht="24.2" customHeight="1">
      <c r="A290" s="34"/>
      <c r="B290" s="35"/>
      <c r="C290" s="184" t="s">
        <v>356</v>
      </c>
      <c r="D290" s="184" t="s">
        <v>129</v>
      </c>
      <c r="E290" s="185" t="s">
        <v>357</v>
      </c>
      <c r="F290" s="186" t="s">
        <v>358</v>
      </c>
      <c r="G290" s="187" t="s">
        <v>295</v>
      </c>
      <c r="H290" s="188">
        <v>12.1</v>
      </c>
      <c r="I290" s="189"/>
      <c r="J290" s="189"/>
      <c r="K290" s="190">
        <f>ROUND(P290*H290,2)</f>
        <v>0</v>
      </c>
      <c r="L290" s="186" t="s">
        <v>133</v>
      </c>
      <c r="M290" s="39"/>
      <c r="N290" s="191" t="s">
        <v>1</v>
      </c>
      <c r="O290" s="192" t="s">
        <v>38</v>
      </c>
      <c r="P290" s="193">
        <f>I290+J290</f>
        <v>0</v>
      </c>
      <c r="Q290" s="193">
        <f>ROUND(I290*H290,2)</f>
        <v>0</v>
      </c>
      <c r="R290" s="193">
        <f>ROUND(J290*H290,2)</f>
        <v>0</v>
      </c>
      <c r="S290" s="71"/>
      <c r="T290" s="194">
        <f>S290*H290</f>
        <v>0</v>
      </c>
      <c r="U290" s="194">
        <v>2.8700000000000002E-3</v>
      </c>
      <c r="V290" s="194">
        <f>U290*H290</f>
        <v>3.4727000000000001E-2</v>
      </c>
      <c r="W290" s="194">
        <v>0</v>
      </c>
      <c r="X290" s="195">
        <f>W290*H290</f>
        <v>0</v>
      </c>
      <c r="Y290" s="34"/>
      <c r="Z290" s="34"/>
      <c r="AA290" s="34"/>
      <c r="AB290" s="34"/>
      <c r="AC290" s="34"/>
      <c r="AD290" s="34"/>
      <c r="AE290" s="34"/>
      <c r="AR290" s="196" t="s">
        <v>252</v>
      </c>
      <c r="AT290" s="196" t="s">
        <v>129</v>
      </c>
      <c r="AU290" s="196" t="s">
        <v>82</v>
      </c>
      <c r="AY290" s="17" t="s">
        <v>127</v>
      </c>
      <c r="BE290" s="197">
        <f>IF(O290="základní",K290,0)</f>
        <v>0</v>
      </c>
      <c r="BF290" s="197">
        <f>IF(O290="snížená",K290,0)</f>
        <v>0</v>
      </c>
      <c r="BG290" s="197">
        <f>IF(O290="zákl. přenesená",K290,0)</f>
        <v>0</v>
      </c>
      <c r="BH290" s="197">
        <f>IF(O290="sníž. přenesená",K290,0)</f>
        <v>0</v>
      </c>
      <c r="BI290" s="197">
        <f>IF(O290="nulová",K290,0)</f>
        <v>0</v>
      </c>
      <c r="BJ290" s="17" t="s">
        <v>80</v>
      </c>
      <c r="BK290" s="197">
        <f>ROUND(P290*H290,2)</f>
        <v>0</v>
      </c>
      <c r="BL290" s="17" t="s">
        <v>252</v>
      </c>
      <c r="BM290" s="196" t="s">
        <v>359</v>
      </c>
    </row>
    <row r="291" spans="1:65" s="2" customFormat="1" ht="19.5">
      <c r="A291" s="34"/>
      <c r="B291" s="35"/>
      <c r="C291" s="36"/>
      <c r="D291" s="198" t="s">
        <v>136</v>
      </c>
      <c r="E291" s="36"/>
      <c r="F291" s="199" t="s">
        <v>360</v>
      </c>
      <c r="G291" s="36"/>
      <c r="H291" s="36"/>
      <c r="I291" s="200"/>
      <c r="J291" s="200"/>
      <c r="K291" s="36"/>
      <c r="L291" s="36"/>
      <c r="M291" s="39"/>
      <c r="N291" s="201"/>
      <c r="O291" s="202"/>
      <c r="P291" s="71"/>
      <c r="Q291" s="71"/>
      <c r="R291" s="71"/>
      <c r="S291" s="71"/>
      <c r="T291" s="71"/>
      <c r="U291" s="71"/>
      <c r="V291" s="71"/>
      <c r="W291" s="71"/>
      <c r="X291" s="72"/>
      <c r="Y291" s="34"/>
      <c r="Z291" s="34"/>
      <c r="AA291" s="34"/>
      <c r="AB291" s="34"/>
      <c r="AC291" s="34"/>
      <c r="AD291" s="34"/>
      <c r="AE291" s="34"/>
      <c r="AT291" s="17" t="s">
        <v>136</v>
      </c>
      <c r="AU291" s="17" t="s">
        <v>82</v>
      </c>
    </row>
    <row r="292" spans="1:65" s="2" customFormat="1" ht="11.25">
      <c r="A292" s="34"/>
      <c r="B292" s="35"/>
      <c r="C292" s="36"/>
      <c r="D292" s="203" t="s">
        <v>138</v>
      </c>
      <c r="E292" s="36"/>
      <c r="F292" s="204" t="s">
        <v>361</v>
      </c>
      <c r="G292" s="36"/>
      <c r="H292" s="36"/>
      <c r="I292" s="200"/>
      <c r="J292" s="200"/>
      <c r="K292" s="36"/>
      <c r="L292" s="36"/>
      <c r="M292" s="39"/>
      <c r="N292" s="201"/>
      <c r="O292" s="202"/>
      <c r="P292" s="71"/>
      <c r="Q292" s="71"/>
      <c r="R292" s="71"/>
      <c r="S292" s="71"/>
      <c r="T292" s="71"/>
      <c r="U292" s="71"/>
      <c r="V292" s="71"/>
      <c r="W292" s="71"/>
      <c r="X292" s="72"/>
      <c r="Y292" s="34"/>
      <c r="Z292" s="34"/>
      <c r="AA292" s="34"/>
      <c r="AB292" s="34"/>
      <c r="AC292" s="34"/>
      <c r="AD292" s="34"/>
      <c r="AE292" s="34"/>
      <c r="AT292" s="17" t="s">
        <v>138</v>
      </c>
      <c r="AU292" s="17" t="s">
        <v>82</v>
      </c>
    </row>
    <row r="293" spans="1:65" s="2" customFormat="1" ht="24.2" customHeight="1">
      <c r="A293" s="34"/>
      <c r="B293" s="35"/>
      <c r="C293" s="184" t="s">
        <v>345</v>
      </c>
      <c r="D293" s="184" t="s">
        <v>129</v>
      </c>
      <c r="E293" s="185" t="s">
        <v>362</v>
      </c>
      <c r="F293" s="186" t="s">
        <v>363</v>
      </c>
      <c r="G293" s="187" t="s">
        <v>295</v>
      </c>
      <c r="H293" s="188">
        <v>6.5</v>
      </c>
      <c r="I293" s="189"/>
      <c r="J293" s="189"/>
      <c r="K293" s="190">
        <f>ROUND(P293*H293,2)</f>
        <v>0</v>
      </c>
      <c r="L293" s="186" t="s">
        <v>133</v>
      </c>
      <c r="M293" s="39"/>
      <c r="N293" s="191" t="s">
        <v>1</v>
      </c>
      <c r="O293" s="192" t="s">
        <v>38</v>
      </c>
      <c r="P293" s="193">
        <f>I293+J293</f>
        <v>0</v>
      </c>
      <c r="Q293" s="193">
        <f>ROUND(I293*H293,2)</f>
        <v>0</v>
      </c>
      <c r="R293" s="193">
        <f>ROUND(J293*H293,2)</f>
        <v>0</v>
      </c>
      <c r="S293" s="71"/>
      <c r="T293" s="194">
        <f>S293*H293</f>
        <v>0</v>
      </c>
      <c r="U293" s="194">
        <v>2.3700000000000001E-3</v>
      </c>
      <c r="V293" s="194">
        <f>U293*H293</f>
        <v>1.5405E-2</v>
      </c>
      <c r="W293" s="194">
        <v>0</v>
      </c>
      <c r="X293" s="195">
        <f>W293*H293</f>
        <v>0</v>
      </c>
      <c r="Y293" s="34"/>
      <c r="Z293" s="34"/>
      <c r="AA293" s="34"/>
      <c r="AB293" s="34"/>
      <c r="AC293" s="34"/>
      <c r="AD293" s="34"/>
      <c r="AE293" s="34"/>
      <c r="AR293" s="196" t="s">
        <v>252</v>
      </c>
      <c r="AT293" s="196" t="s">
        <v>129</v>
      </c>
      <c r="AU293" s="196" t="s">
        <v>82</v>
      </c>
      <c r="AY293" s="17" t="s">
        <v>127</v>
      </c>
      <c r="BE293" s="197">
        <f>IF(O293="základní",K293,0)</f>
        <v>0</v>
      </c>
      <c r="BF293" s="197">
        <f>IF(O293="snížená",K293,0)</f>
        <v>0</v>
      </c>
      <c r="BG293" s="197">
        <f>IF(O293="zákl. přenesená",K293,0)</f>
        <v>0</v>
      </c>
      <c r="BH293" s="197">
        <f>IF(O293="sníž. přenesená",K293,0)</f>
        <v>0</v>
      </c>
      <c r="BI293" s="197">
        <f>IF(O293="nulová",K293,0)</f>
        <v>0</v>
      </c>
      <c r="BJ293" s="17" t="s">
        <v>80</v>
      </c>
      <c r="BK293" s="197">
        <f>ROUND(P293*H293,2)</f>
        <v>0</v>
      </c>
      <c r="BL293" s="17" t="s">
        <v>252</v>
      </c>
      <c r="BM293" s="196" t="s">
        <v>364</v>
      </c>
    </row>
    <row r="294" spans="1:65" s="2" customFormat="1" ht="19.5">
      <c r="A294" s="34"/>
      <c r="B294" s="35"/>
      <c r="C294" s="36"/>
      <c r="D294" s="198" t="s">
        <v>136</v>
      </c>
      <c r="E294" s="36"/>
      <c r="F294" s="199" t="s">
        <v>365</v>
      </c>
      <c r="G294" s="36"/>
      <c r="H294" s="36"/>
      <c r="I294" s="200"/>
      <c r="J294" s="200"/>
      <c r="K294" s="36"/>
      <c r="L294" s="36"/>
      <c r="M294" s="39"/>
      <c r="N294" s="201"/>
      <c r="O294" s="202"/>
      <c r="P294" s="71"/>
      <c r="Q294" s="71"/>
      <c r="R294" s="71"/>
      <c r="S294" s="71"/>
      <c r="T294" s="71"/>
      <c r="U294" s="71"/>
      <c r="V294" s="71"/>
      <c r="W294" s="71"/>
      <c r="X294" s="72"/>
      <c r="Y294" s="34"/>
      <c r="Z294" s="34"/>
      <c r="AA294" s="34"/>
      <c r="AB294" s="34"/>
      <c r="AC294" s="34"/>
      <c r="AD294" s="34"/>
      <c r="AE294" s="34"/>
      <c r="AT294" s="17" t="s">
        <v>136</v>
      </c>
      <c r="AU294" s="17" t="s">
        <v>82</v>
      </c>
    </row>
    <row r="295" spans="1:65" s="2" customFormat="1" ht="11.25">
      <c r="A295" s="34"/>
      <c r="B295" s="35"/>
      <c r="C295" s="36"/>
      <c r="D295" s="203" t="s">
        <v>138</v>
      </c>
      <c r="E295" s="36"/>
      <c r="F295" s="204" t="s">
        <v>366</v>
      </c>
      <c r="G295" s="36"/>
      <c r="H295" s="36"/>
      <c r="I295" s="200"/>
      <c r="J295" s="200"/>
      <c r="K295" s="36"/>
      <c r="L295" s="36"/>
      <c r="M295" s="39"/>
      <c r="N295" s="201"/>
      <c r="O295" s="202"/>
      <c r="P295" s="71"/>
      <c r="Q295" s="71"/>
      <c r="R295" s="71"/>
      <c r="S295" s="71"/>
      <c r="T295" s="71"/>
      <c r="U295" s="71"/>
      <c r="V295" s="71"/>
      <c r="W295" s="71"/>
      <c r="X295" s="72"/>
      <c r="Y295" s="34"/>
      <c r="Z295" s="34"/>
      <c r="AA295" s="34"/>
      <c r="AB295" s="34"/>
      <c r="AC295" s="34"/>
      <c r="AD295" s="34"/>
      <c r="AE295" s="34"/>
      <c r="AT295" s="17" t="s">
        <v>138</v>
      </c>
      <c r="AU295" s="17" t="s">
        <v>82</v>
      </c>
    </row>
    <row r="296" spans="1:65" s="2" customFormat="1" ht="33" customHeight="1">
      <c r="A296" s="34"/>
      <c r="B296" s="35"/>
      <c r="C296" s="184" t="s">
        <v>367</v>
      </c>
      <c r="D296" s="184" t="s">
        <v>129</v>
      </c>
      <c r="E296" s="185" t="s">
        <v>368</v>
      </c>
      <c r="F296" s="186" t="s">
        <v>369</v>
      </c>
      <c r="G296" s="187" t="s">
        <v>295</v>
      </c>
      <c r="H296" s="188">
        <v>6.5</v>
      </c>
      <c r="I296" s="189"/>
      <c r="J296" s="189"/>
      <c r="K296" s="190">
        <f>ROUND(P296*H296,2)</f>
        <v>0</v>
      </c>
      <c r="L296" s="186" t="s">
        <v>133</v>
      </c>
      <c r="M296" s="39"/>
      <c r="N296" s="191" t="s">
        <v>1</v>
      </c>
      <c r="O296" s="192" t="s">
        <v>38</v>
      </c>
      <c r="P296" s="193">
        <f>I296+J296</f>
        <v>0</v>
      </c>
      <c r="Q296" s="193">
        <f>ROUND(I296*H296,2)</f>
        <v>0</v>
      </c>
      <c r="R296" s="193">
        <f>ROUND(J296*H296,2)</f>
        <v>0</v>
      </c>
      <c r="S296" s="71"/>
      <c r="T296" s="194">
        <f>S296*H296</f>
        <v>0</v>
      </c>
      <c r="U296" s="194">
        <v>3.5000000000000001E-3</v>
      </c>
      <c r="V296" s="194">
        <f>U296*H296</f>
        <v>2.2749999999999999E-2</v>
      </c>
      <c r="W296" s="194">
        <v>0</v>
      </c>
      <c r="X296" s="195">
        <f>W296*H296</f>
        <v>0</v>
      </c>
      <c r="Y296" s="34"/>
      <c r="Z296" s="34"/>
      <c r="AA296" s="34"/>
      <c r="AB296" s="34"/>
      <c r="AC296" s="34"/>
      <c r="AD296" s="34"/>
      <c r="AE296" s="34"/>
      <c r="AR296" s="196" t="s">
        <v>252</v>
      </c>
      <c r="AT296" s="196" t="s">
        <v>129</v>
      </c>
      <c r="AU296" s="196" t="s">
        <v>82</v>
      </c>
      <c r="AY296" s="17" t="s">
        <v>127</v>
      </c>
      <c r="BE296" s="197">
        <f>IF(O296="základní",K296,0)</f>
        <v>0</v>
      </c>
      <c r="BF296" s="197">
        <f>IF(O296="snížená",K296,0)</f>
        <v>0</v>
      </c>
      <c r="BG296" s="197">
        <f>IF(O296="zákl. přenesená",K296,0)</f>
        <v>0</v>
      </c>
      <c r="BH296" s="197">
        <f>IF(O296="sníž. přenesená",K296,0)</f>
        <v>0</v>
      </c>
      <c r="BI296" s="197">
        <f>IF(O296="nulová",K296,0)</f>
        <v>0</v>
      </c>
      <c r="BJ296" s="17" t="s">
        <v>80</v>
      </c>
      <c r="BK296" s="197">
        <f>ROUND(P296*H296,2)</f>
        <v>0</v>
      </c>
      <c r="BL296" s="17" t="s">
        <v>252</v>
      </c>
      <c r="BM296" s="196" t="s">
        <v>370</v>
      </c>
    </row>
    <row r="297" spans="1:65" s="2" customFormat="1" ht="29.25">
      <c r="A297" s="34"/>
      <c r="B297" s="35"/>
      <c r="C297" s="36"/>
      <c r="D297" s="198" t="s">
        <v>136</v>
      </c>
      <c r="E297" s="36"/>
      <c r="F297" s="199" t="s">
        <v>371</v>
      </c>
      <c r="G297" s="36"/>
      <c r="H297" s="36"/>
      <c r="I297" s="200"/>
      <c r="J297" s="200"/>
      <c r="K297" s="36"/>
      <c r="L297" s="36"/>
      <c r="M297" s="39"/>
      <c r="N297" s="201"/>
      <c r="O297" s="202"/>
      <c r="P297" s="71"/>
      <c r="Q297" s="71"/>
      <c r="R297" s="71"/>
      <c r="S297" s="71"/>
      <c r="T297" s="71"/>
      <c r="U297" s="71"/>
      <c r="V297" s="71"/>
      <c r="W297" s="71"/>
      <c r="X297" s="72"/>
      <c r="Y297" s="34"/>
      <c r="Z297" s="34"/>
      <c r="AA297" s="34"/>
      <c r="AB297" s="34"/>
      <c r="AC297" s="34"/>
      <c r="AD297" s="34"/>
      <c r="AE297" s="34"/>
      <c r="AT297" s="17" t="s">
        <v>136</v>
      </c>
      <c r="AU297" s="17" t="s">
        <v>82</v>
      </c>
    </row>
    <row r="298" spans="1:65" s="2" customFormat="1" ht="11.25">
      <c r="A298" s="34"/>
      <c r="B298" s="35"/>
      <c r="C298" s="36"/>
      <c r="D298" s="203" t="s">
        <v>138</v>
      </c>
      <c r="E298" s="36"/>
      <c r="F298" s="204" t="s">
        <v>372</v>
      </c>
      <c r="G298" s="36"/>
      <c r="H298" s="36"/>
      <c r="I298" s="200"/>
      <c r="J298" s="200"/>
      <c r="K298" s="36"/>
      <c r="L298" s="36"/>
      <c r="M298" s="39"/>
      <c r="N298" s="201"/>
      <c r="O298" s="202"/>
      <c r="P298" s="71"/>
      <c r="Q298" s="71"/>
      <c r="R298" s="71"/>
      <c r="S298" s="71"/>
      <c r="T298" s="71"/>
      <c r="U298" s="71"/>
      <c r="V298" s="71"/>
      <c r="W298" s="71"/>
      <c r="X298" s="72"/>
      <c r="Y298" s="34"/>
      <c r="Z298" s="34"/>
      <c r="AA298" s="34"/>
      <c r="AB298" s="34"/>
      <c r="AC298" s="34"/>
      <c r="AD298" s="34"/>
      <c r="AE298" s="34"/>
      <c r="AT298" s="17" t="s">
        <v>138</v>
      </c>
      <c r="AU298" s="17" t="s">
        <v>82</v>
      </c>
    </row>
    <row r="299" spans="1:65" s="2" customFormat="1" ht="24.2" customHeight="1">
      <c r="A299" s="34"/>
      <c r="B299" s="35"/>
      <c r="C299" s="184" t="s">
        <v>373</v>
      </c>
      <c r="D299" s="184" t="s">
        <v>129</v>
      </c>
      <c r="E299" s="185" t="s">
        <v>374</v>
      </c>
      <c r="F299" s="186" t="s">
        <v>375</v>
      </c>
      <c r="G299" s="187" t="s">
        <v>295</v>
      </c>
      <c r="H299" s="188">
        <v>6.5</v>
      </c>
      <c r="I299" s="189"/>
      <c r="J299" s="189"/>
      <c r="K299" s="190">
        <f>ROUND(P299*H299,2)</f>
        <v>0</v>
      </c>
      <c r="L299" s="186" t="s">
        <v>133</v>
      </c>
      <c r="M299" s="39"/>
      <c r="N299" s="191" t="s">
        <v>1</v>
      </c>
      <c r="O299" s="192" t="s">
        <v>38</v>
      </c>
      <c r="P299" s="193">
        <f>I299+J299</f>
        <v>0</v>
      </c>
      <c r="Q299" s="193">
        <f>ROUND(I299*H299,2)</f>
        <v>0</v>
      </c>
      <c r="R299" s="193">
        <f>ROUND(J299*H299,2)</f>
        <v>0</v>
      </c>
      <c r="S299" s="71"/>
      <c r="T299" s="194">
        <f>S299*H299</f>
        <v>0</v>
      </c>
      <c r="U299" s="194">
        <v>2.7399999999999998E-3</v>
      </c>
      <c r="V299" s="194">
        <f>U299*H299</f>
        <v>1.7809999999999999E-2</v>
      </c>
      <c r="W299" s="194">
        <v>0</v>
      </c>
      <c r="X299" s="195">
        <f>W299*H299</f>
        <v>0</v>
      </c>
      <c r="Y299" s="34"/>
      <c r="Z299" s="34"/>
      <c r="AA299" s="34"/>
      <c r="AB299" s="34"/>
      <c r="AC299" s="34"/>
      <c r="AD299" s="34"/>
      <c r="AE299" s="34"/>
      <c r="AR299" s="196" t="s">
        <v>252</v>
      </c>
      <c r="AT299" s="196" t="s">
        <v>129</v>
      </c>
      <c r="AU299" s="196" t="s">
        <v>82</v>
      </c>
      <c r="AY299" s="17" t="s">
        <v>127</v>
      </c>
      <c r="BE299" s="197">
        <f>IF(O299="základní",K299,0)</f>
        <v>0</v>
      </c>
      <c r="BF299" s="197">
        <f>IF(O299="snížená",K299,0)</f>
        <v>0</v>
      </c>
      <c r="BG299" s="197">
        <f>IF(O299="zákl. přenesená",K299,0)</f>
        <v>0</v>
      </c>
      <c r="BH299" s="197">
        <f>IF(O299="sníž. přenesená",K299,0)</f>
        <v>0</v>
      </c>
      <c r="BI299" s="197">
        <f>IF(O299="nulová",K299,0)</f>
        <v>0</v>
      </c>
      <c r="BJ299" s="17" t="s">
        <v>80</v>
      </c>
      <c r="BK299" s="197">
        <f>ROUND(P299*H299,2)</f>
        <v>0</v>
      </c>
      <c r="BL299" s="17" t="s">
        <v>252</v>
      </c>
      <c r="BM299" s="196" t="s">
        <v>376</v>
      </c>
    </row>
    <row r="300" spans="1:65" s="2" customFormat="1" ht="19.5">
      <c r="A300" s="34"/>
      <c r="B300" s="35"/>
      <c r="C300" s="36"/>
      <c r="D300" s="198" t="s">
        <v>136</v>
      </c>
      <c r="E300" s="36"/>
      <c r="F300" s="199" t="s">
        <v>377</v>
      </c>
      <c r="G300" s="36"/>
      <c r="H300" s="36"/>
      <c r="I300" s="200"/>
      <c r="J300" s="200"/>
      <c r="K300" s="36"/>
      <c r="L300" s="36"/>
      <c r="M300" s="39"/>
      <c r="N300" s="201"/>
      <c r="O300" s="202"/>
      <c r="P300" s="71"/>
      <c r="Q300" s="71"/>
      <c r="R300" s="71"/>
      <c r="S300" s="71"/>
      <c r="T300" s="71"/>
      <c r="U300" s="71"/>
      <c r="V300" s="71"/>
      <c r="W300" s="71"/>
      <c r="X300" s="72"/>
      <c r="Y300" s="34"/>
      <c r="Z300" s="34"/>
      <c r="AA300" s="34"/>
      <c r="AB300" s="34"/>
      <c r="AC300" s="34"/>
      <c r="AD300" s="34"/>
      <c r="AE300" s="34"/>
      <c r="AT300" s="17" t="s">
        <v>136</v>
      </c>
      <c r="AU300" s="17" t="s">
        <v>82</v>
      </c>
    </row>
    <row r="301" spans="1:65" s="2" customFormat="1" ht="11.25">
      <c r="A301" s="34"/>
      <c r="B301" s="35"/>
      <c r="C301" s="36"/>
      <c r="D301" s="203" t="s">
        <v>138</v>
      </c>
      <c r="E301" s="36"/>
      <c r="F301" s="204" t="s">
        <v>378</v>
      </c>
      <c r="G301" s="36"/>
      <c r="H301" s="36"/>
      <c r="I301" s="200"/>
      <c r="J301" s="200"/>
      <c r="K301" s="36"/>
      <c r="L301" s="36"/>
      <c r="M301" s="39"/>
      <c r="N301" s="201"/>
      <c r="O301" s="202"/>
      <c r="P301" s="71"/>
      <c r="Q301" s="71"/>
      <c r="R301" s="71"/>
      <c r="S301" s="71"/>
      <c r="T301" s="71"/>
      <c r="U301" s="71"/>
      <c r="V301" s="71"/>
      <c r="W301" s="71"/>
      <c r="X301" s="72"/>
      <c r="Y301" s="34"/>
      <c r="Z301" s="34"/>
      <c r="AA301" s="34"/>
      <c r="AB301" s="34"/>
      <c r="AC301" s="34"/>
      <c r="AD301" s="34"/>
      <c r="AE301" s="34"/>
      <c r="AT301" s="17" t="s">
        <v>138</v>
      </c>
      <c r="AU301" s="17" t="s">
        <v>82</v>
      </c>
    </row>
    <row r="302" spans="1:65" s="2" customFormat="1" ht="24.2" customHeight="1">
      <c r="A302" s="34"/>
      <c r="B302" s="35"/>
      <c r="C302" s="184" t="s">
        <v>379</v>
      </c>
      <c r="D302" s="184" t="s">
        <v>129</v>
      </c>
      <c r="E302" s="185" t="s">
        <v>380</v>
      </c>
      <c r="F302" s="186" t="s">
        <v>381</v>
      </c>
      <c r="G302" s="187" t="s">
        <v>313</v>
      </c>
      <c r="H302" s="188">
        <v>1</v>
      </c>
      <c r="I302" s="189"/>
      <c r="J302" s="189"/>
      <c r="K302" s="190">
        <f>ROUND(P302*H302,2)</f>
        <v>0</v>
      </c>
      <c r="L302" s="186" t="s">
        <v>133</v>
      </c>
      <c r="M302" s="39"/>
      <c r="N302" s="191" t="s">
        <v>1</v>
      </c>
      <c r="O302" s="192" t="s">
        <v>38</v>
      </c>
      <c r="P302" s="193">
        <f>I302+J302</f>
        <v>0</v>
      </c>
      <c r="Q302" s="193">
        <f>ROUND(I302*H302,2)</f>
        <v>0</v>
      </c>
      <c r="R302" s="193">
        <f>ROUND(J302*H302,2)</f>
        <v>0</v>
      </c>
      <c r="S302" s="71"/>
      <c r="T302" s="194">
        <f>S302*H302</f>
        <v>0</v>
      </c>
      <c r="U302" s="194">
        <v>4.4000000000000002E-4</v>
      </c>
      <c r="V302" s="194">
        <f>U302*H302</f>
        <v>4.4000000000000002E-4</v>
      </c>
      <c r="W302" s="194">
        <v>0</v>
      </c>
      <c r="X302" s="195">
        <f>W302*H302</f>
        <v>0</v>
      </c>
      <c r="Y302" s="34"/>
      <c r="Z302" s="34"/>
      <c r="AA302" s="34"/>
      <c r="AB302" s="34"/>
      <c r="AC302" s="34"/>
      <c r="AD302" s="34"/>
      <c r="AE302" s="34"/>
      <c r="AR302" s="196" t="s">
        <v>252</v>
      </c>
      <c r="AT302" s="196" t="s">
        <v>129</v>
      </c>
      <c r="AU302" s="196" t="s">
        <v>82</v>
      </c>
      <c r="AY302" s="17" t="s">
        <v>127</v>
      </c>
      <c r="BE302" s="197">
        <f>IF(O302="základní",K302,0)</f>
        <v>0</v>
      </c>
      <c r="BF302" s="197">
        <f>IF(O302="snížená",K302,0)</f>
        <v>0</v>
      </c>
      <c r="BG302" s="197">
        <f>IF(O302="zákl. přenesená",K302,0)</f>
        <v>0</v>
      </c>
      <c r="BH302" s="197">
        <f>IF(O302="sníž. přenesená",K302,0)</f>
        <v>0</v>
      </c>
      <c r="BI302" s="197">
        <f>IF(O302="nulová",K302,0)</f>
        <v>0</v>
      </c>
      <c r="BJ302" s="17" t="s">
        <v>80</v>
      </c>
      <c r="BK302" s="197">
        <f>ROUND(P302*H302,2)</f>
        <v>0</v>
      </c>
      <c r="BL302" s="17" t="s">
        <v>252</v>
      </c>
      <c r="BM302" s="196" t="s">
        <v>382</v>
      </c>
    </row>
    <row r="303" spans="1:65" s="2" customFormat="1" ht="19.5">
      <c r="A303" s="34"/>
      <c r="B303" s="35"/>
      <c r="C303" s="36"/>
      <c r="D303" s="198" t="s">
        <v>136</v>
      </c>
      <c r="E303" s="36"/>
      <c r="F303" s="199" t="s">
        <v>383</v>
      </c>
      <c r="G303" s="36"/>
      <c r="H303" s="36"/>
      <c r="I303" s="200"/>
      <c r="J303" s="200"/>
      <c r="K303" s="36"/>
      <c r="L303" s="36"/>
      <c r="M303" s="39"/>
      <c r="N303" s="201"/>
      <c r="O303" s="202"/>
      <c r="P303" s="71"/>
      <c r="Q303" s="71"/>
      <c r="R303" s="71"/>
      <c r="S303" s="71"/>
      <c r="T303" s="71"/>
      <c r="U303" s="71"/>
      <c r="V303" s="71"/>
      <c r="W303" s="71"/>
      <c r="X303" s="72"/>
      <c r="Y303" s="34"/>
      <c r="Z303" s="34"/>
      <c r="AA303" s="34"/>
      <c r="AB303" s="34"/>
      <c r="AC303" s="34"/>
      <c r="AD303" s="34"/>
      <c r="AE303" s="34"/>
      <c r="AT303" s="17" t="s">
        <v>136</v>
      </c>
      <c r="AU303" s="17" t="s">
        <v>82</v>
      </c>
    </row>
    <row r="304" spans="1:65" s="2" customFormat="1" ht="11.25">
      <c r="A304" s="34"/>
      <c r="B304" s="35"/>
      <c r="C304" s="36"/>
      <c r="D304" s="203" t="s">
        <v>138</v>
      </c>
      <c r="E304" s="36"/>
      <c r="F304" s="204" t="s">
        <v>384</v>
      </c>
      <c r="G304" s="36"/>
      <c r="H304" s="36"/>
      <c r="I304" s="200"/>
      <c r="J304" s="200"/>
      <c r="K304" s="36"/>
      <c r="L304" s="36"/>
      <c r="M304" s="39"/>
      <c r="N304" s="201"/>
      <c r="O304" s="202"/>
      <c r="P304" s="71"/>
      <c r="Q304" s="71"/>
      <c r="R304" s="71"/>
      <c r="S304" s="71"/>
      <c r="T304" s="71"/>
      <c r="U304" s="71"/>
      <c r="V304" s="71"/>
      <c r="W304" s="71"/>
      <c r="X304" s="72"/>
      <c r="Y304" s="34"/>
      <c r="Z304" s="34"/>
      <c r="AA304" s="34"/>
      <c r="AB304" s="34"/>
      <c r="AC304" s="34"/>
      <c r="AD304" s="34"/>
      <c r="AE304" s="34"/>
      <c r="AT304" s="17" t="s">
        <v>138</v>
      </c>
      <c r="AU304" s="17" t="s">
        <v>82</v>
      </c>
    </row>
    <row r="305" spans="1:65" s="2" customFormat="1" ht="24.2" customHeight="1">
      <c r="A305" s="34"/>
      <c r="B305" s="35"/>
      <c r="C305" s="184" t="s">
        <v>385</v>
      </c>
      <c r="D305" s="184" t="s">
        <v>129</v>
      </c>
      <c r="E305" s="185" t="s">
        <v>386</v>
      </c>
      <c r="F305" s="186" t="s">
        <v>387</v>
      </c>
      <c r="G305" s="187" t="s">
        <v>295</v>
      </c>
      <c r="H305" s="188">
        <v>3</v>
      </c>
      <c r="I305" s="189"/>
      <c r="J305" s="189"/>
      <c r="K305" s="190">
        <f>ROUND(P305*H305,2)</f>
        <v>0</v>
      </c>
      <c r="L305" s="186" t="s">
        <v>133</v>
      </c>
      <c r="M305" s="39"/>
      <c r="N305" s="191" t="s">
        <v>1</v>
      </c>
      <c r="O305" s="192" t="s">
        <v>38</v>
      </c>
      <c r="P305" s="193">
        <f>I305+J305</f>
        <v>0</v>
      </c>
      <c r="Q305" s="193">
        <f>ROUND(I305*H305,2)</f>
        <v>0</v>
      </c>
      <c r="R305" s="193">
        <f>ROUND(J305*H305,2)</f>
        <v>0</v>
      </c>
      <c r="S305" s="71"/>
      <c r="T305" s="194">
        <f>S305*H305</f>
        <v>0</v>
      </c>
      <c r="U305" s="194">
        <v>1.1100000000000001E-3</v>
      </c>
      <c r="V305" s="194">
        <f>U305*H305</f>
        <v>3.3300000000000005E-3</v>
      </c>
      <c r="W305" s="194">
        <v>0</v>
      </c>
      <c r="X305" s="195">
        <f>W305*H305</f>
        <v>0</v>
      </c>
      <c r="Y305" s="34"/>
      <c r="Z305" s="34"/>
      <c r="AA305" s="34"/>
      <c r="AB305" s="34"/>
      <c r="AC305" s="34"/>
      <c r="AD305" s="34"/>
      <c r="AE305" s="34"/>
      <c r="AR305" s="196" t="s">
        <v>252</v>
      </c>
      <c r="AT305" s="196" t="s">
        <v>129</v>
      </c>
      <c r="AU305" s="196" t="s">
        <v>82</v>
      </c>
      <c r="AY305" s="17" t="s">
        <v>127</v>
      </c>
      <c r="BE305" s="197">
        <f>IF(O305="základní",K305,0)</f>
        <v>0</v>
      </c>
      <c r="BF305" s="197">
        <f>IF(O305="snížená",K305,0)</f>
        <v>0</v>
      </c>
      <c r="BG305" s="197">
        <f>IF(O305="zákl. přenesená",K305,0)</f>
        <v>0</v>
      </c>
      <c r="BH305" s="197">
        <f>IF(O305="sníž. přenesená",K305,0)</f>
        <v>0</v>
      </c>
      <c r="BI305" s="197">
        <f>IF(O305="nulová",K305,0)</f>
        <v>0</v>
      </c>
      <c r="BJ305" s="17" t="s">
        <v>80</v>
      </c>
      <c r="BK305" s="197">
        <f>ROUND(P305*H305,2)</f>
        <v>0</v>
      </c>
      <c r="BL305" s="17" t="s">
        <v>252</v>
      </c>
      <c r="BM305" s="196" t="s">
        <v>388</v>
      </c>
    </row>
    <row r="306" spans="1:65" s="2" customFormat="1" ht="19.5">
      <c r="A306" s="34"/>
      <c r="B306" s="35"/>
      <c r="C306" s="36"/>
      <c r="D306" s="198" t="s">
        <v>136</v>
      </c>
      <c r="E306" s="36"/>
      <c r="F306" s="199" t="s">
        <v>389</v>
      </c>
      <c r="G306" s="36"/>
      <c r="H306" s="36"/>
      <c r="I306" s="200"/>
      <c r="J306" s="200"/>
      <c r="K306" s="36"/>
      <c r="L306" s="36"/>
      <c r="M306" s="39"/>
      <c r="N306" s="201"/>
      <c r="O306" s="202"/>
      <c r="P306" s="71"/>
      <c r="Q306" s="71"/>
      <c r="R306" s="71"/>
      <c r="S306" s="71"/>
      <c r="T306" s="71"/>
      <c r="U306" s="71"/>
      <c r="V306" s="71"/>
      <c r="W306" s="71"/>
      <c r="X306" s="72"/>
      <c r="Y306" s="34"/>
      <c r="Z306" s="34"/>
      <c r="AA306" s="34"/>
      <c r="AB306" s="34"/>
      <c r="AC306" s="34"/>
      <c r="AD306" s="34"/>
      <c r="AE306" s="34"/>
      <c r="AT306" s="17" t="s">
        <v>136</v>
      </c>
      <c r="AU306" s="17" t="s">
        <v>82</v>
      </c>
    </row>
    <row r="307" spans="1:65" s="2" customFormat="1" ht="11.25">
      <c r="A307" s="34"/>
      <c r="B307" s="35"/>
      <c r="C307" s="36"/>
      <c r="D307" s="203" t="s">
        <v>138</v>
      </c>
      <c r="E307" s="36"/>
      <c r="F307" s="204" t="s">
        <v>390</v>
      </c>
      <c r="G307" s="36"/>
      <c r="H307" s="36"/>
      <c r="I307" s="200"/>
      <c r="J307" s="200"/>
      <c r="K307" s="36"/>
      <c r="L307" s="36"/>
      <c r="M307" s="39"/>
      <c r="N307" s="201"/>
      <c r="O307" s="202"/>
      <c r="P307" s="71"/>
      <c r="Q307" s="71"/>
      <c r="R307" s="71"/>
      <c r="S307" s="71"/>
      <c r="T307" s="71"/>
      <c r="U307" s="71"/>
      <c r="V307" s="71"/>
      <c r="W307" s="71"/>
      <c r="X307" s="72"/>
      <c r="Y307" s="34"/>
      <c r="Z307" s="34"/>
      <c r="AA307" s="34"/>
      <c r="AB307" s="34"/>
      <c r="AC307" s="34"/>
      <c r="AD307" s="34"/>
      <c r="AE307" s="34"/>
      <c r="AT307" s="17" t="s">
        <v>138</v>
      </c>
      <c r="AU307" s="17" t="s">
        <v>82</v>
      </c>
    </row>
    <row r="308" spans="1:65" s="2" customFormat="1" ht="24.2" customHeight="1">
      <c r="A308" s="34"/>
      <c r="B308" s="35"/>
      <c r="C308" s="184" t="s">
        <v>391</v>
      </c>
      <c r="D308" s="184" t="s">
        <v>129</v>
      </c>
      <c r="E308" s="185" t="s">
        <v>392</v>
      </c>
      <c r="F308" s="186" t="s">
        <v>393</v>
      </c>
      <c r="G308" s="187" t="s">
        <v>350</v>
      </c>
      <c r="H308" s="247"/>
      <c r="I308" s="189"/>
      <c r="J308" s="189"/>
      <c r="K308" s="190">
        <f>ROUND(P308*H308,2)</f>
        <v>0</v>
      </c>
      <c r="L308" s="186" t="s">
        <v>133</v>
      </c>
      <c r="M308" s="39"/>
      <c r="N308" s="191" t="s">
        <v>1</v>
      </c>
      <c r="O308" s="192" t="s">
        <v>38</v>
      </c>
      <c r="P308" s="193">
        <f>I308+J308</f>
        <v>0</v>
      </c>
      <c r="Q308" s="193">
        <f>ROUND(I308*H308,2)</f>
        <v>0</v>
      </c>
      <c r="R308" s="193">
        <f>ROUND(J308*H308,2)</f>
        <v>0</v>
      </c>
      <c r="S308" s="71"/>
      <c r="T308" s="194">
        <f>S308*H308</f>
        <v>0</v>
      </c>
      <c r="U308" s="194">
        <v>0</v>
      </c>
      <c r="V308" s="194">
        <f>U308*H308</f>
        <v>0</v>
      </c>
      <c r="W308" s="194">
        <v>0</v>
      </c>
      <c r="X308" s="195">
        <f>W308*H308</f>
        <v>0</v>
      </c>
      <c r="Y308" s="34"/>
      <c r="Z308" s="34"/>
      <c r="AA308" s="34"/>
      <c r="AB308" s="34"/>
      <c r="AC308" s="34"/>
      <c r="AD308" s="34"/>
      <c r="AE308" s="34"/>
      <c r="AR308" s="196" t="s">
        <v>252</v>
      </c>
      <c r="AT308" s="196" t="s">
        <v>129</v>
      </c>
      <c r="AU308" s="196" t="s">
        <v>82</v>
      </c>
      <c r="AY308" s="17" t="s">
        <v>127</v>
      </c>
      <c r="BE308" s="197">
        <f>IF(O308="základní",K308,0)</f>
        <v>0</v>
      </c>
      <c r="BF308" s="197">
        <f>IF(O308="snížená",K308,0)</f>
        <v>0</v>
      </c>
      <c r="BG308" s="197">
        <f>IF(O308="zákl. přenesená",K308,0)</f>
        <v>0</v>
      </c>
      <c r="BH308" s="197">
        <f>IF(O308="sníž. přenesená",K308,0)</f>
        <v>0</v>
      </c>
      <c r="BI308" s="197">
        <f>IF(O308="nulová",K308,0)</f>
        <v>0</v>
      </c>
      <c r="BJ308" s="17" t="s">
        <v>80</v>
      </c>
      <c r="BK308" s="197">
        <f>ROUND(P308*H308,2)</f>
        <v>0</v>
      </c>
      <c r="BL308" s="17" t="s">
        <v>252</v>
      </c>
      <c r="BM308" s="196" t="s">
        <v>394</v>
      </c>
    </row>
    <row r="309" spans="1:65" s="2" customFormat="1" ht="29.25">
      <c r="A309" s="34"/>
      <c r="B309" s="35"/>
      <c r="C309" s="36"/>
      <c r="D309" s="198" t="s">
        <v>136</v>
      </c>
      <c r="E309" s="36"/>
      <c r="F309" s="199" t="s">
        <v>395</v>
      </c>
      <c r="G309" s="36"/>
      <c r="H309" s="36"/>
      <c r="I309" s="200"/>
      <c r="J309" s="200"/>
      <c r="K309" s="36"/>
      <c r="L309" s="36"/>
      <c r="M309" s="39"/>
      <c r="N309" s="201"/>
      <c r="O309" s="202"/>
      <c r="P309" s="71"/>
      <c r="Q309" s="71"/>
      <c r="R309" s="71"/>
      <c r="S309" s="71"/>
      <c r="T309" s="71"/>
      <c r="U309" s="71"/>
      <c r="V309" s="71"/>
      <c r="W309" s="71"/>
      <c r="X309" s="72"/>
      <c r="Y309" s="34"/>
      <c r="Z309" s="34"/>
      <c r="AA309" s="34"/>
      <c r="AB309" s="34"/>
      <c r="AC309" s="34"/>
      <c r="AD309" s="34"/>
      <c r="AE309" s="34"/>
      <c r="AT309" s="17" t="s">
        <v>136</v>
      </c>
      <c r="AU309" s="17" t="s">
        <v>82</v>
      </c>
    </row>
    <row r="310" spans="1:65" s="2" customFormat="1" ht="11.25">
      <c r="A310" s="34"/>
      <c r="B310" s="35"/>
      <c r="C310" s="36"/>
      <c r="D310" s="203" t="s">
        <v>138</v>
      </c>
      <c r="E310" s="36"/>
      <c r="F310" s="204" t="s">
        <v>396</v>
      </c>
      <c r="G310" s="36"/>
      <c r="H310" s="36"/>
      <c r="I310" s="200"/>
      <c r="J310" s="200"/>
      <c r="K310" s="36"/>
      <c r="L310" s="36"/>
      <c r="M310" s="39"/>
      <c r="N310" s="201"/>
      <c r="O310" s="202"/>
      <c r="P310" s="71"/>
      <c r="Q310" s="71"/>
      <c r="R310" s="71"/>
      <c r="S310" s="71"/>
      <c r="T310" s="71"/>
      <c r="U310" s="71"/>
      <c r="V310" s="71"/>
      <c r="W310" s="71"/>
      <c r="X310" s="72"/>
      <c r="Y310" s="34"/>
      <c r="Z310" s="34"/>
      <c r="AA310" s="34"/>
      <c r="AB310" s="34"/>
      <c r="AC310" s="34"/>
      <c r="AD310" s="34"/>
      <c r="AE310" s="34"/>
      <c r="AT310" s="17" t="s">
        <v>138</v>
      </c>
      <c r="AU310" s="17" t="s">
        <v>82</v>
      </c>
    </row>
    <row r="311" spans="1:65" s="12" customFormat="1" ht="22.9" customHeight="1">
      <c r="B311" s="167"/>
      <c r="C311" s="168"/>
      <c r="D311" s="169" t="s">
        <v>74</v>
      </c>
      <c r="E311" s="182" t="s">
        <v>397</v>
      </c>
      <c r="F311" s="182" t="s">
        <v>398</v>
      </c>
      <c r="G311" s="168"/>
      <c r="H311" s="168"/>
      <c r="I311" s="171"/>
      <c r="J311" s="171"/>
      <c r="K311" s="183">
        <f>BK311</f>
        <v>0</v>
      </c>
      <c r="L311" s="168"/>
      <c r="M311" s="173"/>
      <c r="N311" s="174"/>
      <c r="O311" s="175"/>
      <c r="P311" s="175"/>
      <c r="Q311" s="176">
        <f>SUM(Q312:Q338)</f>
        <v>0</v>
      </c>
      <c r="R311" s="176">
        <f>SUM(R312:R338)</f>
        <v>0</v>
      </c>
      <c r="S311" s="175"/>
      <c r="T311" s="177">
        <f>SUM(T312:T338)</f>
        <v>0</v>
      </c>
      <c r="U311" s="175"/>
      <c r="V311" s="177">
        <f>SUM(V312:V338)</f>
        <v>0.45786770000000004</v>
      </c>
      <c r="W311" s="175"/>
      <c r="X311" s="178">
        <f>SUM(X312:X338)</f>
        <v>0</v>
      </c>
      <c r="AR311" s="179" t="s">
        <v>82</v>
      </c>
      <c r="AT311" s="180" t="s">
        <v>74</v>
      </c>
      <c r="AU311" s="180" t="s">
        <v>80</v>
      </c>
      <c r="AY311" s="179" t="s">
        <v>127</v>
      </c>
      <c r="BK311" s="181">
        <f>SUM(BK312:BK338)</f>
        <v>0</v>
      </c>
    </row>
    <row r="312" spans="1:65" s="2" customFormat="1" ht="24.2" customHeight="1">
      <c r="A312" s="34"/>
      <c r="B312" s="35"/>
      <c r="C312" s="184" t="s">
        <v>399</v>
      </c>
      <c r="D312" s="184" t="s">
        <v>129</v>
      </c>
      <c r="E312" s="185" t="s">
        <v>400</v>
      </c>
      <c r="F312" s="186" t="s">
        <v>401</v>
      </c>
      <c r="G312" s="187" t="s">
        <v>132</v>
      </c>
      <c r="H312" s="188">
        <v>37.82</v>
      </c>
      <c r="I312" s="189"/>
      <c r="J312" s="189"/>
      <c r="K312" s="190">
        <f>ROUND(P312*H312,2)</f>
        <v>0</v>
      </c>
      <c r="L312" s="186" t="s">
        <v>133</v>
      </c>
      <c r="M312" s="39"/>
      <c r="N312" s="191" t="s">
        <v>1</v>
      </c>
      <c r="O312" s="192" t="s">
        <v>38</v>
      </c>
      <c r="P312" s="193">
        <f>I312+J312</f>
        <v>0</v>
      </c>
      <c r="Q312" s="193">
        <f>ROUND(I312*H312,2)</f>
        <v>0</v>
      </c>
      <c r="R312" s="193">
        <f>ROUND(J312*H312,2)</f>
        <v>0</v>
      </c>
      <c r="S312" s="71"/>
      <c r="T312" s="194">
        <f>S312*H312</f>
        <v>0</v>
      </c>
      <c r="U312" s="194">
        <v>1.0000000000000001E-5</v>
      </c>
      <c r="V312" s="194">
        <f>U312*H312</f>
        <v>3.7820000000000003E-4</v>
      </c>
      <c r="W312" s="194">
        <v>0</v>
      </c>
      <c r="X312" s="195">
        <f>W312*H312</f>
        <v>0</v>
      </c>
      <c r="Y312" s="34"/>
      <c r="Z312" s="34"/>
      <c r="AA312" s="34"/>
      <c r="AB312" s="34"/>
      <c r="AC312" s="34"/>
      <c r="AD312" s="34"/>
      <c r="AE312" s="34"/>
      <c r="AR312" s="196" t="s">
        <v>252</v>
      </c>
      <c r="AT312" s="196" t="s">
        <v>129</v>
      </c>
      <c r="AU312" s="196" t="s">
        <v>82</v>
      </c>
      <c r="AY312" s="17" t="s">
        <v>127</v>
      </c>
      <c r="BE312" s="197">
        <f>IF(O312="základní",K312,0)</f>
        <v>0</v>
      </c>
      <c r="BF312" s="197">
        <f>IF(O312="snížená",K312,0)</f>
        <v>0</v>
      </c>
      <c r="BG312" s="197">
        <f>IF(O312="zákl. přenesená",K312,0)</f>
        <v>0</v>
      </c>
      <c r="BH312" s="197">
        <f>IF(O312="sníž. přenesená",K312,0)</f>
        <v>0</v>
      </c>
      <c r="BI312" s="197">
        <f>IF(O312="nulová",K312,0)</f>
        <v>0</v>
      </c>
      <c r="BJ312" s="17" t="s">
        <v>80</v>
      </c>
      <c r="BK312" s="197">
        <f>ROUND(P312*H312,2)</f>
        <v>0</v>
      </c>
      <c r="BL312" s="17" t="s">
        <v>252</v>
      </c>
      <c r="BM312" s="196" t="s">
        <v>402</v>
      </c>
    </row>
    <row r="313" spans="1:65" s="2" customFormat="1" ht="19.5">
      <c r="A313" s="34"/>
      <c r="B313" s="35"/>
      <c r="C313" s="36"/>
      <c r="D313" s="198" t="s">
        <v>136</v>
      </c>
      <c r="E313" s="36"/>
      <c r="F313" s="199" t="s">
        <v>403</v>
      </c>
      <c r="G313" s="36"/>
      <c r="H313" s="36"/>
      <c r="I313" s="200"/>
      <c r="J313" s="200"/>
      <c r="K313" s="36"/>
      <c r="L313" s="36"/>
      <c r="M313" s="39"/>
      <c r="N313" s="201"/>
      <c r="O313" s="202"/>
      <c r="P313" s="71"/>
      <c r="Q313" s="71"/>
      <c r="R313" s="71"/>
      <c r="S313" s="71"/>
      <c r="T313" s="71"/>
      <c r="U313" s="71"/>
      <c r="V313" s="71"/>
      <c r="W313" s="71"/>
      <c r="X313" s="72"/>
      <c r="Y313" s="34"/>
      <c r="Z313" s="34"/>
      <c r="AA313" s="34"/>
      <c r="AB313" s="34"/>
      <c r="AC313" s="34"/>
      <c r="AD313" s="34"/>
      <c r="AE313" s="34"/>
      <c r="AT313" s="17" t="s">
        <v>136</v>
      </c>
      <c r="AU313" s="17" t="s">
        <v>82</v>
      </c>
    </row>
    <row r="314" spans="1:65" s="2" customFormat="1" ht="11.25">
      <c r="A314" s="34"/>
      <c r="B314" s="35"/>
      <c r="C314" s="36"/>
      <c r="D314" s="203" t="s">
        <v>138</v>
      </c>
      <c r="E314" s="36"/>
      <c r="F314" s="204" t="s">
        <v>404</v>
      </c>
      <c r="G314" s="36"/>
      <c r="H314" s="36"/>
      <c r="I314" s="200"/>
      <c r="J314" s="200"/>
      <c r="K314" s="36"/>
      <c r="L314" s="36"/>
      <c r="M314" s="39"/>
      <c r="N314" s="201"/>
      <c r="O314" s="202"/>
      <c r="P314" s="71"/>
      <c r="Q314" s="71"/>
      <c r="R314" s="71"/>
      <c r="S314" s="71"/>
      <c r="T314" s="71"/>
      <c r="U314" s="71"/>
      <c r="V314" s="71"/>
      <c r="W314" s="71"/>
      <c r="X314" s="72"/>
      <c r="Y314" s="34"/>
      <c r="Z314" s="34"/>
      <c r="AA314" s="34"/>
      <c r="AB314" s="34"/>
      <c r="AC314" s="34"/>
      <c r="AD314" s="34"/>
      <c r="AE314" s="34"/>
      <c r="AT314" s="17" t="s">
        <v>138</v>
      </c>
      <c r="AU314" s="17" t="s">
        <v>82</v>
      </c>
    </row>
    <row r="315" spans="1:65" s="13" customFormat="1" ht="11.25">
      <c r="B315" s="205"/>
      <c r="C315" s="206"/>
      <c r="D315" s="198" t="s">
        <v>140</v>
      </c>
      <c r="E315" s="207" t="s">
        <v>1</v>
      </c>
      <c r="F315" s="208" t="s">
        <v>405</v>
      </c>
      <c r="G315" s="206"/>
      <c r="H315" s="207" t="s">
        <v>1</v>
      </c>
      <c r="I315" s="209"/>
      <c r="J315" s="209"/>
      <c r="K315" s="206"/>
      <c r="L315" s="206"/>
      <c r="M315" s="210"/>
      <c r="N315" s="211"/>
      <c r="O315" s="212"/>
      <c r="P315" s="212"/>
      <c r="Q315" s="212"/>
      <c r="R315" s="212"/>
      <c r="S315" s="212"/>
      <c r="T315" s="212"/>
      <c r="U315" s="212"/>
      <c r="V315" s="212"/>
      <c r="W315" s="212"/>
      <c r="X315" s="213"/>
      <c r="AT315" s="214" t="s">
        <v>140</v>
      </c>
      <c r="AU315" s="214" t="s">
        <v>82</v>
      </c>
      <c r="AV315" s="13" t="s">
        <v>80</v>
      </c>
      <c r="AW315" s="13" t="s">
        <v>5</v>
      </c>
      <c r="AX315" s="13" t="s">
        <v>75</v>
      </c>
      <c r="AY315" s="214" t="s">
        <v>127</v>
      </c>
    </row>
    <row r="316" spans="1:65" s="14" customFormat="1" ht="11.25">
      <c r="B316" s="215"/>
      <c r="C316" s="216"/>
      <c r="D316" s="198" t="s">
        <v>140</v>
      </c>
      <c r="E316" s="217" t="s">
        <v>1</v>
      </c>
      <c r="F316" s="218" t="s">
        <v>406</v>
      </c>
      <c r="G316" s="216"/>
      <c r="H316" s="219">
        <v>37.82</v>
      </c>
      <c r="I316" s="220"/>
      <c r="J316" s="220"/>
      <c r="K316" s="216"/>
      <c r="L316" s="216"/>
      <c r="M316" s="221"/>
      <c r="N316" s="222"/>
      <c r="O316" s="223"/>
      <c r="P316" s="223"/>
      <c r="Q316" s="223"/>
      <c r="R316" s="223"/>
      <c r="S316" s="223"/>
      <c r="T316" s="223"/>
      <c r="U316" s="223"/>
      <c r="V316" s="223"/>
      <c r="W316" s="223"/>
      <c r="X316" s="224"/>
      <c r="AT316" s="225" t="s">
        <v>140</v>
      </c>
      <c r="AU316" s="225" t="s">
        <v>82</v>
      </c>
      <c r="AV316" s="14" t="s">
        <v>82</v>
      </c>
      <c r="AW316" s="14" t="s">
        <v>5</v>
      </c>
      <c r="AX316" s="14" t="s">
        <v>75</v>
      </c>
      <c r="AY316" s="225" t="s">
        <v>127</v>
      </c>
    </row>
    <row r="317" spans="1:65" s="15" customFormat="1" ht="11.25">
      <c r="B317" s="226"/>
      <c r="C317" s="227"/>
      <c r="D317" s="198" t="s">
        <v>140</v>
      </c>
      <c r="E317" s="228" t="s">
        <v>1</v>
      </c>
      <c r="F317" s="229" t="s">
        <v>143</v>
      </c>
      <c r="G317" s="227"/>
      <c r="H317" s="230">
        <v>37.82</v>
      </c>
      <c r="I317" s="231"/>
      <c r="J317" s="231"/>
      <c r="K317" s="227"/>
      <c r="L317" s="227"/>
      <c r="M317" s="232"/>
      <c r="N317" s="233"/>
      <c r="O317" s="234"/>
      <c r="P317" s="234"/>
      <c r="Q317" s="234"/>
      <c r="R317" s="234"/>
      <c r="S317" s="234"/>
      <c r="T317" s="234"/>
      <c r="U317" s="234"/>
      <c r="V317" s="234"/>
      <c r="W317" s="234"/>
      <c r="X317" s="235"/>
      <c r="AT317" s="236" t="s">
        <v>140</v>
      </c>
      <c r="AU317" s="236" t="s">
        <v>82</v>
      </c>
      <c r="AV317" s="15" t="s">
        <v>134</v>
      </c>
      <c r="AW317" s="15" t="s">
        <v>5</v>
      </c>
      <c r="AX317" s="15" t="s">
        <v>80</v>
      </c>
      <c r="AY317" s="236" t="s">
        <v>127</v>
      </c>
    </row>
    <row r="318" spans="1:65" s="2" customFormat="1" ht="24.2" customHeight="1">
      <c r="A318" s="34"/>
      <c r="B318" s="35"/>
      <c r="C318" s="237" t="s">
        <v>407</v>
      </c>
      <c r="D318" s="237" t="s">
        <v>220</v>
      </c>
      <c r="E318" s="238" t="s">
        <v>408</v>
      </c>
      <c r="F318" s="239" t="s">
        <v>409</v>
      </c>
      <c r="G318" s="240" t="s">
        <v>132</v>
      </c>
      <c r="H318" s="241">
        <v>42.85</v>
      </c>
      <c r="I318" s="242"/>
      <c r="J318" s="243"/>
      <c r="K318" s="244">
        <f>ROUND(P318*H318,2)</f>
        <v>0</v>
      </c>
      <c r="L318" s="239" t="s">
        <v>133</v>
      </c>
      <c r="M318" s="245"/>
      <c r="N318" s="246" t="s">
        <v>1</v>
      </c>
      <c r="O318" s="192" t="s">
        <v>38</v>
      </c>
      <c r="P318" s="193">
        <f>I318+J318</f>
        <v>0</v>
      </c>
      <c r="Q318" s="193">
        <f>ROUND(I318*H318,2)</f>
        <v>0</v>
      </c>
      <c r="R318" s="193">
        <f>ROUND(J318*H318,2)</f>
        <v>0</v>
      </c>
      <c r="S318" s="71"/>
      <c r="T318" s="194">
        <f>S318*H318</f>
        <v>0</v>
      </c>
      <c r="U318" s="194">
        <v>9.4000000000000004E-3</v>
      </c>
      <c r="V318" s="194">
        <f>U318*H318</f>
        <v>0.40279000000000004</v>
      </c>
      <c r="W318" s="194">
        <v>0</v>
      </c>
      <c r="X318" s="195">
        <f>W318*H318</f>
        <v>0</v>
      </c>
      <c r="Y318" s="34"/>
      <c r="Z318" s="34"/>
      <c r="AA318" s="34"/>
      <c r="AB318" s="34"/>
      <c r="AC318" s="34"/>
      <c r="AD318" s="34"/>
      <c r="AE318" s="34"/>
      <c r="AR318" s="196" t="s">
        <v>345</v>
      </c>
      <c r="AT318" s="196" t="s">
        <v>220</v>
      </c>
      <c r="AU318" s="196" t="s">
        <v>82</v>
      </c>
      <c r="AY318" s="17" t="s">
        <v>127</v>
      </c>
      <c r="BE318" s="197">
        <f>IF(O318="základní",K318,0)</f>
        <v>0</v>
      </c>
      <c r="BF318" s="197">
        <f>IF(O318="snížená",K318,0)</f>
        <v>0</v>
      </c>
      <c r="BG318" s="197">
        <f>IF(O318="zákl. přenesená",K318,0)</f>
        <v>0</v>
      </c>
      <c r="BH318" s="197">
        <f>IF(O318="sníž. přenesená",K318,0)</f>
        <v>0</v>
      </c>
      <c r="BI318" s="197">
        <f>IF(O318="nulová",K318,0)</f>
        <v>0</v>
      </c>
      <c r="BJ318" s="17" t="s">
        <v>80</v>
      </c>
      <c r="BK318" s="197">
        <f>ROUND(P318*H318,2)</f>
        <v>0</v>
      </c>
      <c r="BL318" s="17" t="s">
        <v>252</v>
      </c>
      <c r="BM318" s="196" t="s">
        <v>410</v>
      </c>
    </row>
    <row r="319" spans="1:65" s="2" customFormat="1" ht="11.25">
      <c r="A319" s="34"/>
      <c r="B319" s="35"/>
      <c r="C319" s="36"/>
      <c r="D319" s="198" t="s">
        <v>136</v>
      </c>
      <c r="E319" s="36"/>
      <c r="F319" s="199" t="s">
        <v>409</v>
      </c>
      <c r="G319" s="36"/>
      <c r="H319" s="36"/>
      <c r="I319" s="200"/>
      <c r="J319" s="200"/>
      <c r="K319" s="36"/>
      <c r="L319" s="36"/>
      <c r="M319" s="39"/>
      <c r="N319" s="201"/>
      <c r="O319" s="202"/>
      <c r="P319" s="71"/>
      <c r="Q319" s="71"/>
      <c r="R319" s="71"/>
      <c r="S319" s="71"/>
      <c r="T319" s="71"/>
      <c r="U319" s="71"/>
      <c r="V319" s="71"/>
      <c r="W319" s="71"/>
      <c r="X319" s="72"/>
      <c r="Y319" s="34"/>
      <c r="Z319" s="34"/>
      <c r="AA319" s="34"/>
      <c r="AB319" s="34"/>
      <c r="AC319" s="34"/>
      <c r="AD319" s="34"/>
      <c r="AE319" s="34"/>
      <c r="AT319" s="17" t="s">
        <v>136</v>
      </c>
      <c r="AU319" s="17" t="s">
        <v>82</v>
      </c>
    </row>
    <row r="320" spans="1:65" s="14" customFormat="1" ht="11.25">
      <c r="B320" s="215"/>
      <c r="C320" s="216"/>
      <c r="D320" s="198" t="s">
        <v>140</v>
      </c>
      <c r="E320" s="216"/>
      <c r="F320" s="218" t="s">
        <v>411</v>
      </c>
      <c r="G320" s="216"/>
      <c r="H320" s="219">
        <v>42.85</v>
      </c>
      <c r="I320" s="220"/>
      <c r="J320" s="220"/>
      <c r="K320" s="216"/>
      <c r="L320" s="216"/>
      <c r="M320" s="221"/>
      <c r="N320" s="222"/>
      <c r="O320" s="223"/>
      <c r="P320" s="223"/>
      <c r="Q320" s="223"/>
      <c r="R320" s="223"/>
      <c r="S320" s="223"/>
      <c r="T320" s="223"/>
      <c r="U320" s="223"/>
      <c r="V320" s="223"/>
      <c r="W320" s="223"/>
      <c r="X320" s="224"/>
      <c r="AT320" s="225" t="s">
        <v>140</v>
      </c>
      <c r="AU320" s="225" t="s">
        <v>82</v>
      </c>
      <c r="AV320" s="14" t="s">
        <v>82</v>
      </c>
      <c r="AW320" s="14" t="s">
        <v>4</v>
      </c>
      <c r="AX320" s="14" t="s">
        <v>80</v>
      </c>
      <c r="AY320" s="225" t="s">
        <v>127</v>
      </c>
    </row>
    <row r="321" spans="1:65" s="2" customFormat="1" ht="24.2" customHeight="1">
      <c r="A321" s="34"/>
      <c r="B321" s="35"/>
      <c r="C321" s="184" t="s">
        <v>412</v>
      </c>
      <c r="D321" s="184" t="s">
        <v>129</v>
      </c>
      <c r="E321" s="185" t="s">
        <v>413</v>
      </c>
      <c r="F321" s="186" t="s">
        <v>414</v>
      </c>
      <c r="G321" s="187" t="s">
        <v>223</v>
      </c>
      <c r="H321" s="188">
        <v>1093.99</v>
      </c>
      <c r="I321" s="189"/>
      <c r="J321" s="189"/>
      <c r="K321" s="190">
        <f>ROUND(P321*H321,2)</f>
        <v>0</v>
      </c>
      <c r="L321" s="186" t="s">
        <v>133</v>
      </c>
      <c r="M321" s="39"/>
      <c r="N321" s="191" t="s">
        <v>1</v>
      </c>
      <c r="O321" s="192" t="s">
        <v>38</v>
      </c>
      <c r="P321" s="193">
        <f>I321+J321</f>
        <v>0</v>
      </c>
      <c r="Q321" s="193">
        <f>ROUND(I321*H321,2)</f>
        <v>0</v>
      </c>
      <c r="R321" s="193">
        <f>ROUND(J321*H321,2)</f>
        <v>0</v>
      </c>
      <c r="S321" s="71"/>
      <c r="T321" s="194">
        <f>S321*H321</f>
        <v>0</v>
      </c>
      <c r="U321" s="194">
        <v>5.0000000000000002E-5</v>
      </c>
      <c r="V321" s="194">
        <f>U321*H321</f>
        <v>5.4699500000000005E-2</v>
      </c>
      <c r="W321" s="194">
        <v>0</v>
      </c>
      <c r="X321" s="195">
        <f>W321*H321</f>
        <v>0</v>
      </c>
      <c r="Y321" s="34"/>
      <c r="Z321" s="34"/>
      <c r="AA321" s="34"/>
      <c r="AB321" s="34"/>
      <c r="AC321" s="34"/>
      <c r="AD321" s="34"/>
      <c r="AE321" s="34"/>
      <c r="AR321" s="196" t="s">
        <v>252</v>
      </c>
      <c r="AT321" s="196" t="s">
        <v>129</v>
      </c>
      <c r="AU321" s="196" t="s">
        <v>82</v>
      </c>
      <c r="AY321" s="17" t="s">
        <v>127</v>
      </c>
      <c r="BE321" s="197">
        <f>IF(O321="základní",K321,0)</f>
        <v>0</v>
      </c>
      <c r="BF321" s="197">
        <f>IF(O321="snížená",K321,0)</f>
        <v>0</v>
      </c>
      <c r="BG321" s="197">
        <f>IF(O321="zákl. přenesená",K321,0)</f>
        <v>0</v>
      </c>
      <c r="BH321" s="197">
        <f>IF(O321="sníž. přenesená",K321,0)</f>
        <v>0</v>
      </c>
      <c r="BI321" s="197">
        <f>IF(O321="nulová",K321,0)</f>
        <v>0</v>
      </c>
      <c r="BJ321" s="17" t="s">
        <v>80</v>
      </c>
      <c r="BK321" s="197">
        <f>ROUND(P321*H321,2)</f>
        <v>0</v>
      </c>
      <c r="BL321" s="17" t="s">
        <v>252</v>
      </c>
      <c r="BM321" s="196" t="s">
        <v>415</v>
      </c>
    </row>
    <row r="322" spans="1:65" s="2" customFormat="1" ht="19.5">
      <c r="A322" s="34"/>
      <c r="B322" s="35"/>
      <c r="C322" s="36"/>
      <c r="D322" s="198" t="s">
        <v>136</v>
      </c>
      <c r="E322" s="36"/>
      <c r="F322" s="199" t="s">
        <v>416</v>
      </c>
      <c r="G322" s="36"/>
      <c r="H322" s="36"/>
      <c r="I322" s="200"/>
      <c r="J322" s="200"/>
      <c r="K322" s="36"/>
      <c r="L322" s="36"/>
      <c r="M322" s="39"/>
      <c r="N322" s="201"/>
      <c r="O322" s="202"/>
      <c r="P322" s="71"/>
      <c r="Q322" s="71"/>
      <c r="R322" s="71"/>
      <c r="S322" s="71"/>
      <c r="T322" s="71"/>
      <c r="U322" s="71"/>
      <c r="V322" s="71"/>
      <c r="W322" s="71"/>
      <c r="X322" s="72"/>
      <c r="Y322" s="34"/>
      <c r="Z322" s="34"/>
      <c r="AA322" s="34"/>
      <c r="AB322" s="34"/>
      <c r="AC322" s="34"/>
      <c r="AD322" s="34"/>
      <c r="AE322" s="34"/>
      <c r="AT322" s="17" t="s">
        <v>136</v>
      </c>
      <c r="AU322" s="17" t="s">
        <v>82</v>
      </c>
    </row>
    <row r="323" spans="1:65" s="2" customFormat="1" ht="11.25">
      <c r="A323" s="34"/>
      <c r="B323" s="35"/>
      <c r="C323" s="36"/>
      <c r="D323" s="203" t="s">
        <v>138</v>
      </c>
      <c r="E323" s="36"/>
      <c r="F323" s="204" t="s">
        <v>417</v>
      </c>
      <c r="G323" s="36"/>
      <c r="H323" s="36"/>
      <c r="I323" s="200"/>
      <c r="J323" s="200"/>
      <c r="K323" s="36"/>
      <c r="L323" s="36"/>
      <c r="M323" s="39"/>
      <c r="N323" s="201"/>
      <c r="O323" s="202"/>
      <c r="P323" s="71"/>
      <c r="Q323" s="71"/>
      <c r="R323" s="71"/>
      <c r="S323" s="71"/>
      <c r="T323" s="71"/>
      <c r="U323" s="71"/>
      <c r="V323" s="71"/>
      <c r="W323" s="71"/>
      <c r="X323" s="72"/>
      <c r="Y323" s="34"/>
      <c r="Z323" s="34"/>
      <c r="AA323" s="34"/>
      <c r="AB323" s="34"/>
      <c r="AC323" s="34"/>
      <c r="AD323" s="34"/>
      <c r="AE323" s="34"/>
      <c r="AT323" s="17" t="s">
        <v>138</v>
      </c>
      <c r="AU323" s="17" t="s">
        <v>82</v>
      </c>
    </row>
    <row r="324" spans="1:65" s="13" customFormat="1" ht="11.25">
      <c r="B324" s="205"/>
      <c r="C324" s="206"/>
      <c r="D324" s="198" t="s">
        <v>140</v>
      </c>
      <c r="E324" s="207" t="s">
        <v>1</v>
      </c>
      <c r="F324" s="208" t="s">
        <v>418</v>
      </c>
      <c r="G324" s="206"/>
      <c r="H324" s="207" t="s">
        <v>1</v>
      </c>
      <c r="I324" s="209"/>
      <c r="J324" s="209"/>
      <c r="K324" s="206"/>
      <c r="L324" s="206"/>
      <c r="M324" s="210"/>
      <c r="N324" s="211"/>
      <c r="O324" s="212"/>
      <c r="P324" s="212"/>
      <c r="Q324" s="212"/>
      <c r="R324" s="212"/>
      <c r="S324" s="212"/>
      <c r="T324" s="212"/>
      <c r="U324" s="212"/>
      <c r="V324" s="212"/>
      <c r="W324" s="212"/>
      <c r="X324" s="213"/>
      <c r="AT324" s="214" t="s">
        <v>140</v>
      </c>
      <c r="AU324" s="214" t="s">
        <v>82</v>
      </c>
      <c r="AV324" s="13" t="s">
        <v>80</v>
      </c>
      <c r="AW324" s="13" t="s">
        <v>5</v>
      </c>
      <c r="AX324" s="13" t="s">
        <v>75</v>
      </c>
      <c r="AY324" s="214" t="s">
        <v>127</v>
      </c>
    </row>
    <row r="325" spans="1:65" s="13" customFormat="1" ht="11.25">
      <c r="B325" s="205"/>
      <c r="C325" s="206"/>
      <c r="D325" s="198" t="s">
        <v>140</v>
      </c>
      <c r="E325" s="207" t="s">
        <v>1</v>
      </c>
      <c r="F325" s="208" t="s">
        <v>419</v>
      </c>
      <c r="G325" s="206"/>
      <c r="H325" s="207" t="s">
        <v>1</v>
      </c>
      <c r="I325" s="209"/>
      <c r="J325" s="209"/>
      <c r="K325" s="206"/>
      <c r="L325" s="206"/>
      <c r="M325" s="210"/>
      <c r="N325" s="211"/>
      <c r="O325" s="212"/>
      <c r="P325" s="212"/>
      <c r="Q325" s="212"/>
      <c r="R325" s="212"/>
      <c r="S325" s="212"/>
      <c r="T325" s="212"/>
      <c r="U325" s="212"/>
      <c r="V325" s="212"/>
      <c r="W325" s="212"/>
      <c r="X325" s="213"/>
      <c r="AT325" s="214" t="s">
        <v>140</v>
      </c>
      <c r="AU325" s="214" t="s">
        <v>82</v>
      </c>
      <c r="AV325" s="13" t="s">
        <v>80</v>
      </c>
      <c r="AW325" s="13" t="s">
        <v>5</v>
      </c>
      <c r="AX325" s="13" t="s">
        <v>75</v>
      </c>
      <c r="AY325" s="214" t="s">
        <v>127</v>
      </c>
    </row>
    <row r="326" spans="1:65" s="14" customFormat="1" ht="11.25">
      <c r="B326" s="215"/>
      <c r="C326" s="216"/>
      <c r="D326" s="198" t="s">
        <v>140</v>
      </c>
      <c r="E326" s="217" t="s">
        <v>1</v>
      </c>
      <c r="F326" s="218" t="s">
        <v>420</v>
      </c>
      <c r="G326" s="216"/>
      <c r="H326" s="219">
        <v>249.44399999999999</v>
      </c>
      <c r="I326" s="220"/>
      <c r="J326" s="220"/>
      <c r="K326" s="216"/>
      <c r="L326" s="216"/>
      <c r="M326" s="221"/>
      <c r="N326" s="222"/>
      <c r="O326" s="223"/>
      <c r="P326" s="223"/>
      <c r="Q326" s="223"/>
      <c r="R326" s="223"/>
      <c r="S326" s="223"/>
      <c r="T326" s="223"/>
      <c r="U326" s="223"/>
      <c r="V326" s="223"/>
      <c r="W326" s="223"/>
      <c r="X326" s="224"/>
      <c r="AT326" s="225" t="s">
        <v>140</v>
      </c>
      <c r="AU326" s="225" t="s">
        <v>82</v>
      </c>
      <c r="AV326" s="14" t="s">
        <v>82</v>
      </c>
      <c r="AW326" s="14" t="s">
        <v>5</v>
      </c>
      <c r="AX326" s="14" t="s">
        <v>75</v>
      </c>
      <c r="AY326" s="225" t="s">
        <v>127</v>
      </c>
    </row>
    <row r="327" spans="1:65" s="13" customFormat="1" ht="11.25">
      <c r="B327" s="205"/>
      <c r="C327" s="206"/>
      <c r="D327" s="198" t="s">
        <v>140</v>
      </c>
      <c r="E327" s="207" t="s">
        <v>1</v>
      </c>
      <c r="F327" s="208" t="s">
        <v>421</v>
      </c>
      <c r="G327" s="206"/>
      <c r="H327" s="207" t="s">
        <v>1</v>
      </c>
      <c r="I327" s="209"/>
      <c r="J327" s="209"/>
      <c r="K327" s="206"/>
      <c r="L327" s="206"/>
      <c r="M327" s="210"/>
      <c r="N327" s="211"/>
      <c r="O327" s="212"/>
      <c r="P327" s="212"/>
      <c r="Q327" s="212"/>
      <c r="R327" s="212"/>
      <c r="S327" s="212"/>
      <c r="T327" s="212"/>
      <c r="U327" s="212"/>
      <c r="V327" s="212"/>
      <c r="W327" s="212"/>
      <c r="X327" s="213"/>
      <c r="AT327" s="214" t="s">
        <v>140</v>
      </c>
      <c r="AU327" s="214" t="s">
        <v>82</v>
      </c>
      <c r="AV327" s="13" t="s">
        <v>80</v>
      </c>
      <c r="AW327" s="13" t="s">
        <v>5</v>
      </c>
      <c r="AX327" s="13" t="s">
        <v>75</v>
      </c>
      <c r="AY327" s="214" t="s">
        <v>127</v>
      </c>
    </row>
    <row r="328" spans="1:65" s="14" customFormat="1" ht="11.25">
      <c r="B328" s="215"/>
      <c r="C328" s="216"/>
      <c r="D328" s="198" t="s">
        <v>140</v>
      </c>
      <c r="E328" s="217" t="s">
        <v>1</v>
      </c>
      <c r="F328" s="218" t="s">
        <v>422</v>
      </c>
      <c r="G328" s="216"/>
      <c r="H328" s="219">
        <v>657.69600000000003</v>
      </c>
      <c r="I328" s="220"/>
      <c r="J328" s="220"/>
      <c r="K328" s="216"/>
      <c r="L328" s="216"/>
      <c r="M328" s="221"/>
      <c r="N328" s="222"/>
      <c r="O328" s="223"/>
      <c r="P328" s="223"/>
      <c r="Q328" s="223"/>
      <c r="R328" s="223"/>
      <c r="S328" s="223"/>
      <c r="T328" s="223"/>
      <c r="U328" s="223"/>
      <c r="V328" s="223"/>
      <c r="W328" s="223"/>
      <c r="X328" s="224"/>
      <c r="AT328" s="225" t="s">
        <v>140</v>
      </c>
      <c r="AU328" s="225" t="s">
        <v>82</v>
      </c>
      <c r="AV328" s="14" t="s">
        <v>82</v>
      </c>
      <c r="AW328" s="14" t="s">
        <v>5</v>
      </c>
      <c r="AX328" s="14" t="s">
        <v>75</v>
      </c>
      <c r="AY328" s="225" t="s">
        <v>127</v>
      </c>
    </row>
    <row r="329" spans="1:65" s="13" customFormat="1" ht="11.25">
      <c r="B329" s="205"/>
      <c r="C329" s="206"/>
      <c r="D329" s="198" t="s">
        <v>140</v>
      </c>
      <c r="E329" s="207" t="s">
        <v>1</v>
      </c>
      <c r="F329" s="208" t="s">
        <v>423</v>
      </c>
      <c r="G329" s="206"/>
      <c r="H329" s="207" t="s">
        <v>1</v>
      </c>
      <c r="I329" s="209"/>
      <c r="J329" s="209"/>
      <c r="K329" s="206"/>
      <c r="L329" s="206"/>
      <c r="M329" s="210"/>
      <c r="N329" s="211"/>
      <c r="O329" s="212"/>
      <c r="P329" s="212"/>
      <c r="Q329" s="212"/>
      <c r="R329" s="212"/>
      <c r="S329" s="212"/>
      <c r="T329" s="212"/>
      <c r="U329" s="212"/>
      <c r="V329" s="212"/>
      <c r="W329" s="212"/>
      <c r="X329" s="213"/>
      <c r="AT329" s="214" t="s">
        <v>140</v>
      </c>
      <c r="AU329" s="214" t="s">
        <v>82</v>
      </c>
      <c r="AV329" s="13" t="s">
        <v>80</v>
      </c>
      <c r="AW329" s="13" t="s">
        <v>5</v>
      </c>
      <c r="AX329" s="13" t="s">
        <v>75</v>
      </c>
      <c r="AY329" s="214" t="s">
        <v>127</v>
      </c>
    </row>
    <row r="330" spans="1:65" s="14" customFormat="1" ht="11.25">
      <c r="B330" s="215"/>
      <c r="C330" s="216"/>
      <c r="D330" s="198" t="s">
        <v>140</v>
      </c>
      <c r="E330" s="217" t="s">
        <v>1</v>
      </c>
      <c r="F330" s="218" t="s">
        <v>424</v>
      </c>
      <c r="G330" s="216"/>
      <c r="H330" s="219">
        <v>44.155999999999999</v>
      </c>
      <c r="I330" s="220"/>
      <c r="J330" s="220"/>
      <c r="K330" s="216"/>
      <c r="L330" s="216"/>
      <c r="M330" s="221"/>
      <c r="N330" s="222"/>
      <c r="O330" s="223"/>
      <c r="P330" s="223"/>
      <c r="Q330" s="223"/>
      <c r="R330" s="223"/>
      <c r="S330" s="223"/>
      <c r="T330" s="223"/>
      <c r="U330" s="223"/>
      <c r="V330" s="223"/>
      <c r="W330" s="223"/>
      <c r="X330" s="224"/>
      <c r="AT330" s="225" t="s">
        <v>140</v>
      </c>
      <c r="AU330" s="225" t="s">
        <v>82</v>
      </c>
      <c r="AV330" s="14" t="s">
        <v>82</v>
      </c>
      <c r="AW330" s="14" t="s">
        <v>5</v>
      </c>
      <c r="AX330" s="14" t="s">
        <v>75</v>
      </c>
      <c r="AY330" s="225" t="s">
        <v>127</v>
      </c>
    </row>
    <row r="331" spans="1:65" s="13" customFormat="1" ht="11.25">
      <c r="B331" s="205"/>
      <c r="C331" s="206"/>
      <c r="D331" s="198" t="s">
        <v>140</v>
      </c>
      <c r="E331" s="207" t="s">
        <v>1</v>
      </c>
      <c r="F331" s="208" t="s">
        <v>425</v>
      </c>
      <c r="G331" s="206"/>
      <c r="H331" s="207" t="s">
        <v>1</v>
      </c>
      <c r="I331" s="209"/>
      <c r="J331" s="209"/>
      <c r="K331" s="206"/>
      <c r="L331" s="206"/>
      <c r="M331" s="210"/>
      <c r="N331" s="211"/>
      <c r="O331" s="212"/>
      <c r="P331" s="212"/>
      <c r="Q331" s="212"/>
      <c r="R331" s="212"/>
      <c r="S331" s="212"/>
      <c r="T331" s="212"/>
      <c r="U331" s="212"/>
      <c r="V331" s="212"/>
      <c r="W331" s="212"/>
      <c r="X331" s="213"/>
      <c r="AT331" s="214" t="s">
        <v>140</v>
      </c>
      <c r="AU331" s="214" t="s">
        <v>82</v>
      </c>
      <c r="AV331" s="13" t="s">
        <v>80</v>
      </c>
      <c r="AW331" s="13" t="s">
        <v>5</v>
      </c>
      <c r="AX331" s="13" t="s">
        <v>75</v>
      </c>
      <c r="AY331" s="214" t="s">
        <v>127</v>
      </c>
    </row>
    <row r="332" spans="1:65" s="14" customFormat="1" ht="11.25">
      <c r="B332" s="215"/>
      <c r="C332" s="216"/>
      <c r="D332" s="198" t="s">
        <v>140</v>
      </c>
      <c r="E332" s="217" t="s">
        <v>1</v>
      </c>
      <c r="F332" s="218" t="s">
        <v>426</v>
      </c>
      <c r="G332" s="216"/>
      <c r="H332" s="219">
        <v>142.69399999999999</v>
      </c>
      <c r="I332" s="220"/>
      <c r="J332" s="220"/>
      <c r="K332" s="216"/>
      <c r="L332" s="216"/>
      <c r="M332" s="221"/>
      <c r="N332" s="222"/>
      <c r="O332" s="223"/>
      <c r="P332" s="223"/>
      <c r="Q332" s="223"/>
      <c r="R332" s="223"/>
      <c r="S332" s="223"/>
      <c r="T332" s="223"/>
      <c r="U332" s="223"/>
      <c r="V332" s="223"/>
      <c r="W332" s="223"/>
      <c r="X332" s="224"/>
      <c r="AT332" s="225" t="s">
        <v>140</v>
      </c>
      <c r="AU332" s="225" t="s">
        <v>82</v>
      </c>
      <c r="AV332" s="14" t="s">
        <v>82</v>
      </c>
      <c r="AW332" s="14" t="s">
        <v>5</v>
      </c>
      <c r="AX332" s="14" t="s">
        <v>75</v>
      </c>
      <c r="AY332" s="225" t="s">
        <v>127</v>
      </c>
    </row>
    <row r="333" spans="1:65" s="15" customFormat="1" ht="11.25">
      <c r="B333" s="226"/>
      <c r="C333" s="227"/>
      <c r="D333" s="198" t="s">
        <v>140</v>
      </c>
      <c r="E333" s="228" t="s">
        <v>1</v>
      </c>
      <c r="F333" s="229" t="s">
        <v>143</v>
      </c>
      <c r="G333" s="227"/>
      <c r="H333" s="230">
        <v>1093.99</v>
      </c>
      <c r="I333" s="231"/>
      <c r="J333" s="231"/>
      <c r="K333" s="227"/>
      <c r="L333" s="227"/>
      <c r="M333" s="232"/>
      <c r="N333" s="233"/>
      <c r="O333" s="234"/>
      <c r="P333" s="234"/>
      <c r="Q333" s="234"/>
      <c r="R333" s="234"/>
      <c r="S333" s="234"/>
      <c r="T333" s="234"/>
      <c r="U333" s="234"/>
      <c r="V333" s="234"/>
      <c r="W333" s="234"/>
      <c r="X333" s="235"/>
      <c r="AT333" s="236" t="s">
        <v>140</v>
      </c>
      <c r="AU333" s="236" t="s">
        <v>82</v>
      </c>
      <c r="AV333" s="15" t="s">
        <v>134</v>
      </c>
      <c r="AW333" s="15" t="s">
        <v>5</v>
      </c>
      <c r="AX333" s="15" t="s">
        <v>80</v>
      </c>
      <c r="AY333" s="236" t="s">
        <v>127</v>
      </c>
    </row>
    <row r="334" spans="1:65" s="2" customFormat="1" ht="21.75" customHeight="1">
      <c r="A334" s="34"/>
      <c r="B334" s="35"/>
      <c r="C334" s="237" t="s">
        <v>427</v>
      </c>
      <c r="D334" s="237" t="s">
        <v>220</v>
      </c>
      <c r="E334" s="238" t="s">
        <v>428</v>
      </c>
      <c r="F334" s="239" t="s">
        <v>429</v>
      </c>
      <c r="G334" s="240" t="s">
        <v>223</v>
      </c>
      <c r="H334" s="241">
        <v>1093.99</v>
      </c>
      <c r="I334" s="242"/>
      <c r="J334" s="243"/>
      <c r="K334" s="244">
        <f>ROUND(P334*H334,2)</f>
        <v>0</v>
      </c>
      <c r="L334" s="239" t="s">
        <v>1</v>
      </c>
      <c r="M334" s="245"/>
      <c r="N334" s="246" t="s">
        <v>1</v>
      </c>
      <c r="O334" s="192" t="s">
        <v>38</v>
      </c>
      <c r="P334" s="193">
        <f>I334+J334</f>
        <v>0</v>
      </c>
      <c r="Q334" s="193">
        <f>ROUND(I334*H334,2)</f>
        <v>0</v>
      </c>
      <c r="R334" s="193">
        <f>ROUND(J334*H334,2)</f>
        <v>0</v>
      </c>
      <c r="S334" s="71"/>
      <c r="T334" s="194">
        <f>S334*H334</f>
        <v>0</v>
      </c>
      <c r="U334" s="194">
        <v>0</v>
      </c>
      <c r="V334" s="194">
        <f>U334*H334</f>
        <v>0</v>
      </c>
      <c r="W334" s="194">
        <v>0</v>
      </c>
      <c r="X334" s="195">
        <f>W334*H334</f>
        <v>0</v>
      </c>
      <c r="Y334" s="34"/>
      <c r="Z334" s="34"/>
      <c r="AA334" s="34"/>
      <c r="AB334" s="34"/>
      <c r="AC334" s="34"/>
      <c r="AD334" s="34"/>
      <c r="AE334" s="34"/>
      <c r="AR334" s="196" t="s">
        <v>345</v>
      </c>
      <c r="AT334" s="196" t="s">
        <v>220</v>
      </c>
      <c r="AU334" s="196" t="s">
        <v>82</v>
      </c>
      <c r="AY334" s="17" t="s">
        <v>127</v>
      </c>
      <c r="BE334" s="197">
        <f>IF(O334="základní",K334,0)</f>
        <v>0</v>
      </c>
      <c r="BF334" s="197">
        <f>IF(O334="snížená",K334,0)</f>
        <v>0</v>
      </c>
      <c r="BG334" s="197">
        <f>IF(O334="zákl. přenesená",K334,0)</f>
        <v>0</v>
      </c>
      <c r="BH334" s="197">
        <f>IF(O334="sníž. přenesená",K334,0)</f>
        <v>0</v>
      </c>
      <c r="BI334" s="197">
        <f>IF(O334="nulová",K334,0)</f>
        <v>0</v>
      </c>
      <c r="BJ334" s="17" t="s">
        <v>80</v>
      </c>
      <c r="BK334" s="197">
        <f>ROUND(P334*H334,2)</f>
        <v>0</v>
      </c>
      <c r="BL334" s="17" t="s">
        <v>252</v>
      </c>
      <c r="BM334" s="196" t="s">
        <v>430</v>
      </c>
    </row>
    <row r="335" spans="1:65" s="2" customFormat="1" ht="11.25">
      <c r="A335" s="34"/>
      <c r="B335" s="35"/>
      <c r="C335" s="36"/>
      <c r="D335" s="198" t="s">
        <v>136</v>
      </c>
      <c r="E335" s="36"/>
      <c r="F335" s="199" t="s">
        <v>429</v>
      </c>
      <c r="G335" s="36"/>
      <c r="H335" s="36"/>
      <c r="I335" s="200"/>
      <c r="J335" s="200"/>
      <c r="K335" s="36"/>
      <c r="L335" s="36"/>
      <c r="M335" s="39"/>
      <c r="N335" s="201"/>
      <c r="O335" s="202"/>
      <c r="P335" s="71"/>
      <c r="Q335" s="71"/>
      <c r="R335" s="71"/>
      <c r="S335" s="71"/>
      <c r="T335" s="71"/>
      <c r="U335" s="71"/>
      <c r="V335" s="71"/>
      <c r="W335" s="71"/>
      <c r="X335" s="72"/>
      <c r="Y335" s="34"/>
      <c r="Z335" s="34"/>
      <c r="AA335" s="34"/>
      <c r="AB335" s="34"/>
      <c r="AC335" s="34"/>
      <c r="AD335" s="34"/>
      <c r="AE335" s="34"/>
      <c r="AT335" s="17" t="s">
        <v>136</v>
      </c>
      <c r="AU335" s="17" t="s">
        <v>82</v>
      </c>
    </row>
    <row r="336" spans="1:65" s="2" customFormat="1" ht="24.2" customHeight="1">
      <c r="A336" s="34"/>
      <c r="B336" s="35"/>
      <c r="C336" s="184" t="s">
        <v>431</v>
      </c>
      <c r="D336" s="184" t="s">
        <v>129</v>
      </c>
      <c r="E336" s="185" t="s">
        <v>432</v>
      </c>
      <c r="F336" s="186" t="s">
        <v>433</v>
      </c>
      <c r="G336" s="187" t="s">
        <v>350</v>
      </c>
      <c r="H336" s="247"/>
      <c r="I336" s="189"/>
      <c r="J336" s="189"/>
      <c r="K336" s="190">
        <f>ROUND(P336*H336,2)</f>
        <v>0</v>
      </c>
      <c r="L336" s="186" t="s">
        <v>133</v>
      </c>
      <c r="M336" s="39"/>
      <c r="N336" s="191" t="s">
        <v>1</v>
      </c>
      <c r="O336" s="192" t="s">
        <v>38</v>
      </c>
      <c r="P336" s="193">
        <f>I336+J336</f>
        <v>0</v>
      </c>
      <c r="Q336" s="193">
        <f>ROUND(I336*H336,2)</f>
        <v>0</v>
      </c>
      <c r="R336" s="193">
        <f>ROUND(J336*H336,2)</f>
        <v>0</v>
      </c>
      <c r="S336" s="71"/>
      <c r="T336" s="194">
        <f>S336*H336</f>
        <v>0</v>
      </c>
      <c r="U336" s="194">
        <v>0</v>
      </c>
      <c r="V336" s="194">
        <f>U336*H336</f>
        <v>0</v>
      </c>
      <c r="W336" s="194">
        <v>0</v>
      </c>
      <c r="X336" s="195">
        <f>W336*H336</f>
        <v>0</v>
      </c>
      <c r="Y336" s="34"/>
      <c r="Z336" s="34"/>
      <c r="AA336" s="34"/>
      <c r="AB336" s="34"/>
      <c r="AC336" s="34"/>
      <c r="AD336" s="34"/>
      <c r="AE336" s="34"/>
      <c r="AR336" s="196" t="s">
        <v>252</v>
      </c>
      <c r="AT336" s="196" t="s">
        <v>129</v>
      </c>
      <c r="AU336" s="196" t="s">
        <v>82</v>
      </c>
      <c r="AY336" s="17" t="s">
        <v>127</v>
      </c>
      <c r="BE336" s="197">
        <f>IF(O336="základní",K336,0)</f>
        <v>0</v>
      </c>
      <c r="BF336" s="197">
        <f>IF(O336="snížená",K336,0)</f>
        <v>0</v>
      </c>
      <c r="BG336" s="197">
        <f>IF(O336="zákl. přenesená",K336,0)</f>
        <v>0</v>
      </c>
      <c r="BH336" s="197">
        <f>IF(O336="sníž. přenesená",K336,0)</f>
        <v>0</v>
      </c>
      <c r="BI336" s="197">
        <f>IF(O336="nulová",K336,0)</f>
        <v>0</v>
      </c>
      <c r="BJ336" s="17" t="s">
        <v>80</v>
      </c>
      <c r="BK336" s="197">
        <f>ROUND(P336*H336,2)</f>
        <v>0</v>
      </c>
      <c r="BL336" s="17" t="s">
        <v>252</v>
      </c>
      <c r="BM336" s="196" t="s">
        <v>434</v>
      </c>
    </row>
    <row r="337" spans="1:65" s="2" customFormat="1" ht="29.25">
      <c r="A337" s="34"/>
      <c r="B337" s="35"/>
      <c r="C337" s="36"/>
      <c r="D337" s="198" t="s">
        <v>136</v>
      </c>
      <c r="E337" s="36"/>
      <c r="F337" s="199" t="s">
        <v>435</v>
      </c>
      <c r="G337" s="36"/>
      <c r="H337" s="36"/>
      <c r="I337" s="200"/>
      <c r="J337" s="200"/>
      <c r="K337" s="36"/>
      <c r="L337" s="36"/>
      <c r="M337" s="39"/>
      <c r="N337" s="201"/>
      <c r="O337" s="202"/>
      <c r="P337" s="71"/>
      <c r="Q337" s="71"/>
      <c r="R337" s="71"/>
      <c r="S337" s="71"/>
      <c r="T337" s="71"/>
      <c r="U337" s="71"/>
      <c r="V337" s="71"/>
      <c r="W337" s="71"/>
      <c r="X337" s="72"/>
      <c r="Y337" s="34"/>
      <c r="Z337" s="34"/>
      <c r="AA337" s="34"/>
      <c r="AB337" s="34"/>
      <c r="AC337" s="34"/>
      <c r="AD337" s="34"/>
      <c r="AE337" s="34"/>
      <c r="AT337" s="17" t="s">
        <v>136</v>
      </c>
      <c r="AU337" s="17" t="s">
        <v>82</v>
      </c>
    </row>
    <row r="338" spans="1:65" s="2" customFormat="1" ht="11.25">
      <c r="A338" s="34"/>
      <c r="B338" s="35"/>
      <c r="C338" s="36"/>
      <c r="D338" s="203" t="s">
        <v>138</v>
      </c>
      <c r="E338" s="36"/>
      <c r="F338" s="204" t="s">
        <v>436</v>
      </c>
      <c r="G338" s="36"/>
      <c r="H338" s="36"/>
      <c r="I338" s="200"/>
      <c r="J338" s="200"/>
      <c r="K338" s="36"/>
      <c r="L338" s="36"/>
      <c r="M338" s="39"/>
      <c r="N338" s="201"/>
      <c r="O338" s="202"/>
      <c r="P338" s="71"/>
      <c r="Q338" s="71"/>
      <c r="R338" s="71"/>
      <c r="S338" s="71"/>
      <c r="T338" s="71"/>
      <c r="U338" s="71"/>
      <c r="V338" s="71"/>
      <c r="W338" s="71"/>
      <c r="X338" s="72"/>
      <c r="Y338" s="34"/>
      <c r="Z338" s="34"/>
      <c r="AA338" s="34"/>
      <c r="AB338" s="34"/>
      <c r="AC338" s="34"/>
      <c r="AD338" s="34"/>
      <c r="AE338" s="34"/>
      <c r="AT338" s="17" t="s">
        <v>138</v>
      </c>
      <c r="AU338" s="17" t="s">
        <v>82</v>
      </c>
    </row>
    <row r="339" spans="1:65" s="12" customFormat="1" ht="25.9" customHeight="1">
      <c r="B339" s="167"/>
      <c r="C339" s="168"/>
      <c r="D339" s="169" t="s">
        <v>74</v>
      </c>
      <c r="E339" s="170" t="s">
        <v>437</v>
      </c>
      <c r="F339" s="170" t="s">
        <v>438</v>
      </c>
      <c r="G339" s="168"/>
      <c r="H339" s="168"/>
      <c r="I339" s="171"/>
      <c r="J339" s="171"/>
      <c r="K339" s="172">
        <f>BK339</f>
        <v>0</v>
      </c>
      <c r="L339" s="168"/>
      <c r="M339" s="173"/>
      <c r="N339" s="174"/>
      <c r="O339" s="175"/>
      <c r="P339" s="175"/>
      <c r="Q339" s="176">
        <f>Q340+Q343+Q347</f>
        <v>0</v>
      </c>
      <c r="R339" s="176">
        <f>R340+R343+R347</f>
        <v>0</v>
      </c>
      <c r="S339" s="175"/>
      <c r="T339" s="177">
        <f>T340+T343+T347</f>
        <v>0</v>
      </c>
      <c r="U339" s="175"/>
      <c r="V339" s="177">
        <f>V340+V343+V347</f>
        <v>0</v>
      </c>
      <c r="W339" s="175"/>
      <c r="X339" s="178">
        <f>X340+X343+X347</f>
        <v>0</v>
      </c>
      <c r="AR339" s="179" t="s">
        <v>169</v>
      </c>
      <c r="AT339" s="180" t="s">
        <v>74</v>
      </c>
      <c r="AU339" s="180" t="s">
        <v>75</v>
      </c>
      <c r="AY339" s="179" t="s">
        <v>127</v>
      </c>
      <c r="BK339" s="181">
        <f>BK340+BK343+BK347</f>
        <v>0</v>
      </c>
    </row>
    <row r="340" spans="1:65" s="12" customFormat="1" ht="22.9" customHeight="1">
      <c r="B340" s="167"/>
      <c r="C340" s="168"/>
      <c r="D340" s="169" t="s">
        <v>74</v>
      </c>
      <c r="E340" s="182" t="s">
        <v>439</v>
      </c>
      <c r="F340" s="182" t="s">
        <v>440</v>
      </c>
      <c r="G340" s="168"/>
      <c r="H340" s="168"/>
      <c r="I340" s="171"/>
      <c r="J340" s="171"/>
      <c r="K340" s="183">
        <f>BK340</f>
        <v>0</v>
      </c>
      <c r="L340" s="168"/>
      <c r="M340" s="173"/>
      <c r="N340" s="174"/>
      <c r="O340" s="175"/>
      <c r="P340" s="175"/>
      <c r="Q340" s="176">
        <f>SUM(Q341:Q342)</f>
        <v>0</v>
      </c>
      <c r="R340" s="176">
        <f>SUM(R341:R342)</f>
        <v>0</v>
      </c>
      <c r="S340" s="175"/>
      <c r="T340" s="177">
        <f>SUM(T341:T342)</f>
        <v>0</v>
      </c>
      <c r="U340" s="175"/>
      <c r="V340" s="177">
        <f>SUM(V341:V342)</f>
        <v>0</v>
      </c>
      <c r="W340" s="175"/>
      <c r="X340" s="178">
        <f>SUM(X341:X342)</f>
        <v>0</v>
      </c>
      <c r="AR340" s="179" t="s">
        <v>169</v>
      </c>
      <c r="AT340" s="180" t="s">
        <v>74</v>
      </c>
      <c r="AU340" s="180" t="s">
        <v>80</v>
      </c>
      <c r="AY340" s="179" t="s">
        <v>127</v>
      </c>
      <c r="BK340" s="181">
        <f>SUM(BK341:BK342)</f>
        <v>0</v>
      </c>
    </row>
    <row r="341" spans="1:65" s="2" customFormat="1" ht="16.5" customHeight="1">
      <c r="A341" s="34"/>
      <c r="B341" s="35"/>
      <c r="C341" s="184" t="s">
        <v>441</v>
      </c>
      <c r="D341" s="184" t="s">
        <v>129</v>
      </c>
      <c r="E341" s="185" t="s">
        <v>442</v>
      </c>
      <c r="F341" s="186" t="s">
        <v>443</v>
      </c>
      <c r="G341" s="187" t="s">
        <v>444</v>
      </c>
      <c r="H341" s="188">
        <v>1</v>
      </c>
      <c r="I341" s="189"/>
      <c r="J341" s="189"/>
      <c r="K341" s="190">
        <f>ROUND(P341*H341,2)</f>
        <v>0</v>
      </c>
      <c r="L341" s="186" t="s">
        <v>1</v>
      </c>
      <c r="M341" s="39"/>
      <c r="N341" s="191" t="s">
        <v>1</v>
      </c>
      <c r="O341" s="192" t="s">
        <v>38</v>
      </c>
      <c r="P341" s="193">
        <f>I341+J341</f>
        <v>0</v>
      </c>
      <c r="Q341" s="193">
        <f>ROUND(I341*H341,2)</f>
        <v>0</v>
      </c>
      <c r="R341" s="193">
        <f>ROUND(J341*H341,2)</f>
        <v>0</v>
      </c>
      <c r="S341" s="71"/>
      <c r="T341" s="194">
        <f>S341*H341</f>
        <v>0</v>
      </c>
      <c r="U341" s="194">
        <v>0</v>
      </c>
      <c r="V341" s="194">
        <f>U341*H341</f>
        <v>0</v>
      </c>
      <c r="W341" s="194">
        <v>0</v>
      </c>
      <c r="X341" s="195">
        <f>W341*H341</f>
        <v>0</v>
      </c>
      <c r="Y341" s="34"/>
      <c r="Z341" s="34"/>
      <c r="AA341" s="34"/>
      <c r="AB341" s="34"/>
      <c r="AC341" s="34"/>
      <c r="AD341" s="34"/>
      <c r="AE341" s="34"/>
      <c r="AR341" s="196" t="s">
        <v>134</v>
      </c>
      <c r="AT341" s="196" t="s">
        <v>129</v>
      </c>
      <c r="AU341" s="196" t="s">
        <v>82</v>
      </c>
      <c r="AY341" s="17" t="s">
        <v>127</v>
      </c>
      <c r="BE341" s="197">
        <f>IF(O341="základní",K341,0)</f>
        <v>0</v>
      </c>
      <c r="BF341" s="197">
        <f>IF(O341="snížená",K341,0)</f>
        <v>0</v>
      </c>
      <c r="BG341" s="197">
        <f>IF(O341="zákl. přenesená",K341,0)</f>
        <v>0</v>
      </c>
      <c r="BH341" s="197">
        <f>IF(O341="sníž. přenesená",K341,0)</f>
        <v>0</v>
      </c>
      <c r="BI341" s="197">
        <f>IF(O341="nulová",K341,0)</f>
        <v>0</v>
      </c>
      <c r="BJ341" s="17" t="s">
        <v>80</v>
      </c>
      <c r="BK341" s="197">
        <f>ROUND(P341*H341,2)</f>
        <v>0</v>
      </c>
      <c r="BL341" s="17" t="s">
        <v>134</v>
      </c>
      <c r="BM341" s="196" t="s">
        <v>445</v>
      </c>
    </row>
    <row r="342" spans="1:65" s="2" customFormat="1" ht="11.25">
      <c r="A342" s="34"/>
      <c r="B342" s="35"/>
      <c r="C342" s="36"/>
      <c r="D342" s="198" t="s">
        <v>136</v>
      </c>
      <c r="E342" s="36"/>
      <c r="F342" s="199" t="s">
        <v>443</v>
      </c>
      <c r="G342" s="36"/>
      <c r="H342" s="36"/>
      <c r="I342" s="200"/>
      <c r="J342" s="200"/>
      <c r="K342" s="36"/>
      <c r="L342" s="36"/>
      <c r="M342" s="39"/>
      <c r="N342" s="201"/>
      <c r="O342" s="202"/>
      <c r="P342" s="71"/>
      <c r="Q342" s="71"/>
      <c r="R342" s="71"/>
      <c r="S342" s="71"/>
      <c r="T342" s="71"/>
      <c r="U342" s="71"/>
      <c r="V342" s="71"/>
      <c r="W342" s="71"/>
      <c r="X342" s="72"/>
      <c r="Y342" s="34"/>
      <c r="Z342" s="34"/>
      <c r="AA342" s="34"/>
      <c r="AB342" s="34"/>
      <c r="AC342" s="34"/>
      <c r="AD342" s="34"/>
      <c r="AE342" s="34"/>
      <c r="AT342" s="17" t="s">
        <v>136</v>
      </c>
      <c r="AU342" s="17" t="s">
        <v>82</v>
      </c>
    </row>
    <row r="343" spans="1:65" s="12" customFormat="1" ht="22.9" customHeight="1">
      <c r="B343" s="167"/>
      <c r="C343" s="168"/>
      <c r="D343" s="169" t="s">
        <v>74</v>
      </c>
      <c r="E343" s="182" t="s">
        <v>446</v>
      </c>
      <c r="F343" s="182" t="s">
        <v>447</v>
      </c>
      <c r="G343" s="168"/>
      <c r="H343" s="168"/>
      <c r="I343" s="171"/>
      <c r="J343" s="171"/>
      <c r="K343" s="183">
        <f>BK343</f>
        <v>0</v>
      </c>
      <c r="L343" s="168"/>
      <c r="M343" s="173"/>
      <c r="N343" s="174"/>
      <c r="O343" s="175"/>
      <c r="P343" s="175"/>
      <c r="Q343" s="176">
        <f>SUM(Q344:Q346)</f>
        <v>0</v>
      </c>
      <c r="R343" s="176">
        <f>SUM(R344:R346)</f>
        <v>0</v>
      </c>
      <c r="S343" s="175"/>
      <c r="T343" s="177">
        <f>SUM(T344:T346)</f>
        <v>0</v>
      </c>
      <c r="U343" s="175"/>
      <c r="V343" s="177">
        <f>SUM(V344:V346)</f>
        <v>0</v>
      </c>
      <c r="W343" s="175"/>
      <c r="X343" s="178">
        <f>SUM(X344:X346)</f>
        <v>0</v>
      </c>
      <c r="AR343" s="179" t="s">
        <v>169</v>
      </c>
      <c r="AT343" s="180" t="s">
        <v>74</v>
      </c>
      <c r="AU343" s="180" t="s">
        <v>80</v>
      </c>
      <c r="AY343" s="179" t="s">
        <v>127</v>
      </c>
      <c r="BK343" s="181">
        <f>SUM(BK344:BK346)</f>
        <v>0</v>
      </c>
    </row>
    <row r="344" spans="1:65" s="2" customFormat="1" ht="24.2" customHeight="1">
      <c r="A344" s="34"/>
      <c r="B344" s="35"/>
      <c r="C344" s="184" t="s">
        <v>448</v>
      </c>
      <c r="D344" s="184" t="s">
        <v>129</v>
      </c>
      <c r="E344" s="185" t="s">
        <v>449</v>
      </c>
      <c r="F344" s="186" t="s">
        <v>447</v>
      </c>
      <c r="G344" s="187" t="s">
        <v>444</v>
      </c>
      <c r="H344" s="188">
        <v>5</v>
      </c>
      <c r="I344" s="189"/>
      <c r="J344" s="189"/>
      <c r="K344" s="190">
        <f>ROUND(P344*H344,2)</f>
        <v>0</v>
      </c>
      <c r="L344" s="186" t="s">
        <v>133</v>
      </c>
      <c r="M344" s="39"/>
      <c r="N344" s="191" t="s">
        <v>1</v>
      </c>
      <c r="O344" s="192" t="s">
        <v>38</v>
      </c>
      <c r="P344" s="193">
        <f>I344+J344</f>
        <v>0</v>
      </c>
      <c r="Q344" s="193">
        <f>ROUND(I344*H344,2)</f>
        <v>0</v>
      </c>
      <c r="R344" s="193">
        <f>ROUND(J344*H344,2)</f>
        <v>0</v>
      </c>
      <c r="S344" s="71"/>
      <c r="T344" s="194">
        <f>S344*H344</f>
        <v>0</v>
      </c>
      <c r="U344" s="194">
        <v>0</v>
      </c>
      <c r="V344" s="194">
        <f>U344*H344</f>
        <v>0</v>
      </c>
      <c r="W344" s="194">
        <v>0</v>
      </c>
      <c r="X344" s="195">
        <f>W344*H344</f>
        <v>0</v>
      </c>
      <c r="Y344" s="34"/>
      <c r="Z344" s="34"/>
      <c r="AA344" s="34"/>
      <c r="AB344" s="34"/>
      <c r="AC344" s="34"/>
      <c r="AD344" s="34"/>
      <c r="AE344" s="34"/>
      <c r="AR344" s="196" t="s">
        <v>450</v>
      </c>
      <c r="AT344" s="196" t="s">
        <v>129</v>
      </c>
      <c r="AU344" s="196" t="s">
        <v>82</v>
      </c>
      <c r="AY344" s="17" t="s">
        <v>127</v>
      </c>
      <c r="BE344" s="197">
        <f>IF(O344="základní",K344,0)</f>
        <v>0</v>
      </c>
      <c r="BF344" s="197">
        <f>IF(O344="snížená",K344,0)</f>
        <v>0</v>
      </c>
      <c r="BG344" s="197">
        <f>IF(O344="zákl. přenesená",K344,0)</f>
        <v>0</v>
      </c>
      <c r="BH344" s="197">
        <f>IF(O344="sníž. přenesená",K344,0)</f>
        <v>0</v>
      </c>
      <c r="BI344" s="197">
        <f>IF(O344="nulová",K344,0)</f>
        <v>0</v>
      </c>
      <c r="BJ344" s="17" t="s">
        <v>80</v>
      </c>
      <c r="BK344" s="197">
        <f>ROUND(P344*H344,2)</f>
        <v>0</v>
      </c>
      <c r="BL344" s="17" t="s">
        <v>450</v>
      </c>
      <c r="BM344" s="196" t="s">
        <v>451</v>
      </c>
    </row>
    <row r="345" spans="1:65" s="2" customFormat="1" ht="11.25">
      <c r="A345" s="34"/>
      <c r="B345" s="35"/>
      <c r="C345" s="36"/>
      <c r="D345" s="198" t="s">
        <v>136</v>
      </c>
      <c r="E345" s="36"/>
      <c r="F345" s="199" t="s">
        <v>447</v>
      </c>
      <c r="G345" s="36"/>
      <c r="H345" s="36"/>
      <c r="I345" s="200"/>
      <c r="J345" s="200"/>
      <c r="K345" s="36"/>
      <c r="L345" s="36"/>
      <c r="M345" s="39"/>
      <c r="N345" s="201"/>
      <c r="O345" s="202"/>
      <c r="P345" s="71"/>
      <c r="Q345" s="71"/>
      <c r="R345" s="71"/>
      <c r="S345" s="71"/>
      <c r="T345" s="71"/>
      <c r="U345" s="71"/>
      <c r="V345" s="71"/>
      <c r="W345" s="71"/>
      <c r="X345" s="72"/>
      <c r="Y345" s="34"/>
      <c r="Z345" s="34"/>
      <c r="AA345" s="34"/>
      <c r="AB345" s="34"/>
      <c r="AC345" s="34"/>
      <c r="AD345" s="34"/>
      <c r="AE345" s="34"/>
      <c r="AT345" s="17" t="s">
        <v>136</v>
      </c>
      <c r="AU345" s="17" t="s">
        <v>82</v>
      </c>
    </row>
    <row r="346" spans="1:65" s="2" customFormat="1" ht="11.25">
      <c r="A346" s="34"/>
      <c r="B346" s="35"/>
      <c r="C346" s="36"/>
      <c r="D346" s="203" t="s">
        <v>138</v>
      </c>
      <c r="E346" s="36"/>
      <c r="F346" s="204" t="s">
        <v>452</v>
      </c>
      <c r="G346" s="36"/>
      <c r="H346" s="36"/>
      <c r="I346" s="200"/>
      <c r="J346" s="200"/>
      <c r="K346" s="36"/>
      <c r="L346" s="36"/>
      <c r="M346" s="39"/>
      <c r="N346" s="201"/>
      <c r="O346" s="202"/>
      <c r="P346" s="71"/>
      <c r="Q346" s="71"/>
      <c r="R346" s="71"/>
      <c r="S346" s="71"/>
      <c r="T346" s="71"/>
      <c r="U346" s="71"/>
      <c r="V346" s="71"/>
      <c r="W346" s="71"/>
      <c r="X346" s="72"/>
      <c r="Y346" s="34"/>
      <c r="Z346" s="34"/>
      <c r="AA346" s="34"/>
      <c r="AB346" s="34"/>
      <c r="AC346" s="34"/>
      <c r="AD346" s="34"/>
      <c r="AE346" s="34"/>
      <c r="AT346" s="17" t="s">
        <v>138</v>
      </c>
      <c r="AU346" s="17" t="s">
        <v>82</v>
      </c>
    </row>
    <row r="347" spans="1:65" s="12" customFormat="1" ht="22.9" customHeight="1">
      <c r="B347" s="167"/>
      <c r="C347" s="168"/>
      <c r="D347" s="169" t="s">
        <v>74</v>
      </c>
      <c r="E347" s="182" t="s">
        <v>453</v>
      </c>
      <c r="F347" s="182" t="s">
        <v>454</v>
      </c>
      <c r="G347" s="168"/>
      <c r="H347" s="168"/>
      <c r="I347" s="171"/>
      <c r="J347" s="171"/>
      <c r="K347" s="183">
        <f>BK347</f>
        <v>0</v>
      </c>
      <c r="L347" s="168"/>
      <c r="M347" s="173"/>
      <c r="N347" s="174"/>
      <c r="O347" s="175"/>
      <c r="P347" s="175"/>
      <c r="Q347" s="176">
        <f>SUM(Q348:Q351)</f>
        <v>0</v>
      </c>
      <c r="R347" s="176">
        <f>SUM(R348:R351)</f>
        <v>0</v>
      </c>
      <c r="S347" s="175"/>
      <c r="T347" s="177">
        <f>SUM(T348:T351)</f>
        <v>0</v>
      </c>
      <c r="U347" s="175"/>
      <c r="V347" s="177">
        <f>SUM(V348:V351)</f>
        <v>0</v>
      </c>
      <c r="W347" s="175"/>
      <c r="X347" s="178">
        <f>SUM(X348:X351)</f>
        <v>0</v>
      </c>
      <c r="AR347" s="179" t="s">
        <v>169</v>
      </c>
      <c r="AT347" s="180" t="s">
        <v>74</v>
      </c>
      <c r="AU347" s="180" t="s">
        <v>80</v>
      </c>
      <c r="AY347" s="179" t="s">
        <v>127</v>
      </c>
      <c r="BK347" s="181">
        <f>SUM(BK348:BK351)</f>
        <v>0</v>
      </c>
    </row>
    <row r="348" spans="1:65" s="2" customFormat="1" ht="24.2" customHeight="1">
      <c r="A348" s="34"/>
      <c r="B348" s="35"/>
      <c r="C348" s="184" t="s">
        <v>455</v>
      </c>
      <c r="D348" s="184" t="s">
        <v>129</v>
      </c>
      <c r="E348" s="185" t="s">
        <v>456</v>
      </c>
      <c r="F348" s="186" t="s">
        <v>457</v>
      </c>
      <c r="G348" s="187" t="s">
        <v>444</v>
      </c>
      <c r="H348" s="188">
        <v>3</v>
      </c>
      <c r="I348" s="189"/>
      <c r="J348" s="189"/>
      <c r="K348" s="190">
        <f>ROUND(P348*H348,2)</f>
        <v>0</v>
      </c>
      <c r="L348" s="186" t="s">
        <v>458</v>
      </c>
      <c r="M348" s="39"/>
      <c r="N348" s="191" t="s">
        <v>1</v>
      </c>
      <c r="O348" s="192" t="s">
        <v>38</v>
      </c>
      <c r="P348" s="193">
        <f>I348+J348</f>
        <v>0</v>
      </c>
      <c r="Q348" s="193">
        <f>ROUND(I348*H348,2)</f>
        <v>0</v>
      </c>
      <c r="R348" s="193">
        <f>ROUND(J348*H348,2)</f>
        <v>0</v>
      </c>
      <c r="S348" s="71"/>
      <c r="T348" s="194">
        <f>S348*H348</f>
        <v>0</v>
      </c>
      <c r="U348" s="194">
        <v>0</v>
      </c>
      <c r="V348" s="194">
        <f>U348*H348</f>
        <v>0</v>
      </c>
      <c r="W348" s="194">
        <v>0</v>
      </c>
      <c r="X348" s="195">
        <f>W348*H348</f>
        <v>0</v>
      </c>
      <c r="Y348" s="34"/>
      <c r="Z348" s="34"/>
      <c r="AA348" s="34"/>
      <c r="AB348" s="34"/>
      <c r="AC348" s="34"/>
      <c r="AD348" s="34"/>
      <c r="AE348" s="34"/>
      <c r="AR348" s="196" t="s">
        <v>450</v>
      </c>
      <c r="AT348" s="196" t="s">
        <v>129</v>
      </c>
      <c r="AU348" s="196" t="s">
        <v>82</v>
      </c>
      <c r="AY348" s="17" t="s">
        <v>127</v>
      </c>
      <c r="BE348" s="197">
        <f>IF(O348="základní",K348,0)</f>
        <v>0</v>
      </c>
      <c r="BF348" s="197">
        <f>IF(O348="snížená",K348,0)</f>
        <v>0</v>
      </c>
      <c r="BG348" s="197">
        <f>IF(O348="zákl. přenesená",K348,0)</f>
        <v>0</v>
      </c>
      <c r="BH348" s="197">
        <f>IF(O348="sníž. přenesená",K348,0)</f>
        <v>0</v>
      </c>
      <c r="BI348" s="197">
        <f>IF(O348="nulová",K348,0)</f>
        <v>0</v>
      </c>
      <c r="BJ348" s="17" t="s">
        <v>80</v>
      </c>
      <c r="BK348" s="197">
        <f>ROUND(P348*H348,2)</f>
        <v>0</v>
      </c>
      <c r="BL348" s="17" t="s">
        <v>450</v>
      </c>
      <c r="BM348" s="196" t="s">
        <v>459</v>
      </c>
    </row>
    <row r="349" spans="1:65" s="2" customFormat="1" ht="11.25">
      <c r="A349" s="34"/>
      <c r="B349" s="35"/>
      <c r="C349" s="36"/>
      <c r="D349" s="198" t="s">
        <v>136</v>
      </c>
      <c r="E349" s="36"/>
      <c r="F349" s="199" t="s">
        <v>457</v>
      </c>
      <c r="G349" s="36"/>
      <c r="H349" s="36"/>
      <c r="I349" s="200"/>
      <c r="J349" s="200"/>
      <c r="K349" s="36"/>
      <c r="L349" s="36"/>
      <c r="M349" s="39"/>
      <c r="N349" s="201"/>
      <c r="O349" s="202"/>
      <c r="P349" s="71"/>
      <c r="Q349" s="71"/>
      <c r="R349" s="71"/>
      <c r="S349" s="71"/>
      <c r="T349" s="71"/>
      <c r="U349" s="71"/>
      <c r="V349" s="71"/>
      <c r="W349" s="71"/>
      <c r="X349" s="72"/>
      <c r="Y349" s="34"/>
      <c r="Z349" s="34"/>
      <c r="AA349" s="34"/>
      <c r="AB349" s="34"/>
      <c r="AC349" s="34"/>
      <c r="AD349" s="34"/>
      <c r="AE349" s="34"/>
      <c r="AT349" s="17" t="s">
        <v>136</v>
      </c>
      <c r="AU349" s="17" t="s">
        <v>82</v>
      </c>
    </row>
    <row r="350" spans="1:65" s="2" customFormat="1" ht="11.25">
      <c r="A350" s="34"/>
      <c r="B350" s="35"/>
      <c r="C350" s="36"/>
      <c r="D350" s="203" t="s">
        <v>138</v>
      </c>
      <c r="E350" s="36"/>
      <c r="F350" s="204" t="s">
        <v>460</v>
      </c>
      <c r="G350" s="36"/>
      <c r="H350" s="36"/>
      <c r="I350" s="200"/>
      <c r="J350" s="200"/>
      <c r="K350" s="36"/>
      <c r="L350" s="36"/>
      <c r="M350" s="39"/>
      <c r="N350" s="201"/>
      <c r="O350" s="202"/>
      <c r="P350" s="71"/>
      <c r="Q350" s="71"/>
      <c r="R350" s="71"/>
      <c r="S350" s="71"/>
      <c r="T350" s="71"/>
      <c r="U350" s="71"/>
      <c r="V350" s="71"/>
      <c r="W350" s="71"/>
      <c r="X350" s="72"/>
      <c r="Y350" s="34"/>
      <c r="Z350" s="34"/>
      <c r="AA350" s="34"/>
      <c r="AB350" s="34"/>
      <c r="AC350" s="34"/>
      <c r="AD350" s="34"/>
      <c r="AE350" s="34"/>
      <c r="AT350" s="17" t="s">
        <v>138</v>
      </c>
      <c r="AU350" s="17" t="s">
        <v>82</v>
      </c>
    </row>
    <row r="351" spans="1:65" s="14" customFormat="1" ht="11.25">
      <c r="B351" s="215"/>
      <c r="C351" s="216"/>
      <c r="D351" s="198" t="s">
        <v>140</v>
      </c>
      <c r="E351" s="216"/>
      <c r="F351" s="218" t="s">
        <v>461</v>
      </c>
      <c r="G351" s="216"/>
      <c r="H351" s="219">
        <v>3</v>
      </c>
      <c r="I351" s="220"/>
      <c r="J351" s="220"/>
      <c r="K351" s="216"/>
      <c r="L351" s="216"/>
      <c r="M351" s="221"/>
      <c r="N351" s="248"/>
      <c r="O351" s="249"/>
      <c r="P351" s="249"/>
      <c r="Q351" s="249"/>
      <c r="R351" s="249"/>
      <c r="S351" s="249"/>
      <c r="T351" s="249"/>
      <c r="U351" s="249"/>
      <c r="V351" s="249"/>
      <c r="W351" s="249"/>
      <c r="X351" s="250"/>
      <c r="AT351" s="225" t="s">
        <v>140</v>
      </c>
      <c r="AU351" s="225" t="s">
        <v>82</v>
      </c>
      <c r="AV351" s="14" t="s">
        <v>82</v>
      </c>
      <c r="AW351" s="14" t="s">
        <v>4</v>
      </c>
      <c r="AX351" s="14" t="s">
        <v>80</v>
      </c>
      <c r="AY351" s="225" t="s">
        <v>127</v>
      </c>
    </row>
    <row r="352" spans="1:65" s="2" customFormat="1" ht="6.95" customHeight="1">
      <c r="A352" s="34"/>
      <c r="B352" s="54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39"/>
      <c r="N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</row>
  </sheetData>
  <sheetProtection algorithmName="SHA-512" hashValue="Oq3Zby7DbQDEs4hqaFidTJAivnQXEfumSyWQJxKqnlHoNxwf7g++X6IKuUKW6VaaOfEUraQFA3TqhxL9ZVXdxg==" saltValue="1N/82AjqUD/k79KJxYDNVFTQZ1fJOYo2MdeJQeFYDcMVu0EgRCElt72mcPabyb8l2l9oBNTlHrgQmYsW592izA==" spinCount="100000" sheet="1" objects="1" scenarios="1" formatColumns="0" formatRows="0" autoFilter="0"/>
  <autoFilter ref="C126:L351"/>
  <mergeCells count="6">
    <mergeCell ref="M2:Z2"/>
    <mergeCell ref="E7:H7"/>
    <mergeCell ref="E16:H16"/>
    <mergeCell ref="E25:H25"/>
    <mergeCell ref="E85:H85"/>
    <mergeCell ref="E119:H119"/>
  </mergeCells>
  <hyperlinks>
    <hyperlink ref="F132" r:id="rId1"/>
    <hyperlink ref="F138" r:id="rId2"/>
    <hyperlink ref="F144" r:id="rId3"/>
    <hyperlink ref="F150" r:id="rId4"/>
    <hyperlink ref="F158" r:id="rId5"/>
    <hyperlink ref="F164" r:id="rId6"/>
    <hyperlink ref="F170" r:id="rId7"/>
    <hyperlink ref="F174" r:id="rId8"/>
    <hyperlink ref="F177" r:id="rId9"/>
    <hyperlink ref="F185" r:id="rId10"/>
    <hyperlink ref="F191" r:id="rId11"/>
    <hyperlink ref="F200" r:id="rId12"/>
    <hyperlink ref="F207" r:id="rId13"/>
    <hyperlink ref="F215" r:id="rId14"/>
    <hyperlink ref="F223" r:id="rId15"/>
    <hyperlink ref="F231" r:id="rId16"/>
    <hyperlink ref="F241" r:id="rId17"/>
    <hyperlink ref="F247" r:id="rId18"/>
    <hyperlink ref="F257" r:id="rId19"/>
    <hyperlink ref="F264" r:id="rId20"/>
    <hyperlink ref="F269" r:id="rId21"/>
    <hyperlink ref="F272" r:id="rId22"/>
    <hyperlink ref="F276" r:id="rId23"/>
    <hyperlink ref="F281" r:id="rId24"/>
    <hyperlink ref="F288" r:id="rId25"/>
    <hyperlink ref="F292" r:id="rId26"/>
    <hyperlink ref="F295" r:id="rId27"/>
    <hyperlink ref="F298" r:id="rId28"/>
    <hyperlink ref="F301" r:id="rId29"/>
    <hyperlink ref="F304" r:id="rId30"/>
    <hyperlink ref="F307" r:id="rId31"/>
    <hyperlink ref="F310" r:id="rId32"/>
    <hyperlink ref="F314" r:id="rId33"/>
    <hyperlink ref="F323" r:id="rId34"/>
    <hyperlink ref="F338" r:id="rId35"/>
    <hyperlink ref="F346" r:id="rId36"/>
    <hyperlink ref="F350" r:id="rId3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25P-AUS003 - Štětí - Čako...</vt:lpstr>
      <vt:lpstr>'25P-AUS003 - Štětí - Čako...'!Názvy_tisku</vt:lpstr>
      <vt:lpstr>'Rekapitulace stavby'!Názvy_tisku</vt:lpstr>
      <vt:lpstr>'25P-AUS003 - Štětí - Čako...'!Oblast_tisku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BAZANT-PC\František Bažant</dc:creator>
  <cp:lastModifiedBy>rajchl</cp:lastModifiedBy>
  <dcterms:created xsi:type="dcterms:W3CDTF">2025-06-19T13:38:00Z</dcterms:created>
  <dcterms:modified xsi:type="dcterms:W3CDTF">2025-10-10T12:33:37Z</dcterms:modified>
</cp:coreProperties>
</file>