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249985\Desktop\Zadávací dokumentace objekt zázemí a šaten\"/>
    </mc:Choice>
  </mc:AlternateContent>
  <bookViews>
    <workbookView xWindow="0" yWindow="0" windowWidth="21570" windowHeight="8055"/>
  </bookViews>
  <sheets>
    <sheet name="Rekapitulace stavby" sheetId="1" r:id="rId1"/>
    <sheet name="00 - Pokyny pro zpracován..." sheetId="2" r:id="rId2"/>
    <sheet name="01 - Vedlejší rozpočtové ..." sheetId="3" r:id="rId3"/>
    <sheet name="02 - D1.1. - D.1.3. - Sta..." sheetId="4" r:id="rId4"/>
    <sheet name="EI_venk - Elektroinstalac..." sheetId="5" r:id="rId5"/>
    <sheet name="EI_vn - Elektroinstalace ..." sheetId="6" r:id="rId6"/>
    <sheet name="PLYN_01 - Plynovodní příp..." sheetId="7" r:id="rId7"/>
    <sheet name="PLYN_02 - Vnitřní rozvod ..." sheetId="8" r:id="rId8"/>
    <sheet name="UT - Vytápění" sheetId="9" r:id="rId9"/>
    <sheet name="ZTI - Stavební rozpočet" sheetId="10" r:id="rId10"/>
    <sheet name="INT - Vnitřní vybavení" sheetId="11" r:id="rId11"/>
    <sheet name="Seznam figur" sheetId="12" r:id="rId12"/>
    <sheet name="Pokyny pro vyplnění" sheetId="13" r:id="rId13"/>
  </sheets>
  <definedNames>
    <definedName name="_xlnm._FilterDatabase" localSheetId="1" hidden="1">'00 - Pokyny pro zpracován...'!$C$79:$K$100</definedName>
    <definedName name="_xlnm._FilterDatabase" localSheetId="2" hidden="1">'01 - Vedlejší rozpočtové ...'!$C$83:$K$105</definedName>
    <definedName name="_xlnm._FilterDatabase" localSheetId="3" hidden="1">'02 - D1.1. - D.1.3. - Sta...'!$C$103:$K$1090</definedName>
    <definedName name="_xlnm._FilterDatabase" localSheetId="4" hidden="1">'EI_venk - Elektroinstalac...'!$C$91:$K$199</definedName>
    <definedName name="_xlnm._FilterDatabase" localSheetId="5" hidden="1">'EI_vn - Elektroinstalace ...'!$C$106:$K$461</definedName>
    <definedName name="_xlnm._FilterDatabase" localSheetId="10" hidden="1">'INT - Vnitřní vybavení'!$C$87:$K$165</definedName>
    <definedName name="_xlnm._FilterDatabase" localSheetId="6" hidden="1">'PLYN_01 - Plynovodní příp...'!$C$94:$K$296</definedName>
    <definedName name="_xlnm._FilterDatabase" localSheetId="7" hidden="1">'PLYN_02 - Vnitřní rozvod ...'!$C$93:$K$319</definedName>
    <definedName name="_xlnm._FilterDatabase" localSheetId="8" hidden="1">'UT - Vytápění'!$C$85:$K$268</definedName>
    <definedName name="_xlnm._FilterDatabase" localSheetId="9" hidden="1">'ZTI - Stavební rozpočet'!$C$82:$K$225</definedName>
    <definedName name="_xlnm.Print_Titles" localSheetId="1">'00 - Pokyny pro zpracován...'!$79:$79</definedName>
    <definedName name="_xlnm.Print_Titles" localSheetId="2">'01 - Vedlejší rozpočtové ...'!$83:$83</definedName>
    <definedName name="_xlnm.Print_Titles" localSheetId="3">'02 - D1.1. - D.1.3. - Sta...'!$103:$103</definedName>
    <definedName name="_xlnm.Print_Titles" localSheetId="4">'EI_venk - Elektroinstalac...'!$91:$91</definedName>
    <definedName name="_xlnm.Print_Titles" localSheetId="5">'EI_vn - Elektroinstalace ...'!$106:$106</definedName>
    <definedName name="_xlnm.Print_Titles" localSheetId="10">'INT - Vnitřní vybavení'!$87:$87</definedName>
    <definedName name="_xlnm.Print_Titles" localSheetId="6">'PLYN_01 - Plynovodní příp...'!$94:$94</definedName>
    <definedName name="_xlnm.Print_Titles" localSheetId="7">'PLYN_02 - Vnitřní rozvod ...'!$93:$93</definedName>
    <definedName name="_xlnm.Print_Titles" localSheetId="0">'Rekapitulace stavby'!$52:$52</definedName>
    <definedName name="_xlnm.Print_Titles" localSheetId="11">'Seznam figur'!$9:$9</definedName>
    <definedName name="_xlnm.Print_Titles" localSheetId="8">'UT - Vytápění'!$85:$85</definedName>
    <definedName name="_xlnm.Print_Titles" localSheetId="9">'ZTI - Stavební rozpočet'!$82:$82</definedName>
    <definedName name="_xlnm.Print_Area" localSheetId="1">'00 - Pokyny pro zpracován...'!$C$4:$J$39,'00 - Pokyny pro zpracován...'!$C$45:$J$61,'00 - Pokyny pro zpracován...'!$C$67:$K$100</definedName>
    <definedName name="_xlnm.Print_Area" localSheetId="2">'01 - Vedlejší rozpočtové ...'!$C$4:$J$39,'01 - Vedlejší rozpočtové ...'!$C$45:$J$65,'01 - Vedlejší rozpočtové ...'!$C$71:$K$105</definedName>
    <definedName name="_xlnm.Print_Area" localSheetId="3">'02 - D1.1. - D.1.3. - Sta...'!$C$4:$J$39,'02 - D1.1. - D.1.3. - Sta...'!$C$45:$J$85,'02 - D1.1. - D.1.3. - Sta...'!$C$91:$K$1090</definedName>
    <definedName name="_xlnm.Print_Area" localSheetId="4">'EI_venk - Elektroinstalac...'!$C$4:$J$39,'EI_venk - Elektroinstalac...'!$C$45:$J$73,'EI_venk - Elektroinstalac...'!$C$79:$K$199</definedName>
    <definedName name="_xlnm.Print_Area" localSheetId="5">'EI_vn - Elektroinstalace ...'!$C$4:$J$39,'EI_vn - Elektroinstalace ...'!$C$45:$J$88,'EI_vn - Elektroinstalace ...'!$C$94:$K$461</definedName>
    <definedName name="_xlnm.Print_Area" localSheetId="10">'INT - Vnitřní vybavení'!$C$4:$J$39,'INT - Vnitřní vybavení'!$C$45:$J$69,'INT - Vnitřní vybavení'!$C$75:$K$165</definedName>
    <definedName name="_xlnm.Print_Area" localSheetId="6">'PLYN_01 - Plynovodní příp...'!$C$4:$J$39,'PLYN_01 - Plynovodní příp...'!$C$45:$J$76,'PLYN_01 - Plynovodní příp...'!$C$82:$K$296</definedName>
    <definedName name="_xlnm.Print_Area" localSheetId="7">'PLYN_02 - Vnitřní rozvod ...'!$C$4:$J$39,'PLYN_02 - Vnitřní rozvod ...'!$C$45:$J$75,'PLYN_02 - Vnitřní rozvod ...'!$C$81:$K$319</definedName>
    <definedName name="_xlnm.Print_Area" localSheetId="1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stavby'!$C$42:$AQ$65</definedName>
    <definedName name="_xlnm.Print_Area" localSheetId="11">'Seznam figur'!$C$4:$G$63</definedName>
    <definedName name="_xlnm.Print_Area" localSheetId="8">'UT - Vytápění'!$C$4:$J$39,'UT - Vytápění'!$C$45:$J$67,'UT - Vytápění'!$C$73:$K$268</definedName>
    <definedName name="_xlnm.Print_Area" localSheetId="9">'ZTI - Stavební rozpočet'!$C$4:$J$39,'ZTI - Stavební rozpočet'!$C$45:$J$64,'ZTI - Stavební rozpočet'!$C$70:$K$225</definedName>
  </definedNames>
  <calcPr calcId="162913"/>
</workbook>
</file>

<file path=xl/calcChain.xml><?xml version="1.0" encoding="utf-8"?>
<calcChain xmlns="http://schemas.openxmlformats.org/spreadsheetml/2006/main">
  <c r="D7" i="12" l="1"/>
  <c r="J37" i="11"/>
  <c r="J36" i="11"/>
  <c r="AY64" i="1"/>
  <c r="J35" i="11"/>
  <c r="AX64" i="1" s="1"/>
  <c r="BI164" i="11"/>
  <c r="BH164" i="11"/>
  <c r="BG164" i="11"/>
  <c r="BF164" i="11"/>
  <c r="T164" i="11"/>
  <c r="R164" i="11"/>
  <c r="P164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7" i="11"/>
  <c r="BH157" i="11"/>
  <c r="BG157" i="11"/>
  <c r="BF157" i="11"/>
  <c r="T157" i="11"/>
  <c r="T156" i="11" s="1"/>
  <c r="R157" i="11"/>
  <c r="R156" i="11"/>
  <c r="P157" i="11"/>
  <c r="P156" i="11" s="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7" i="11"/>
  <c r="BH147" i="11"/>
  <c r="BG147" i="11"/>
  <c r="BF147" i="11"/>
  <c r="T147" i="11"/>
  <c r="R147" i="11"/>
  <c r="P147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BI122" i="11"/>
  <c r="BH122" i="11"/>
  <c r="BG122" i="11"/>
  <c r="BF122" i="11"/>
  <c r="T122" i="11"/>
  <c r="R122" i="11"/>
  <c r="P122" i="11"/>
  <c r="BI120" i="11"/>
  <c r="BH120" i="11"/>
  <c r="BG120" i="11"/>
  <c r="BF120" i="11"/>
  <c r="T120" i="11"/>
  <c r="R120" i="11"/>
  <c r="P120" i="11"/>
  <c r="BI118" i="11"/>
  <c r="BH118" i="11"/>
  <c r="BG118" i="11"/>
  <c r="BF118" i="11"/>
  <c r="T118" i="11"/>
  <c r="R118" i="11"/>
  <c r="P118" i="11"/>
  <c r="BI116" i="11"/>
  <c r="BH116" i="11"/>
  <c r="BG116" i="11"/>
  <c r="BF116" i="11"/>
  <c r="T116" i="11"/>
  <c r="R116" i="11"/>
  <c r="P116" i="11"/>
  <c r="BI114" i="11"/>
  <c r="BH114" i="11"/>
  <c r="BG114" i="11"/>
  <c r="BF114" i="11"/>
  <c r="T114" i="11"/>
  <c r="R114" i="11"/>
  <c r="P114" i="11"/>
  <c r="BI112" i="11"/>
  <c r="BH112" i="11"/>
  <c r="BG112" i="11"/>
  <c r="BF112" i="11"/>
  <c r="T112" i="11"/>
  <c r="R112" i="11"/>
  <c r="P112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5" i="11"/>
  <c r="BH105" i="11"/>
  <c r="BG105" i="11"/>
  <c r="BF105" i="11"/>
  <c r="T105" i="11"/>
  <c r="R105" i="11"/>
  <c r="P105" i="11"/>
  <c r="BI102" i="11"/>
  <c r="BH102" i="11"/>
  <c r="BG102" i="11"/>
  <c r="BF102" i="11"/>
  <c r="T102" i="11"/>
  <c r="R102" i="11"/>
  <c r="P102" i="11"/>
  <c r="BI100" i="11"/>
  <c r="BH100" i="11"/>
  <c r="BG100" i="11"/>
  <c r="BF100" i="11"/>
  <c r="T100" i="11"/>
  <c r="R100" i="11"/>
  <c r="P100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F82" i="11"/>
  <c r="E80" i="11"/>
  <c r="F52" i="11"/>
  <c r="E50" i="11"/>
  <c r="J24" i="11"/>
  <c r="E24" i="11"/>
  <c r="J85" i="11"/>
  <c r="J23" i="11"/>
  <c r="J21" i="11"/>
  <c r="E21" i="11"/>
  <c r="J84" i="11"/>
  <c r="J20" i="11"/>
  <c r="J18" i="11"/>
  <c r="E18" i="11"/>
  <c r="F55" i="11"/>
  <c r="J17" i="11"/>
  <c r="J15" i="11"/>
  <c r="E15" i="11"/>
  <c r="F84" i="11"/>
  <c r="J14" i="11"/>
  <c r="J12" i="11"/>
  <c r="J82" i="11" s="1"/>
  <c r="E7" i="11"/>
  <c r="E78" i="11"/>
  <c r="J37" i="10"/>
  <c r="J36" i="10"/>
  <c r="AY63" i="1"/>
  <c r="J35" i="10"/>
  <c r="AX63" i="1" s="1"/>
  <c r="BI224" i="10"/>
  <c r="BH224" i="10"/>
  <c r="BG224" i="10"/>
  <c r="BF224" i="10"/>
  <c r="T224" i="10"/>
  <c r="R224" i="10"/>
  <c r="P224" i="10"/>
  <c r="BI222" i="10"/>
  <c r="BH222" i="10"/>
  <c r="BG222" i="10"/>
  <c r="BF222" i="10"/>
  <c r="T222" i="10"/>
  <c r="R222" i="10"/>
  <c r="P222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2" i="10"/>
  <c r="BH212" i="10"/>
  <c r="BG212" i="10"/>
  <c r="BF212" i="10"/>
  <c r="T212" i="10"/>
  <c r="R212" i="10"/>
  <c r="P212" i="10"/>
  <c r="BI210" i="10"/>
  <c r="BH210" i="10"/>
  <c r="BG210" i="10"/>
  <c r="BF210" i="10"/>
  <c r="T210" i="10"/>
  <c r="R210" i="10"/>
  <c r="P210" i="10"/>
  <c r="BI208" i="10"/>
  <c r="BH208" i="10"/>
  <c r="BG208" i="10"/>
  <c r="BF208" i="10"/>
  <c r="T208" i="10"/>
  <c r="R208" i="10"/>
  <c r="P208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2" i="10"/>
  <c r="BH202" i="10"/>
  <c r="BG202" i="10"/>
  <c r="BF202" i="10"/>
  <c r="T202" i="10"/>
  <c r="R202" i="10"/>
  <c r="P202" i="10"/>
  <c r="BI200" i="10"/>
  <c r="BH200" i="10"/>
  <c r="BG200" i="10"/>
  <c r="BF200" i="10"/>
  <c r="T200" i="10"/>
  <c r="R200" i="10"/>
  <c r="P200" i="10"/>
  <c r="BI198" i="10"/>
  <c r="BH198" i="10"/>
  <c r="BG198" i="10"/>
  <c r="BF198" i="10"/>
  <c r="T198" i="10"/>
  <c r="R198" i="10"/>
  <c r="P198" i="10"/>
  <c r="BI196" i="10"/>
  <c r="BH196" i="10"/>
  <c r="BG196" i="10"/>
  <c r="BF196" i="10"/>
  <c r="T196" i="10"/>
  <c r="R196" i="10"/>
  <c r="P196" i="10"/>
  <c r="BI194" i="10"/>
  <c r="BH194" i="10"/>
  <c r="BG194" i="10"/>
  <c r="BF194" i="10"/>
  <c r="T194" i="10"/>
  <c r="R194" i="10"/>
  <c r="P194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7" i="10"/>
  <c r="BH187" i="10"/>
  <c r="BG187" i="10"/>
  <c r="BF187" i="10"/>
  <c r="T187" i="10"/>
  <c r="R187" i="10"/>
  <c r="P187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9" i="10"/>
  <c r="BH159" i="10"/>
  <c r="BG159" i="10"/>
  <c r="BF159" i="10"/>
  <c r="T159" i="10"/>
  <c r="R159" i="10"/>
  <c r="P159" i="10"/>
  <c r="BI157" i="10"/>
  <c r="BH157" i="10"/>
  <c r="BG157" i="10"/>
  <c r="BF157" i="10"/>
  <c r="T157" i="10"/>
  <c r="R157" i="10"/>
  <c r="P157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5" i="10"/>
  <c r="BH145" i="10"/>
  <c r="BG145" i="10"/>
  <c r="BF145" i="10"/>
  <c r="T145" i="10"/>
  <c r="R145" i="10"/>
  <c r="P145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8" i="10"/>
  <c r="BH118" i="10"/>
  <c r="BG118" i="10"/>
  <c r="BF118" i="10"/>
  <c r="T118" i="10"/>
  <c r="R118" i="10"/>
  <c r="P118" i="10"/>
  <c r="BI116" i="10"/>
  <c r="BH116" i="10"/>
  <c r="BG116" i="10"/>
  <c r="BF116" i="10"/>
  <c r="T116" i="10"/>
  <c r="R116" i="10"/>
  <c r="P116" i="10"/>
  <c r="BI114" i="10"/>
  <c r="BH114" i="10"/>
  <c r="BG114" i="10"/>
  <c r="BF114" i="10"/>
  <c r="T114" i="10"/>
  <c r="R114" i="10"/>
  <c r="P114" i="10"/>
  <c r="BI112" i="10"/>
  <c r="BH112" i="10"/>
  <c r="BG112" i="10"/>
  <c r="BF112" i="10"/>
  <c r="T112" i="10"/>
  <c r="R112" i="10"/>
  <c r="P112" i="10"/>
  <c r="BI110" i="10"/>
  <c r="BH110" i="10"/>
  <c r="BG110" i="10"/>
  <c r="BF110" i="10"/>
  <c r="T110" i="10"/>
  <c r="R110" i="10"/>
  <c r="P110" i="10"/>
  <c r="BI108" i="10"/>
  <c r="BH108" i="10"/>
  <c r="BG108" i="10"/>
  <c r="BF108" i="10"/>
  <c r="T108" i="10"/>
  <c r="R108" i="10"/>
  <c r="P108" i="10"/>
  <c r="BI106" i="10"/>
  <c r="BH106" i="10"/>
  <c r="BG106" i="10"/>
  <c r="BF106" i="10"/>
  <c r="T106" i="10"/>
  <c r="R106" i="10"/>
  <c r="P106" i="10"/>
  <c r="BI104" i="10"/>
  <c r="BH104" i="10"/>
  <c r="BG104" i="10"/>
  <c r="BF104" i="10"/>
  <c r="T104" i="10"/>
  <c r="R104" i="10"/>
  <c r="P104" i="10"/>
  <c r="BI102" i="10"/>
  <c r="BH102" i="10"/>
  <c r="BG102" i="10"/>
  <c r="BF102" i="10"/>
  <c r="T102" i="10"/>
  <c r="R102" i="10"/>
  <c r="P102" i="10"/>
  <c r="BI100" i="10"/>
  <c r="BH100" i="10"/>
  <c r="BG100" i="10"/>
  <c r="BF100" i="10"/>
  <c r="T100" i="10"/>
  <c r="R100" i="10"/>
  <c r="P100" i="10"/>
  <c r="BI98" i="10"/>
  <c r="BH98" i="10"/>
  <c r="BG98" i="10"/>
  <c r="BF98" i="10"/>
  <c r="T98" i="10"/>
  <c r="R98" i="10"/>
  <c r="P98" i="10"/>
  <c r="BI96" i="10"/>
  <c r="BH96" i="10"/>
  <c r="BG96" i="10"/>
  <c r="BF96" i="10"/>
  <c r="T96" i="10"/>
  <c r="R96" i="10"/>
  <c r="P96" i="10"/>
  <c r="BI94" i="10"/>
  <c r="BH94" i="10"/>
  <c r="BG94" i="10"/>
  <c r="BF94" i="10"/>
  <c r="T94" i="10"/>
  <c r="R94" i="10"/>
  <c r="P94" i="10"/>
  <c r="BI92" i="10"/>
  <c r="BH92" i="10"/>
  <c r="BG92" i="10"/>
  <c r="BF92" i="10"/>
  <c r="T92" i="10"/>
  <c r="R92" i="10"/>
  <c r="P92" i="10"/>
  <c r="BI90" i="10"/>
  <c r="BH90" i="10"/>
  <c r="BG90" i="10"/>
  <c r="BF90" i="10"/>
  <c r="T90" i="10"/>
  <c r="R90" i="10"/>
  <c r="P90" i="10"/>
  <c r="BI88" i="10"/>
  <c r="BH88" i="10"/>
  <c r="BG88" i="10"/>
  <c r="BF88" i="10"/>
  <c r="T88" i="10"/>
  <c r="R88" i="10"/>
  <c r="P88" i="10"/>
  <c r="BI86" i="10"/>
  <c r="BH86" i="10"/>
  <c r="BG86" i="10"/>
  <c r="BF86" i="10"/>
  <c r="T86" i="10"/>
  <c r="R86" i="10"/>
  <c r="P86" i="10"/>
  <c r="J80" i="10"/>
  <c r="J79" i="10"/>
  <c r="F79" i="10"/>
  <c r="F77" i="10"/>
  <c r="E75" i="10"/>
  <c r="J55" i="10"/>
  <c r="J54" i="10"/>
  <c r="F54" i="10"/>
  <c r="F52" i="10"/>
  <c r="E50" i="10"/>
  <c r="J18" i="10"/>
  <c r="E18" i="10"/>
  <c r="F80" i="10" s="1"/>
  <c r="J17" i="10"/>
  <c r="J12" i="10"/>
  <c r="J77" i="10"/>
  <c r="E7" i="10"/>
  <c r="E73" i="10" s="1"/>
  <c r="J37" i="9"/>
  <c r="J36" i="9"/>
  <c r="AY62" i="1" s="1"/>
  <c r="J35" i="9"/>
  <c r="AX62" i="1"/>
  <c r="BI263" i="9"/>
  <c r="BH263" i="9"/>
  <c r="BG263" i="9"/>
  <c r="BF263" i="9"/>
  <c r="T263" i="9"/>
  <c r="T262" i="9" s="1"/>
  <c r="R263" i="9"/>
  <c r="R262" i="9"/>
  <c r="P263" i="9"/>
  <c r="P262" i="9" s="1"/>
  <c r="BI259" i="9"/>
  <c r="BH259" i="9"/>
  <c r="BG259" i="9"/>
  <c r="BF259" i="9"/>
  <c r="T259" i="9"/>
  <c r="R259" i="9"/>
  <c r="P259" i="9"/>
  <c r="BI256" i="9"/>
  <c r="BH256" i="9"/>
  <c r="BG256" i="9"/>
  <c r="BF256" i="9"/>
  <c r="T256" i="9"/>
  <c r="R256" i="9"/>
  <c r="P256" i="9"/>
  <c r="BI253" i="9"/>
  <c r="BH253" i="9"/>
  <c r="BG253" i="9"/>
  <c r="BF253" i="9"/>
  <c r="T253" i="9"/>
  <c r="R253" i="9"/>
  <c r="P253" i="9"/>
  <c r="BI250" i="9"/>
  <c r="BH250" i="9"/>
  <c r="BG250" i="9"/>
  <c r="BF250" i="9"/>
  <c r="T250" i="9"/>
  <c r="R250" i="9"/>
  <c r="P250" i="9"/>
  <c r="BI247" i="9"/>
  <c r="BH247" i="9"/>
  <c r="BG247" i="9"/>
  <c r="BF247" i="9"/>
  <c r="T247" i="9"/>
  <c r="R247" i="9"/>
  <c r="P247" i="9"/>
  <c r="BI244" i="9"/>
  <c r="BH244" i="9"/>
  <c r="BG244" i="9"/>
  <c r="BF244" i="9"/>
  <c r="T244" i="9"/>
  <c r="R244" i="9"/>
  <c r="P244" i="9"/>
  <c r="BI241" i="9"/>
  <c r="BH241" i="9"/>
  <c r="BG241" i="9"/>
  <c r="BF241" i="9"/>
  <c r="T241" i="9"/>
  <c r="R241" i="9"/>
  <c r="P241" i="9"/>
  <c r="BI238" i="9"/>
  <c r="BH238" i="9"/>
  <c r="BG238" i="9"/>
  <c r="BF238" i="9"/>
  <c r="T238" i="9"/>
  <c r="R238" i="9"/>
  <c r="P238" i="9"/>
  <c r="BI235" i="9"/>
  <c r="BH235" i="9"/>
  <c r="BG235" i="9"/>
  <c r="BF235" i="9"/>
  <c r="T235" i="9"/>
  <c r="R235" i="9"/>
  <c r="P235" i="9"/>
  <c r="BI232" i="9"/>
  <c r="BH232" i="9"/>
  <c r="BG232" i="9"/>
  <c r="BF232" i="9"/>
  <c r="T232" i="9"/>
  <c r="R232" i="9"/>
  <c r="P232" i="9"/>
  <c r="BI229" i="9"/>
  <c r="BH229" i="9"/>
  <c r="BG229" i="9"/>
  <c r="BF229" i="9"/>
  <c r="T229" i="9"/>
  <c r="R229" i="9"/>
  <c r="P229" i="9"/>
  <c r="BI225" i="9"/>
  <c r="BH225" i="9"/>
  <c r="BG225" i="9"/>
  <c r="BF225" i="9"/>
  <c r="T225" i="9"/>
  <c r="R225" i="9"/>
  <c r="P225" i="9"/>
  <c r="BI221" i="9"/>
  <c r="BH221" i="9"/>
  <c r="BG221" i="9"/>
  <c r="BF221" i="9"/>
  <c r="T221" i="9"/>
  <c r="R221" i="9"/>
  <c r="P221" i="9"/>
  <c r="BI218" i="9"/>
  <c r="BH218" i="9"/>
  <c r="BG218" i="9"/>
  <c r="BF218" i="9"/>
  <c r="T218" i="9"/>
  <c r="R218" i="9"/>
  <c r="P218" i="9"/>
  <c r="BI215" i="9"/>
  <c r="BH215" i="9"/>
  <c r="BG215" i="9"/>
  <c r="BF215" i="9"/>
  <c r="T215" i="9"/>
  <c r="R215" i="9"/>
  <c r="P215" i="9"/>
  <c r="BI212" i="9"/>
  <c r="BH212" i="9"/>
  <c r="BG212" i="9"/>
  <c r="BF212" i="9"/>
  <c r="T212" i="9"/>
  <c r="R212" i="9"/>
  <c r="P212" i="9"/>
  <c r="BI210" i="9"/>
  <c r="BH210" i="9"/>
  <c r="BG210" i="9"/>
  <c r="BF210" i="9"/>
  <c r="T210" i="9"/>
  <c r="R210" i="9"/>
  <c r="P210" i="9"/>
  <c r="BI207" i="9"/>
  <c r="BH207" i="9"/>
  <c r="BG207" i="9"/>
  <c r="BF207" i="9"/>
  <c r="T207" i="9"/>
  <c r="R207" i="9"/>
  <c r="P207" i="9"/>
  <c r="BI205" i="9"/>
  <c r="BH205" i="9"/>
  <c r="BG205" i="9"/>
  <c r="BF205" i="9"/>
  <c r="T205" i="9"/>
  <c r="R205" i="9"/>
  <c r="P205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3" i="9"/>
  <c r="BH193" i="9"/>
  <c r="BG193" i="9"/>
  <c r="BF193" i="9"/>
  <c r="T193" i="9"/>
  <c r="R193" i="9"/>
  <c r="P193" i="9"/>
  <c r="BI190" i="9"/>
  <c r="BH190" i="9"/>
  <c r="BG190" i="9"/>
  <c r="BF190" i="9"/>
  <c r="T190" i="9"/>
  <c r="R190" i="9"/>
  <c r="P190" i="9"/>
  <c r="BI187" i="9"/>
  <c r="BH187" i="9"/>
  <c r="BG187" i="9"/>
  <c r="BF187" i="9"/>
  <c r="T187" i="9"/>
  <c r="R187" i="9"/>
  <c r="P187" i="9"/>
  <c r="BI184" i="9"/>
  <c r="BH184" i="9"/>
  <c r="BG184" i="9"/>
  <c r="BF184" i="9"/>
  <c r="T184" i="9"/>
  <c r="R184" i="9"/>
  <c r="P184" i="9"/>
  <c r="BI181" i="9"/>
  <c r="BH181" i="9"/>
  <c r="BG181" i="9"/>
  <c r="BF181" i="9"/>
  <c r="T181" i="9"/>
  <c r="R181" i="9"/>
  <c r="P181" i="9"/>
  <c r="BI178" i="9"/>
  <c r="BH178" i="9"/>
  <c r="BG178" i="9"/>
  <c r="BF178" i="9"/>
  <c r="T178" i="9"/>
  <c r="R178" i="9"/>
  <c r="P178" i="9"/>
  <c r="BI175" i="9"/>
  <c r="BH175" i="9"/>
  <c r="BG175" i="9"/>
  <c r="BF175" i="9"/>
  <c r="T175" i="9"/>
  <c r="R175" i="9"/>
  <c r="P175" i="9"/>
  <c r="BI172" i="9"/>
  <c r="BH172" i="9"/>
  <c r="BG172" i="9"/>
  <c r="BF172" i="9"/>
  <c r="T172" i="9"/>
  <c r="R172" i="9"/>
  <c r="P172" i="9"/>
  <c r="BI168" i="9"/>
  <c r="BH168" i="9"/>
  <c r="BG168" i="9"/>
  <c r="BF168" i="9"/>
  <c r="T168" i="9"/>
  <c r="R168" i="9"/>
  <c r="P168" i="9"/>
  <c r="BI164" i="9"/>
  <c r="BH164" i="9"/>
  <c r="BG164" i="9"/>
  <c r="BF164" i="9"/>
  <c r="T164" i="9"/>
  <c r="R164" i="9"/>
  <c r="P164" i="9"/>
  <c r="BI160" i="9"/>
  <c r="BH160" i="9"/>
  <c r="BG160" i="9"/>
  <c r="BF160" i="9"/>
  <c r="T160" i="9"/>
  <c r="R160" i="9"/>
  <c r="P160" i="9"/>
  <c r="BI151" i="9"/>
  <c r="BH151" i="9"/>
  <c r="BG151" i="9"/>
  <c r="BF151" i="9"/>
  <c r="T151" i="9"/>
  <c r="R151" i="9"/>
  <c r="P151" i="9"/>
  <c r="BI147" i="9"/>
  <c r="BH147" i="9"/>
  <c r="BG147" i="9"/>
  <c r="BF147" i="9"/>
  <c r="T147" i="9"/>
  <c r="R147" i="9"/>
  <c r="P147" i="9"/>
  <c r="BI143" i="9"/>
  <c r="BH143" i="9"/>
  <c r="BG143" i="9"/>
  <c r="BF143" i="9"/>
  <c r="T143" i="9"/>
  <c r="R143" i="9"/>
  <c r="P143" i="9"/>
  <c r="BI139" i="9"/>
  <c r="BH139" i="9"/>
  <c r="BG139" i="9"/>
  <c r="BF139" i="9"/>
  <c r="T139" i="9"/>
  <c r="R139" i="9"/>
  <c r="P139" i="9"/>
  <c r="BI135" i="9"/>
  <c r="BH135" i="9"/>
  <c r="BG135" i="9"/>
  <c r="BF135" i="9"/>
  <c r="T135" i="9"/>
  <c r="R135" i="9"/>
  <c r="P135" i="9"/>
  <c r="BI131" i="9"/>
  <c r="BH131" i="9"/>
  <c r="BG131" i="9"/>
  <c r="BF131" i="9"/>
  <c r="T131" i="9"/>
  <c r="R131" i="9"/>
  <c r="P131" i="9"/>
  <c r="BI127" i="9"/>
  <c r="BH127" i="9"/>
  <c r="BG127" i="9"/>
  <c r="BF127" i="9"/>
  <c r="T127" i="9"/>
  <c r="R127" i="9"/>
  <c r="P127" i="9"/>
  <c r="BI123" i="9"/>
  <c r="BH123" i="9"/>
  <c r="BG123" i="9"/>
  <c r="BF123" i="9"/>
  <c r="T123" i="9"/>
  <c r="R123" i="9"/>
  <c r="P123" i="9"/>
  <c r="BI120" i="9"/>
  <c r="BH120" i="9"/>
  <c r="BG120" i="9"/>
  <c r="BF120" i="9"/>
  <c r="T120" i="9"/>
  <c r="R120" i="9"/>
  <c r="P120" i="9"/>
  <c r="BI117" i="9"/>
  <c r="BH117" i="9"/>
  <c r="BG117" i="9"/>
  <c r="BF117" i="9"/>
  <c r="T117" i="9"/>
  <c r="R117" i="9"/>
  <c r="P117" i="9"/>
  <c r="BI114" i="9"/>
  <c r="BH114" i="9"/>
  <c r="BG114" i="9"/>
  <c r="BF114" i="9"/>
  <c r="T114" i="9"/>
  <c r="R114" i="9"/>
  <c r="P114" i="9"/>
  <c r="BI111" i="9"/>
  <c r="BH111" i="9"/>
  <c r="BG111" i="9"/>
  <c r="BF111" i="9"/>
  <c r="T111" i="9"/>
  <c r="R111" i="9"/>
  <c r="P111" i="9"/>
  <c r="BI107" i="9"/>
  <c r="BH107" i="9"/>
  <c r="BG107" i="9"/>
  <c r="BF107" i="9"/>
  <c r="T107" i="9"/>
  <c r="R107" i="9"/>
  <c r="P107" i="9"/>
  <c r="BI104" i="9"/>
  <c r="BH104" i="9"/>
  <c r="BG104" i="9"/>
  <c r="BF104" i="9"/>
  <c r="T104" i="9"/>
  <c r="R104" i="9"/>
  <c r="P104" i="9"/>
  <c r="BI101" i="9"/>
  <c r="BH101" i="9"/>
  <c r="BG101" i="9"/>
  <c r="BF101" i="9"/>
  <c r="T101" i="9"/>
  <c r="R101" i="9"/>
  <c r="P101" i="9"/>
  <c r="BI98" i="9"/>
  <c r="BH98" i="9"/>
  <c r="BG98" i="9"/>
  <c r="BF98" i="9"/>
  <c r="T98" i="9"/>
  <c r="R98" i="9"/>
  <c r="P98" i="9"/>
  <c r="BI95" i="9"/>
  <c r="BH95" i="9"/>
  <c r="BG95" i="9"/>
  <c r="BF95" i="9"/>
  <c r="T95" i="9"/>
  <c r="R95" i="9"/>
  <c r="P95" i="9"/>
  <c r="BI92" i="9"/>
  <c r="BH92" i="9"/>
  <c r="BG92" i="9"/>
  <c r="BF92" i="9"/>
  <c r="T92" i="9"/>
  <c r="R92" i="9"/>
  <c r="P92" i="9"/>
  <c r="BI89" i="9"/>
  <c r="BH89" i="9"/>
  <c r="BG89" i="9"/>
  <c r="BF89" i="9"/>
  <c r="T89" i="9"/>
  <c r="R89" i="9"/>
  <c r="P89" i="9"/>
  <c r="J83" i="9"/>
  <c r="J82" i="9"/>
  <c r="F82" i="9"/>
  <c r="F80" i="9"/>
  <c r="E78" i="9"/>
  <c r="J55" i="9"/>
  <c r="J54" i="9"/>
  <c r="F54" i="9"/>
  <c r="F52" i="9"/>
  <c r="E50" i="9"/>
  <c r="J18" i="9"/>
  <c r="E18" i="9"/>
  <c r="F55" i="9" s="1"/>
  <c r="J17" i="9"/>
  <c r="J12" i="9"/>
  <c r="J80" i="9" s="1"/>
  <c r="E7" i="9"/>
  <c r="E48" i="9"/>
  <c r="J37" i="8"/>
  <c r="J36" i="8"/>
  <c r="AY61" i="1" s="1"/>
  <c r="J35" i="8"/>
  <c r="AX61" i="1"/>
  <c r="BI317" i="8"/>
  <c r="BH317" i="8"/>
  <c r="BG317" i="8"/>
  <c r="BF317" i="8"/>
  <c r="T317" i="8"/>
  <c r="T316" i="8" s="1"/>
  <c r="R317" i="8"/>
  <c r="R316" i="8"/>
  <c r="P317" i="8"/>
  <c r="P316" i="8"/>
  <c r="BI314" i="8"/>
  <c r="BH314" i="8"/>
  <c r="BG314" i="8"/>
  <c r="BF314" i="8"/>
  <c r="T314" i="8"/>
  <c r="T313" i="8"/>
  <c r="R314" i="8"/>
  <c r="R313" i="8" s="1"/>
  <c r="R312" i="8" s="1"/>
  <c r="P314" i="8"/>
  <c r="P313" i="8" s="1"/>
  <c r="P312" i="8" s="1"/>
  <c r="BI309" i="8"/>
  <c r="BH309" i="8"/>
  <c r="BG309" i="8"/>
  <c r="BF309" i="8"/>
  <c r="T309" i="8"/>
  <c r="R309" i="8"/>
  <c r="P309" i="8"/>
  <c r="BI306" i="8"/>
  <c r="BH306" i="8"/>
  <c r="BG306" i="8"/>
  <c r="BF306" i="8"/>
  <c r="T306" i="8"/>
  <c r="R306" i="8"/>
  <c r="P306" i="8"/>
  <c r="BI303" i="8"/>
  <c r="BH303" i="8"/>
  <c r="BG303" i="8"/>
  <c r="BF303" i="8"/>
  <c r="T303" i="8"/>
  <c r="R303" i="8"/>
  <c r="P303" i="8"/>
  <c r="BI299" i="8"/>
  <c r="BH299" i="8"/>
  <c r="BG299" i="8"/>
  <c r="BF299" i="8"/>
  <c r="T299" i="8"/>
  <c r="R299" i="8"/>
  <c r="P299" i="8"/>
  <c r="BI297" i="8"/>
  <c r="BH297" i="8"/>
  <c r="BG297" i="8"/>
  <c r="BF297" i="8"/>
  <c r="T297" i="8"/>
  <c r="R297" i="8"/>
  <c r="P297" i="8"/>
  <c r="BI295" i="8"/>
  <c r="BH295" i="8"/>
  <c r="BG295" i="8"/>
  <c r="BF295" i="8"/>
  <c r="T295" i="8"/>
  <c r="R295" i="8"/>
  <c r="P295" i="8"/>
  <c r="BI293" i="8"/>
  <c r="BH293" i="8"/>
  <c r="BG293" i="8"/>
  <c r="BF293" i="8"/>
  <c r="T293" i="8"/>
  <c r="R293" i="8"/>
  <c r="P293" i="8"/>
  <c r="BI291" i="8"/>
  <c r="BH291" i="8"/>
  <c r="BG291" i="8"/>
  <c r="BF291" i="8"/>
  <c r="T291" i="8"/>
  <c r="R291" i="8"/>
  <c r="P291" i="8"/>
  <c r="BI289" i="8"/>
  <c r="BH289" i="8"/>
  <c r="BG289" i="8"/>
  <c r="BF289" i="8"/>
  <c r="T289" i="8"/>
  <c r="R289" i="8"/>
  <c r="P289" i="8"/>
  <c r="BI286" i="8"/>
  <c r="BH286" i="8"/>
  <c r="BG286" i="8"/>
  <c r="BF286" i="8"/>
  <c r="T286" i="8"/>
  <c r="R286" i="8"/>
  <c r="P286" i="8"/>
  <c r="BI284" i="8"/>
  <c r="BH284" i="8"/>
  <c r="BG284" i="8"/>
  <c r="BF284" i="8"/>
  <c r="T284" i="8"/>
  <c r="R284" i="8"/>
  <c r="P284" i="8"/>
  <c r="BI281" i="8"/>
  <c r="BH281" i="8"/>
  <c r="BG281" i="8"/>
  <c r="BF281" i="8"/>
  <c r="T281" i="8"/>
  <c r="R281" i="8"/>
  <c r="P281" i="8"/>
  <c r="BI278" i="8"/>
  <c r="BH278" i="8"/>
  <c r="BG278" i="8"/>
  <c r="BF278" i="8"/>
  <c r="T278" i="8"/>
  <c r="R278" i="8"/>
  <c r="P278" i="8"/>
  <c r="BI275" i="8"/>
  <c r="BH275" i="8"/>
  <c r="BG275" i="8"/>
  <c r="BF275" i="8"/>
  <c r="T275" i="8"/>
  <c r="R275" i="8"/>
  <c r="P275" i="8"/>
  <c r="BI273" i="8"/>
  <c r="BH273" i="8"/>
  <c r="BG273" i="8"/>
  <c r="BF273" i="8"/>
  <c r="T273" i="8"/>
  <c r="R273" i="8"/>
  <c r="P273" i="8"/>
  <c r="BI271" i="8"/>
  <c r="BH271" i="8"/>
  <c r="BG271" i="8"/>
  <c r="BF271" i="8"/>
  <c r="T271" i="8"/>
  <c r="R271" i="8"/>
  <c r="P271" i="8"/>
  <c r="BI268" i="8"/>
  <c r="BH268" i="8"/>
  <c r="BG268" i="8"/>
  <c r="BF268" i="8"/>
  <c r="T268" i="8"/>
  <c r="R268" i="8"/>
  <c r="P268" i="8"/>
  <c r="BI266" i="8"/>
  <c r="BH266" i="8"/>
  <c r="BG266" i="8"/>
  <c r="BF266" i="8"/>
  <c r="T266" i="8"/>
  <c r="R266" i="8"/>
  <c r="P266" i="8"/>
  <c r="BI263" i="8"/>
  <c r="BH263" i="8"/>
  <c r="BG263" i="8"/>
  <c r="BF263" i="8"/>
  <c r="T263" i="8"/>
  <c r="R263" i="8"/>
  <c r="P263" i="8"/>
  <c r="BI261" i="8"/>
  <c r="BH261" i="8"/>
  <c r="BG261" i="8"/>
  <c r="BF261" i="8"/>
  <c r="T261" i="8"/>
  <c r="R261" i="8"/>
  <c r="P261" i="8"/>
  <c r="BI258" i="8"/>
  <c r="BH258" i="8"/>
  <c r="BG258" i="8"/>
  <c r="BF258" i="8"/>
  <c r="T258" i="8"/>
  <c r="R258" i="8"/>
  <c r="P258" i="8"/>
  <c r="BI254" i="8"/>
  <c r="BH254" i="8"/>
  <c r="BG254" i="8"/>
  <c r="BF254" i="8"/>
  <c r="T254" i="8"/>
  <c r="T253" i="8"/>
  <c r="R254" i="8"/>
  <c r="R253" i="8"/>
  <c r="P254" i="8"/>
  <c r="P253" i="8"/>
  <c r="BI249" i="8"/>
  <c r="BH249" i="8"/>
  <c r="BG249" i="8"/>
  <c r="BF249" i="8"/>
  <c r="T249" i="8"/>
  <c r="R249" i="8"/>
  <c r="P249" i="8"/>
  <c r="BI246" i="8"/>
  <c r="BH246" i="8"/>
  <c r="BG246" i="8"/>
  <c r="BF246" i="8"/>
  <c r="T246" i="8"/>
  <c r="R246" i="8"/>
  <c r="P246" i="8"/>
  <c r="BI243" i="8"/>
  <c r="BH243" i="8"/>
  <c r="BG243" i="8"/>
  <c r="BF243" i="8"/>
  <c r="T243" i="8"/>
  <c r="R243" i="8"/>
  <c r="P243" i="8"/>
  <c r="BI240" i="8"/>
  <c r="BH240" i="8"/>
  <c r="BG240" i="8"/>
  <c r="BF240" i="8"/>
  <c r="T240" i="8"/>
  <c r="R240" i="8"/>
  <c r="P240" i="8"/>
  <c r="BI236" i="8"/>
  <c r="BH236" i="8"/>
  <c r="BG236" i="8"/>
  <c r="BF236" i="8"/>
  <c r="T236" i="8"/>
  <c r="R236" i="8"/>
  <c r="P236" i="8"/>
  <c r="BI234" i="8"/>
  <c r="BH234" i="8"/>
  <c r="BG234" i="8"/>
  <c r="BF234" i="8"/>
  <c r="T234" i="8"/>
  <c r="R234" i="8"/>
  <c r="P234" i="8"/>
  <c r="BI232" i="8"/>
  <c r="BH232" i="8"/>
  <c r="BG232" i="8"/>
  <c r="BF232" i="8"/>
  <c r="T232" i="8"/>
  <c r="R232" i="8"/>
  <c r="P232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09" i="8"/>
  <c r="BH209" i="8"/>
  <c r="BG209" i="8"/>
  <c r="BF209" i="8"/>
  <c r="T209" i="8"/>
  <c r="R209" i="8"/>
  <c r="P209" i="8"/>
  <c r="BI206" i="8"/>
  <c r="BH206" i="8"/>
  <c r="BG206" i="8"/>
  <c r="BF206" i="8"/>
  <c r="T206" i="8"/>
  <c r="R206" i="8"/>
  <c r="P206" i="8"/>
  <c r="BI203" i="8"/>
  <c r="BH203" i="8"/>
  <c r="BG203" i="8"/>
  <c r="BF203" i="8"/>
  <c r="T203" i="8"/>
  <c r="R203" i="8"/>
  <c r="P203" i="8"/>
  <c r="BI200" i="8"/>
  <c r="BH200" i="8"/>
  <c r="BG200" i="8"/>
  <c r="BF200" i="8"/>
  <c r="T200" i="8"/>
  <c r="R200" i="8"/>
  <c r="P200" i="8"/>
  <c r="BI197" i="8"/>
  <c r="BH197" i="8"/>
  <c r="BG197" i="8"/>
  <c r="BF197" i="8"/>
  <c r="T197" i="8"/>
  <c r="R197" i="8"/>
  <c r="P197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3" i="8"/>
  <c r="BH183" i="8"/>
  <c r="BG183" i="8"/>
  <c r="BF183" i="8"/>
  <c r="T183" i="8"/>
  <c r="R183" i="8"/>
  <c r="P183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6" i="8"/>
  <c r="BH166" i="8"/>
  <c r="BG166" i="8"/>
  <c r="BF166" i="8"/>
  <c r="T166" i="8"/>
  <c r="R166" i="8"/>
  <c r="P166" i="8"/>
  <c r="BI161" i="8"/>
  <c r="BH161" i="8"/>
  <c r="BG161" i="8"/>
  <c r="BF161" i="8"/>
  <c r="T161" i="8"/>
  <c r="R161" i="8"/>
  <c r="P161" i="8"/>
  <c r="BI158" i="8"/>
  <c r="BH158" i="8"/>
  <c r="BG158" i="8"/>
  <c r="BF158" i="8"/>
  <c r="T158" i="8"/>
  <c r="R158" i="8"/>
  <c r="P158" i="8"/>
  <c r="BI154" i="8"/>
  <c r="BH154" i="8"/>
  <c r="BG154" i="8"/>
  <c r="BF154" i="8"/>
  <c r="T154" i="8"/>
  <c r="T153" i="8"/>
  <c r="R154" i="8"/>
  <c r="R153" i="8"/>
  <c r="P154" i="8"/>
  <c r="P153" i="8"/>
  <c r="BI149" i="8"/>
  <c r="BH149" i="8"/>
  <c r="BG149" i="8"/>
  <c r="BF149" i="8"/>
  <c r="T149" i="8"/>
  <c r="R149" i="8"/>
  <c r="P149" i="8"/>
  <c r="BI145" i="8"/>
  <c r="BH145" i="8"/>
  <c r="BG145" i="8"/>
  <c r="BF145" i="8"/>
  <c r="T145" i="8"/>
  <c r="R145" i="8"/>
  <c r="P145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32" i="8"/>
  <c r="BH132" i="8"/>
  <c r="BG132" i="8"/>
  <c r="BF132" i="8"/>
  <c r="T132" i="8"/>
  <c r="R132" i="8"/>
  <c r="P132" i="8"/>
  <c r="BI127" i="8"/>
  <c r="BH127" i="8"/>
  <c r="BG127" i="8"/>
  <c r="BF127" i="8"/>
  <c r="T127" i="8"/>
  <c r="R127" i="8"/>
  <c r="P127" i="8"/>
  <c r="BI123" i="8"/>
  <c r="BH123" i="8"/>
  <c r="BG123" i="8"/>
  <c r="BF123" i="8"/>
  <c r="T123" i="8"/>
  <c r="R123" i="8"/>
  <c r="P123" i="8"/>
  <c r="BI118" i="8"/>
  <c r="BH118" i="8"/>
  <c r="BG118" i="8"/>
  <c r="BF118" i="8"/>
  <c r="T118" i="8"/>
  <c r="R118" i="8"/>
  <c r="P118" i="8"/>
  <c r="BI114" i="8"/>
  <c r="BH114" i="8"/>
  <c r="BG114" i="8"/>
  <c r="BF114" i="8"/>
  <c r="T114" i="8"/>
  <c r="R114" i="8"/>
  <c r="P114" i="8"/>
  <c r="BI110" i="8"/>
  <c r="BH110" i="8"/>
  <c r="BG110" i="8"/>
  <c r="BF110" i="8"/>
  <c r="T110" i="8"/>
  <c r="R110" i="8"/>
  <c r="P110" i="8"/>
  <c r="BI106" i="8"/>
  <c r="BH106" i="8"/>
  <c r="BG106" i="8"/>
  <c r="BF106" i="8"/>
  <c r="T106" i="8"/>
  <c r="R106" i="8"/>
  <c r="P106" i="8"/>
  <c r="BI102" i="8"/>
  <c r="BH102" i="8"/>
  <c r="BG102" i="8"/>
  <c r="BF102" i="8"/>
  <c r="T102" i="8"/>
  <c r="R102" i="8"/>
  <c r="P102" i="8"/>
  <c r="BI97" i="8"/>
  <c r="BH97" i="8"/>
  <c r="BG97" i="8"/>
  <c r="BF97" i="8"/>
  <c r="T97" i="8"/>
  <c r="R97" i="8"/>
  <c r="P97" i="8"/>
  <c r="J91" i="8"/>
  <c r="J90" i="8"/>
  <c r="F90" i="8"/>
  <c r="F88" i="8"/>
  <c r="E86" i="8"/>
  <c r="J55" i="8"/>
  <c r="J54" i="8"/>
  <c r="F54" i="8"/>
  <c r="F52" i="8"/>
  <c r="E50" i="8"/>
  <c r="J18" i="8"/>
  <c r="E18" i="8"/>
  <c r="F55" i="8"/>
  <c r="J17" i="8"/>
  <c r="J12" i="8"/>
  <c r="J88" i="8" s="1"/>
  <c r="E7" i="8"/>
  <c r="E84" i="8" s="1"/>
  <c r="J37" i="7"/>
  <c r="J36" i="7"/>
  <c r="AY60" i="1"/>
  <c r="J35" i="7"/>
  <c r="AX60" i="1"/>
  <c r="BI294" i="7"/>
  <c r="BH294" i="7"/>
  <c r="BG294" i="7"/>
  <c r="BF294" i="7"/>
  <c r="T294" i="7"/>
  <c r="T293" i="7"/>
  <c r="R294" i="7"/>
  <c r="R293" i="7"/>
  <c r="P294" i="7"/>
  <c r="P293" i="7"/>
  <c r="BI291" i="7"/>
  <c r="BH291" i="7"/>
  <c r="BG291" i="7"/>
  <c r="BF291" i="7"/>
  <c r="T291" i="7"/>
  <c r="T290" i="7"/>
  <c r="R291" i="7"/>
  <c r="R290" i="7"/>
  <c r="P291" i="7"/>
  <c r="P290" i="7"/>
  <c r="BI287" i="7"/>
  <c r="BH287" i="7"/>
  <c r="BG287" i="7"/>
  <c r="BF287" i="7"/>
  <c r="T287" i="7"/>
  <c r="T286" i="7"/>
  <c r="T285" i="7" s="1"/>
  <c r="R287" i="7"/>
  <c r="R286" i="7" s="1"/>
  <c r="R285" i="7" s="1"/>
  <c r="P287" i="7"/>
  <c r="P286" i="7"/>
  <c r="P285" i="7" s="1"/>
  <c r="BI282" i="7"/>
  <c r="BH282" i="7"/>
  <c r="BG282" i="7"/>
  <c r="BF282" i="7"/>
  <c r="T282" i="7"/>
  <c r="R282" i="7"/>
  <c r="P282" i="7"/>
  <c r="BI279" i="7"/>
  <c r="BH279" i="7"/>
  <c r="BG279" i="7"/>
  <c r="BF279" i="7"/>
  <c r="T279" i="7"/>
  <c r="R279" i="7"/>
  <c r="P279" i="7"/>
  <c r="BI275" i="7"/>
  <c r="BH275" i="7"/>
  <c r="BG275" i="7"/>
  <c r="BF275" i="7"/>
  <c r="T275" i="7"/>
  <c r="T274" i="7" s="1"/>
  <c r="R275" i="7"/>
  <c r="R274" i="7" s="1"/>
  <c r="P275" i="7"/>
  <c r="P274" i="7" s="1"/>
  <c r="BI271" i="7"/>
  <c r="BH271" i="7"/>
  <c r="BG271" i="7"/>
  <c r="BF271" i="7"/>
  <c r="T271" i="7"/>
  <c r="R271" i="7"/>
  <c r="P271" i="7"/>
  <c r="BI269" i="7"/>
  <c r="BH269" i="7"/>
  <c r="BG269" i="7"/>
  <c r="BF269" i="7"/>
  <c r="T269" i="7"/>
  <c r="R269" i="7"/>
  <c r="P269" i="7"/>
  <c r="BI266" i="7"/>
  <c r="BH266" i="7"/>
  <c r="BG266" i="7"/>
  <c r="BF266" i="7"/>
  <c r="T266" i="7"/>
  <c r="R266" i="7"/>
  <c r="P266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6" i="7"/>
  <c r="BH246" i="7"/>
  <c r="BG246" i="7"/>
  <c r="BF246" i="7"/>
  <c r="T246" i="7"/>
  <c r="R246" i="7"/>
  <c r="P246" i="7"/>
  <c r="BI242" i="7"/>
  <c r="BH242" i="7"/>
  <c r="BG242" i="7"/>
  <c r="BF242" i="7"/>
  <c r="T242" i="7"/>
  <c r="T241" i="7"/>
  <c r="R242" i="7"/>
  <c r="R241" i="7" s="1"/>
  <c r="P242" i="7"/>
  <c r="P241" i="7"/>
  <c r="BI238" i="7"/>
  <c r="BH238" i="7"/>
  <c r="BG238" i="7"/>
  <c r="BF238" i="7"/>
  <c r="T238" i="7"/>
  <c r="R238" i="7"/>
  <c r="P238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0" i="7"/>
  <c r="BH230" i="7"/>
  <c r="BG230" i="7"/>
  <c r="BF230" i="7"/>
  <c r="T230" i="7"/>
  <c r="R230" i="7"/>
  <c r="P230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R210" i="7"/>
  <c r="P210" i="7"/>
  <c r="BI206" i="7"/>
  <c r="BH206" i="7"/>
  <c r="BG206" i="7"/>
  <c r="BF206" i="7"/>
  <c r="T206" i="7"/>
  <c r="T205" i="7"/>
  <c r="R206" i="7"/>
  <c r="R205" i="7"/>
  <c r="P206" i="7"/>
  <c r="P205" i="7"/>
  <c r="BI202" i="7"/>
  <c r="BH202" i="7"/>
  <c r="BG202" i="7"/>
  <c r="BF202" i="7"/>
  <c r="T202" i="7"/>
  <c r="T201" i="7"/>
  <c r="R202" i="7"/>
  <c r="R201" i="7"/>
  <c r="P202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3" i="7"/>
  <c r="BH193" i="7"/>
  <c r="BG193" i="7"/>
  <c r="BF193" i="7"/>
  <c r="T193" i="7"/>
  <c r="R193" i="7"/>
  <c r="P193" i="7"/>
  <c r="BI189" i="7"/>
  <c r="BH189" i="7"/>
  <c r="BG189" i="7"/>
  <c r="BF189" i="7"/>
  <c r="T189" i="7"/>
  <c r="R189" i="7"/>
  <c r="P189" i="7"/>
  <c r="BI182" i="7"/>
  <c r="BH182" i="7"/>
  <c r="BG182" i="7"/>
  <c r="BF182" i="7"/>
  <c r="T182" i="7"/>
  <c r="R182" i="7"/>
  <c r="P182" i="7"/>
  <c r="BI178" i="7"/>
  <c r="BH178" i="7"/>
  <c r="BG178" i="7"/>
  <c r="BF178" i="7"/>
  <c r="T178" i="7"/>
  <c r="R178" i="7"/>
  <c r="P178" i="7"/>
  <c r="BI174" i="7"/>
  <c r="BH174" i="7"/>
  <c r="BG174" i="7"/>
  <c r="BF174" i="7"/>
  <c r="T174" i="7"/>
  <c r="R174" i="7"/>
  <c r="P174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0" i="7"/>
  <c r="BH160" i="7"/>
  <c r="BG160" i="7"/>
  <c r="BF160" i="7"/>
  <c r="T160" i="7"/>
  <c r="R160" i="7"/>
  <c r="P160" i="7"/>
  <c r="BI156" i="7"/>
  <c r="BH156" i="7"/>
  <c r="BG156" i="7"/>
  <c r="BF156" i="7"/>
  <c r="T156" i="7"/>
  <c r="R156" i="7"/>
  <c r="P156" i="7"/>
  <c r="BI153" i="7"/>
  <c r="BH153" i="7"/>
  <c r="BG153" i="7"/>
  <c r="BF153" i="7"/>
  <c r="T153" i="7"/>
  <c r="R153" i="7"/>
  <c r="P153" i="7"/>
  <c r="BI149" i="7"/>
  <c r="BH149" i="7"/>
  <c r="BG149" i="7"/>
  <c r="BF149" i="7"/>
  <c r="T149" i="7"/>
  <c r="R149" i="7"/>
  <c r="P149" i="7"/>
  <c r="BI145" i="7"/>
  <c r="BH145" i="7"/>
  <c r="BG145" i="7"/>
  <c r="BF145" i="7"/>
  <c r="T145" i="7"/>
  <c r="R145" i="7"/>
  <c r="P145" i="7"/>
  <c r="BI141" i="7"/>
  <c r="BH141" i="7"/>
  <c r="BG141" i="7"/>
  <c r="BF141" i="7"/>
  <c r="T141" i="7"/>
  <c r="R141" i="7"/>
  <c r="P141" i="7"/>
  <c r="BI137" i="7"/>
  <c r="BH137" i="7"/>
  <c r="BG137" i="7"/>
  <c r="BF137" i="7"/>
  <c r="T137" i="7"/>
  <c r="R137" i="7"/>
  <c r="P137" i="7"/>
  <c r="BI130" i="7"/>
  <c r="BH130" i="7"/>
  <c r="BG130" i="7"/>
  <c r="BF130" i="7"/>
  <c r="T130" i="7"/>
  <c r="R130" i="7"/>
  <c r="P130" i="7"/>
  <c r="BI126" i="7"/>
  <c r="BH126" i="7"/>
  <c r="BG126" i="7"/>
  <c r="BF126" i="7"/>
  <c r="T126" i="7"/>
  <c r="R126" i="7"/>
  <c r="P126" i="7"/>
  <c r="BI122" i="7"/>
  <c r="BH122" i="7"/>
  <c r="BG122" i="7"/>
  <c r="BF122" i="7"/>
  <c r="T122" i="7"/>
  <c r="R122" i="7"/>
  <c r="P122" i="7"/>
  <c r="BI118" i="7"/>
  <c r="BH118" i="7"/>
  <c r="BG118" i="7"/>
  <c r="BF118" i="7"/>
  <c r="T118" i="7"/>
  <c r="R118" i="7"/>
  <c r="P118" i="7"/>
  <c r="BI113" i="7"/>
  <c r="BH113" i="7"/>
  <c r="BG113" i="7"/>
  <c r="BF113" i="7"/>
  <c r="T113" i="7"/>
  <c r="R113" i="7"/>
  <c r="P113" i="7"/>
  <c r="BI110" i="7"/>
  <c r="BH110" i="7"/>
  <c r="BG110" i="7"/>
  <c r="BF110" i="7"/>
  <c r="T110" i="7"/>
  <c r="R110" i="7"/>
  <c r="P110" i="7"/>
  <c r="BI107" i="7"/>
  <c r="BH107" i="7"/>
  <c r="BG107" i="7"/>
  <c r="BF107" i="7"/>
  <c r="T107" i="7"/>
  <c r="R107" i="7"/>
  <c r="P107" i="7"/>
  <c r="BI104" i="7"/>
  <c r="BH104" i="7"/>
  <c r="BG104" i="7"/>
  <c r="BF104" i="7"/>
  <c r="T104" i="7"/>
  <c r="R104" i="7"/>
  <c r="P104" i="7"/>
  <c r="BI101" i="7"/>
  <c r="BH101" i="7"/>
  <c r="BG101" i="7"/>
  <c r="BF101" i="7"/>
  <c r="T101" i="7"/>
  <c r="R101" i="7"/>
  <c r="P101" i="7"/>
  <c r="BI98" i="7"/>
  <c r="BH98" i="7"/>
  <c r="BG98" i="7"/>
  <c r="BF98" i="7"/>
  <c r="T98" i="7"/>
  <c r="R98" i="7"/>
  <c r="P98" i="7"/>
  <c r="J92" i="7"/>
  <c r="J91" i="7"/>
  <c r="F91" i="7"/>
  <c r="F89" i="7"/>
  <c r="E87" i="7"/>
  <c r="J55" i="7"/>
  <c r="J54" i="7"/>
  <c r="F54" i="7"/>
  <c r="F52" i="7"/>
  <c r="E50" i="7"/>
  <c r="J18" i="7"/>
  <c r="E18" i="7"/>
  <c r="F55" i="7" s="1"/>
  <c r="J17" i="7"/>
  <c r="J12" i="7"/>
  <c r="J52" i="7"/>
  <c r="E7" i="7"/>
  <c r="E48" i="7"/>
  <c r="J37" i="6"/>
  <c r="J36" i="6"/>
  <c r="AY59" i="1" s="1"/>
  <c r="J35" i="6"/>
  <c r="AX59" i="1" s="1"/>
  <c r="BI460" i="6"/>
  <c r="BH460" i="6"/>
  <c r="BG460" i="6"/>
  <c r="BF460" i="6"/>
  <c r="T460" i="6"/>
  <c r="R460" i="6"/>
  <c r="P460" i="6"/>
  <c r="BI458" i="6"/>
  <c r="BH458" i="6"/>
  <c r="BG458" i="6"/>
  <c r="BF458" i="6"/>
  <c r="T458" i="6"/>
  <c r="R458" i="6"/>
  <c r="P458" i="6"/>
  <c r="BI456" i="6"/>
  <c r="BH456" i="6"/>
  <c r="BG456" i="6"/>
  <c r="BF456" i="6"/>
  <c r="T456" i="6"/>
  <c r="R456" i="6"/>
  <c r="P456" i="6"/>
  <c r="BI454" i="6"/>
  <c r="BH454" i="6"/>
  <c r="BG454" i="6"/>
  <c r="BF454" i="6"/>
  <c r="T454" i="6"/>
  <c r="R454" i="6"/>
  <c r="P454" i="6"/>
  <c r="BI452" i="6"/>
  <c r="BH452" i="6"/>
  <c r="BG452" i="6"/>
  <c r="BF452" i="6"/>
  <c r="T452" i="6"/>
  <c r="R452" i="6"/>
  <c r="P452" i="6"/>
  <c r="BI450" i="6"/>
  <c r="BH450" i="6"/>
  <c r="BG450" i="6"/>
  <c r="BF450" i="6"/>
  <c r="T450" i="6"/>
  <c r="R450" i="6"/>
  <c r="P450" i="6"/>
  <c r="BI448" i="6"/>
  <c r="BH448" i="6"/>
  <c r="BG448" i="6"/>
  <c r="BF448" i="6"/>
  <c r="T448" i="6"/>
  <c r="R448" i="6"/>
  <c r="P448" i="6"/>
  <c r="BI446" i="6"/>
  <c r="BH446" i="6"/>
  <c r="BG446" i="6"/>
  <c r="BF446" i="6"/>
  <c r="T446" i="6"/>
  <c r="R446" i="6"/>
  <c r="P446" i="6"/>
  <c r="BI443" i="6"/>
  <c r="BH443" i="6"/>
  <c r="BG443" i="6"/>
  <c r="BF443" i="6"/>
  <c r="T443" i="6"/>
  <c r="R443" i="6"/>
  <c r="P443" i="6"/>
  <c r="BI441" i="6"/>
  <c r="BH441" i="6"/>
  <c r="BG441" i="6"/>
  <c r="BF441" i="6"/>
  <c r="T441" i="6"/>
  <c r="R441" i="6"/>
  <c r="P441" i="6"/>
  <c r="BI439" i="6"/>
  <c r="BH439" i="6"/>
  <c r="BG439" i="6"/>
  <c r="BF439" i="6"/>
  <c r="T439" i="6"/>
  <c r="R439" i="6"/>
  <c r="P439" i="6"/>
  <c r="BI437" i="6"/>
  <c r="BH437" i="6"/>
  <c r="BG437" i="6"/>
  <c r="BF437" i="6"/>
  <c r="T437" i="6"/>
  <c r="R437" i="6"/>
  <c r="P437" i="6"/>
  <c r="BI435" i="6"/>
  <c r="BH435" i="6"/>
  <c r="BG435" i="6"/>
  <c r="BF435" i="6"/>
  <c r="T435" i="6"/>
  <c r="R435" i="6"/>
  <c r="P435" i="6"/>
  <c r="BI433" i="6"/>
  <c r="BH433" i="6"/>
  <c r="BG433" i="6"/>
  <c r="BF433" i="6"/>
  <c r="T433" i="6"/>
  <c r="R433" i="6"/>
  <c r="P433" i="6"/>
  <c r="BI431" i="6"/>
  <c r="BH431" i="6"/>
  <c r="BG431" i="6"/>
  <c r="BF431" i="6"/>
  <c r="T431" i="6"/>
  <c r="R431" i="6"/>
  <c r="P431" i="6"/>
  <c r="BI429" i="6"/>
  <c r="BH429" i="6"/>
  <c r="BG429" i="6"/>
  <c r="BF429" i="6"/>
  <c r="T429" i="6"/>
  <c r="R429" i="6"/>
  <c r="P429" i="6"/>
  <c r="BI426" i="6"/>
  <c r="BH426" i="6"/>
  <c r="BG426" i="6"/>
  <c r="BF426" i="6"/>
  <c r="T426" i="6"/>
  <c r="R426" i="6"/>
  <c r="P426" i="6"/>
  <c r="BI424" i="6"/>
  <c r="BH424" i="6"/>
  <c r="BG424" i="6"/>
  <c r="BF424" i="6"/>
  <c r="T424" i="6"/>
  <c r="R424" i="6"/>
  <c r="P424" i="6"/>
  <c r="BI422" i="6"/>
  <c r="BH422" i="6"/>
  <c r="BG422" i="6"/>
  <c r="BF422" i="6"/>
  <c r="T422" i="6"/>
  <c r="R422" i="6"/>
  <c r="P422" i="6"/>
  <c r="BI420" i="6"/>
  <c r="BH420" i="6"/>
  <c r="BG420" i="6"/>
  <c r="BF420" i="6"/>
  <c r="T420" i="6"/>
  <c r="R420" i="6"/>
  <c r="P420" i="6"/>
  <c r="BI418" i="6"/>
  <c r="BH418" i="6"/>
  <c r="BG418" i="6"/>
  <c r="BF418" i="6"/>
  <c r="T418" i="6"/>
  <c r="R418" i="6"/>
  <c r="P418" i="6"/>
  <c r="BI416" i="6"/>
  <c r="BH416" i="6"/>
  <c r="BG416" i="6"/>
  <c r="BF416" i="6"/>
  <c r="T416" i="6"/>
  <c r="R416" i="6"/>
  <c r="P416" i="6"/>
  <c r="BI414" i="6"/>
  <c r="BH414" i="6"/>
  <c r="BG414" i="6"/>
  <c r="BF414" i="6"/>
  <c r="T414" i="6"/>
  <c r="R414" i="6"/>
  <c r="P414" i="6"/>
  <c r="BI411" i="6"/>
  <c r="BH411" i="6"/>
  <c r="BG411" i="6"/>
  <c r="BF411" i="6"/>
  <c r="T411" i="6"/>
  <c r="R411" i="6"/>
  <c r="P411" i="6"/>
  <c r="BI409" i="6"/>
  <c r="BH409" i="6"/>
  <c r="BG409" i="6"/>
  <c r="BF409" i="6"/>
  <c r="T409" i="6"/>
  <c r="R409" i="6"/>
  <c r="P409" i="6"/>
  <c r="BI407" i="6"/>
  <c r="BH407" i="6"/>
  <c r="BG407" i="6"/>
  <c r="BF407" i="6"/>
  <c r="T407" i="6"/>
  <c r="R407" i="6"/>
  <c r="P407" i="6"/>
  <c r="BI405" i="6"/>
  <c r="BH405" i="6"/>
  <c r="BG405" i="6"/>
  <c r="BF405" i="6"/>
  <c r="T405" i="6"/>
  <c r="R405" i="6"/>
  <c r="P405" i="6"/>
  <c r="BI403" i="6"/>
  <c r="BH403" i="6"/>
  <c r="BG403" i="6"/>
  <c r="BF403" i="6"/>
  <c r="T403" i="6"/>
  <c r="R403" i="6"/>
  <c r="P403" i="6"/>
  <c r="BI401" i="6"/>
  <c r="BH401" i="6"/>
  <c r="BG401" i="6"/>
  <c r="BF401" i="6"/>
  <c r="T401" i="6"/>
  <c r="R401" i="6"/>
  <c r="P401" i="6"/>
  <c r="BI399" i="6"/>
  <c r="BH399" i="6"/>
  <c r="BG399" i="6"/>
  <c r="BF399" i="6"/>
  <c r="T399" i="6"/>
  <c r="R399" i="6"/>
  <c r="P399" i="6"/>
  <c r="BI396" i="6"/>
  <c r="BH396" i="6"/>
  <c r="BG396" i="6"/>
  <c r="BF396" i="6"/>
  <c r="T396" i="6"/>
  <c r="T395" i="6" s="1"/>
  <c r="R396" i="6"/>
  <c r="R395" i="6" s="1"/>
  <c r="P396" i="6"/>
  <c r="P395" i="6"/>
  <c r="BI393" i="6"/>
  <c r="BH393" i="6"/>
  <c r="BG393" i="6"/>
  <c r="BF393" i="6"/>
  <c r="T393" i="6"/>
  <c r="T392" i="6" s="1"/>
  <c r="R393" i="6"/>
  <c r="R392" i="6" s="1"/>
  <c r="P393" i="6"/>
  <c r="P392" i="6" s="1"/>
  <c r="BI389" i="6"/>
  <c r="BH389" i="6"/>
  <c r="BG389" i="6"/>
  <c r="BF389" i="6"/>
  <c r="T389" i="6"/>
  <c r="T388" i="6" s="1"/>
  <c r="R389" i="6"/>
  <c r="R388" i="6" s="1"/>
  <c r="P389" i="6"/>
  <c r="P388" i="6"/>
  <c r="BI386" i="6"/>
  <c r="BH386" i="6"/>
  <c r="BG386" i="6"/>
  <c r="BF386" i="6"/>
  <c r="T386" i="6"/>
  <c r="R386" i="6"/>
  <c r="P386" i="6"/>
  <c r="BI384" i="6"/>
  <c r="BH384" i="6"/>
  <c r="BG384" i="6"/>
  <c r="BF384" i="6"/>
  <c r="T384" i="6"/>
  <c r="R384" i="6"/>
  <c r="P384" i="6"/>
  <c r="BI382" i="6"/>
  <c r="BH382" i="6"/>
  <c r="BG382" i="6"/>
  <c r="BF382" i="6"/>
  <c r="T382" i="6"/>
  <c r="R382" i="6"/>
  <c r="P382" i="6"/>
  <c r="BI380" i="6"/>
  <c r="BH380" i="6"/>
  <c r="BG380" i="6"/>
  <c r="BF380" i="6"/>
  <c r="T380" i="6"/>
  <c r="R380" i="6"/>
  <c r="P380" i="6"/>
  <c r="BI378" i="6"/>
  <c r="BH378" i="6"/>
  <c r="BG378" i="6"/>
  <c r="BF378" i="6"/>
  <c r="T378" i="6"/>
  <c r="R378" i="6"/>
  <c r="P378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72" i="6"/>
  <c r="BH372" i="6"/>
  <c r="BG372" i="6"/>
  <c r="BF372" i="6"/>
  <c r="T372" i="6"/>
  <c r="R372" i="6"/>
  <c r="P372" i="6"/>
  <c r="BI370" i="6"/>
  <c r="BH370" i="6"/>
  <c r="BG370" i="6"/>
  <c r="BF370" i="6"/>
  <c r="T370" i="6"/>
  <c r="R370" i="6"/>
  <c r="P370" i="6"/>
  <c r="BI368" i="6"/>
  <c r="BH368" i="6"/>
  <c r="BG368" i="6"/>
  <c r="BF368" i="6"/>
  <c r="T368" i="6"/>
  <c r="R368" i="6"/>
  <c r="P368" i="6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7" i="6"/>
  <c r="BH347" i="6"/>
  <c r="BG347" i="6"/>
  <c r="BF347" i="6"/>
  <c r="T347" i="6"/>
  <c r="R347" i="6"/>
  <c r="P347" i="6"/>
  <c r="BI345" i="6"/>
  <c r="BH345" i="6"/>
  <c r="BG345" i="6"/>
  <c r="BF345" i="6"/>
  <c r="T345" i="6"/>
  <c r="R345" i="6"/>
  <c r="P345" i="6"/>
  <c r="BI342" i="6"/>
  <c r="BH342" i="6"/>
  <c r="BG342" i="6"/>
  <c r="BF342" i="6"/>
  <c r="T342" i="6"/>
  <c r="R342" i="6"/>
  <c r="P342" i="6"/>
  <c r="BI340" i="6"/>
  <c r="BH340" i="6"/>
  <c r="BG340" i="6"/>
  <c r="BF340" i="6"/>
  <c r="T340" i="6"/>
  <c r="R340" i="6"/>
  <c r="P340" i="6"/>
  <c r="BI338" i="6"/>
  <c r="BH338" i="6"/>
  <c r="BG338" i="6"/>
  <c r="BF338" i="6"/>
  <c r="T338" i="6"/>
  <c r="R338" i="6"/>
  <c r="P338" i="6"/>
  <c r="BI336" i="6"/>
  <c r="BH336" i="6"/>
  <c r="BG336" i="6"/>
  <c r="BF336" i="6"/>
  <c r="T336" i="6"/>
  <c r="R336" i="6"/>
  <c r="P336" i="6"/>
  <c r="BI334" i="6"/>
  <c r="BH334" i="6"/>
  <c r="BG334" i="6"/>
  <c r="BF334" i="6"/>
  <c r="T334" i="6"/>
  <c r="R334" i="6"/>
  <c r="P334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7" i="6"/>
  <c r="BH327" i="6"/>
  <c r="BG327" i="6"/>
  <c r="BF327" i="6"/>
  <c r="T327" i="6"/>
  <c r="R327" i="6"/>
  <c r="P327" i="6"/>
  <c r="BI325" i="6"/>
  <c r="BH325" i="6"/>
  <c r="BG325" i="6"/>
  <c r="BF325" i="6"/>
  <c r="T325" i="6"/>
  <c r="R325" i="6"/>
  <c r="P325" i="6"/>
  <c r="BI323" i="6"/>
  <c r="BH323" i="6"/>
  <c r="BG323" i="6"/>
  <c r="BF323" i="6"/>
  <c r="T323" i="6"/>
  <c r="R323" i="6"/>
  <c r="P323" i="6"/>
  <c r="BI321" i="6"/>
  <c r="BH321" i="6"/>
  <c r="BG321" i="6"/>
  <c r="BF321" i="6"/>
  <c r="T321" i="6"/>
  <c r="R321" i="6"/>
  <c r="P321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5" i="6"/>
  <c r="BH315" i="6"/>
  <c r="BG315" i="6"/>
  <c r="BF315" i="6"/>
  <c r="T315" i="6"/>
  <c r="R315" i="6"/>
  <c r="P315" i="6"/>
  <c r="BI313" i="6"/>
  <c r="BH313" i="6"/>
  <c r="BG313" i="6"/>
  <c r="BF313" i="6"/>
  <c r="T313" i="6"/>
  <c r="R313" i="6"/>
  <c r="P313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6" i="6"/>
  <c r="BH306" i="6"/>
  <c r="BG306" i="6"/>
  <c r="BF306" i="6"/>
  <c r="T306" i="6"/>
  <c r="R306" i="6"/>
  <c r="P306" i="6"/>
  <c r="BI304" i="6"/>
  <c r="BH304" i="6"/>
  <c r="BG304" i="6"/>
  <c r="BF304" i="6"/>
  <c r="T304" i="6"/>
  <c r="R304" i="6"/>
  <c r="P304" i="6"/>
  <c r="BI302" i="6"/>
  <c r="BH302" i="6"/>
  <c r="BG302" i="6"/>
  <c r="BF302" i="6"/>
  <c r="T302" i="6"/>
  <c r="R302" i="6"/>
  <c r="P302" i="6"/>
  <c r="BI300" i="6"/>
  <c r="BH300" i="6"/>
  <c r="BG300" i="6"/>
  <c r="BF300" i="6"/>
  <c r="T300" i="6"/>
  <c r="R300" i="6"/>
  <c r="P300" i="6"/>
  <c r="BI298" i="6"/>
  <c r="BH298" i="6"/>
  <c r="BG298" i="6"/>
  <c r="BF298" i="6"/>
  <c r="T298" i="6"/>
  <c r="R298" i="6"/>
  <c r="P298" i="6"/>
  <c r="BI295" i="6"/>
  <c r="BH295" i="6"/>
  <c r="BG295" i="6"/>
  <c r="BF295" i="6"/>
  <c r="T295" i="6"/>
  <c r="R295" i="6"/>
  <c r="P295" i="6"/>
  <c r="BI293" i="6"/>
  <c r="BH293" i="6"/>
  <c r="BG293" i="6"/>
  <c r="BF293" i="6"/>
  <c r="T293" i="6"/>
  <c r="R293" i="6"/>
  <c r="P293" i="6"/>
  <c r="BI291" i="6"/>
  <c r="BH291" i="6"/>
  <c r="BG291" i="6"/>
  <c r="BF291" i="6"/>
  <c r="T291" i="6"/>
  <c r="R291" i="6"/>
  <c r="P291" i="6"/>
  <c r="BI289" i="6"/>
  <c r="BH289" i="6"/>
  <c r="BG289" i="6"/>
  <c r="BF289" i="6"/>
  <c r="T289" i="6"/>
  <c r="R289" i="6"/>
  <c r="P289" i="6"/>
  <c r="BI287" i="6"/>
  <c r="BH287" i="6"/>
  <c r="BG287" i="6"/>
  <c r="BF287" i="6"/>
  <c r="T287" i="6"/>
  <c r="R287" i="6"/>
  <c r="P287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81" i="6"/>
  <c r="BH281" i="6"/>
  <c r="BG281" i="6"/>
  <c r="BF281" i="6"/>
  <c r="T281" i="6"/>
  <c r="R281" i="6"/>
  <c r="P281" i="6"/>
  <c r="BI279" i="6"/>
  <c r="BH279" i="6"/>
  <c r="BG279" i="6"/>
  <c r="BF279" i="6"/>
  <c r="T279" i="6"/>
  <c r="R279" i="6"/>
  <c r="P279" i="6"/>
  <c r="BI277" i="6"/>
  <c r="BH277" i="6"/>
  <c r="BG277" i="6"/>
  <c r="BF277" i="6"/>
  <c r="T277" i="6"/>
  <c r="R277" i="6"/>
  <c r="P277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4" i="6"/>
  <c r="BH254" i="6"/>
  <c r="BG254" i="6"/>
  <c r="BF254" i="6"/>
  <c r="T254" i="6"/>
  <c r="R254" i="6"/>
  <c r="P254" i="6"/>
  <c r="BI252" i="6"/>
  <c r="BH252" i="6"/>
  <c r="BG252" i="6"/>
  <c r="BF252" i="6"/>
  <c r="T252" i="6"/>
  <c r="R252" i="6"/>
  <c r="P252" i="6"/>
  <c r="BI250" i="6"/>
  <c r="BH250" i="6"/>
  <c r="BG250" i="6"/>
  <c r="BF250" i="6"/>
  <c r="T250" i="6"/>
  <c r="R250" i="6"/>
  <c r="P250" i="6"/>
  <c r="BI248" i="6"/>
  <c r="BH248" i="6"/>
  <c r="BG248" i="6"/>
  <c r="BF248" i="6"/>
  <c r="T248" i="6"/>
  <c r="R248" i="6"/>
  <c r="P248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40" i="6"/>
  <c r="BH240" i="6"/>
  <c r="BG240" i="6"/>
  <c r="BF240" i="6"/>
  <c r="T240" i="6"/>
  <c r="R240" i="6"/>
  <c r="P240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7" i="6"/>
  <c r="BH227" i="6"/>
  <c r="BG227" i="6"/>
  <c r="BF227" i="6"/>
  <c r="T227" i="6"/>
  <c r="R227" i="6"/>
  <c r="P227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R116" i="6"/>
  <c r="P116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J103" i="6"/>
  <c r="F103" i="6"/>
  <c r="F101" i="6"/>
  <c r="E99" i="6"/>
  <c r="J54" i="6"/>
  <c r="F54" i="6"/>
  <c r="F52" i="6"/>
  <c r="E50" i="6"/>
  <c r="J24" i="6"/>
  <c r="E24" i="6"/>
  <c r="J104" i="6"/>
  <c r="J23" i="6"/>
  <c r="J18" i="6"/>
  <c r="E18" i="6"/>
  <c r="F104" i="6"/>
  <c r="J17" i="6"/>
  <c r="J12" i="6"/>
  <c r="J101" i="6" s="1"/>
  <c r="E7" i="6"/>
  <c r="E97" i="6" s="1"/>
  <c r="J37" i="5"/>
  <c r="J36" i="5"/>
  <c r="AY58" i="1"/>
  <c r="J35" i="5"/>
  <c r="AX58" i="1"/>
  <c r="BI198" i="5"/>
  <c r="BH198" i="5"/>
  <c r="BG198" i="5"/>
  <c r="BF198" i="5"/>
  <c r="T198" i="5"/>
  <c r="T197" i="5"/>
  <c r="R198" i="5"/>
  <c r="R197" i="5"/>
  <c r="P198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T165" i="5" s="1"/>
  <c r="R166" i="5"/>
  <c r="R165" i="5"/>
  <c r="P166" i="5"/>
  <c r="P165" i="5" s="1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J88" i="5"/>
  <c r="F88" i="5"/>
  <c r="F86" i="5"/>
  <c r="E84" i="5"/>
  <c r="J54" i="5"/>
  <c r="F54" i="5"/>
  <c r="F52" i="5"/>
  <c r="E50" i="5"/>
  <c r="J24" i="5"/>
  <c r="E24" i="5"/>
  <c r="J89" i="5"/>
  <c r="J23" i="5"/>
  <c r="J18" i="5"/>
  <c r="E18" i="5"/>
  <c r="F89" i="5"/>
  <c r="J17" i="5"/>
  <c r="J12" i="5"/>
  <c r="J86" i="5"/>
  <c r="E7" i="5"/>
  <c r="E48" i="5" s="1"/>
  <c r="J37" i="4"/>
  <c r="J36" i="4"/>
  <c r="AY57" i="1"/>
  <c r="J35" i="4"/>
  <c r="AX57" i="1"/>
  <c r="BI1085" i="4"/>
  <c r="BH1085" i="4"/>
  <c r="BG1085" i="4"/>
  <c r="BF1085" i="4"/>
  <c r="T1085" i="4"/>
  <c r="T1084" i="4"/>
  <c r="R1085" i="4"/>
  <c r="R1084" i="4"/>
  <c r="P1085" i="4"/>
  <c r="P1084" i="4"/>
  <c r="BI1081" i="4"/>
  <c r="BH1081" i="4"/>
  <c r="BG1081" i="4"/>
  <c r="BF1081" i="4"/>
  <c r="T1081" i="4"/>
  <c r="R1081" i="4"/>
  <c r="P1081" i="4"/>
  <c r="BI1077" i="4"/>
  <c r="BH1077" i="4"/>
  <c r="BG1077" i="4"/>
  <c r="BF1077" i="4"/>
  <c r="T1077" i="4"/>
  <c r="R1077" i="4"/>
  <c r="P1077" i="4"/>
  <c r="BI1061" i="4"/>
  <c r="BH1061" i="4"/>
  <c r="BG1061" i="4"/>
  <c r="BF1061" i="4"/>
  <c r="T1061" i="4"/>
  <c r="R1061" i="4"/>
  <c r="P1061" i="4"/>
  <c r="BI1046" i="4"/>
  <c r="BH1046" i="4"/>
  <c r="BG1046" i="4"/>
  <c r="BF1046" i="4"/>
  <c r="T1046" i="4"/>
  <c r="R1046" i="4"/>
  <c r="P1046" i="4"/>
  <c r="BI1043" i="4"/>
  <c r="BH1043" i="4"/>
  <c r="BG1043" i="4"/>
  <c r="BF1043" i="4"/>
  <c r="T1043" i="4"/>
  <c r="R1043" i="4"/>
  <c r="P1043" i="4"/>
  <c r="BI1038" i="4"/>
  <c r="BH1038" i="4"/>
  <c r="BG1038" i="4"/>
  <c r="BF1038" i="4"/>
  <c r="T1038" i="4"/>
  <c r="R1038" i="4"/>
  <c r="P1038" i="4"/>
  <c r="BI1030" i="4"/>
  <c r="BH1030" i="4"/>
  <c r="BG1030" i="4"/>
  <c r="BF1030" i="4"/>
  <c r="T1030" i="4"/>
  <c r="R1030" i="4"/>
  <c r="P1030" i="4"/>
  <c r="BI1023" i="4"/>
  <c r="BH1023" i="4"/>
  <c r="BG1023" i="4"/>
  <c r="BF1023" i="4"/>
  <c r="T1023" i="4"/>
  <c r="R1023" i="4"/>
  <c r="P1023" i="4"/>
  <c r="BI1016" i="4"/>
  <c r="BH1016" i="4"/>
  <c r="BG1016" i="4"/>
  <c r="BF1016" i="4"/>
  <c r="T1016" i="4"/>
  <c r="R1016" i="4"/>
  <c r="P1016" i="4"/>
  <c r="BI1012" i="4"/>
  <c r="BH1012" i="4"/>
  <c r="BG1012" i="4"/>
  <c r="BF1012" i="4"/>
  <c r="T1012" i="4"/>
  <c r="R1012" i="4"/>
  <c r="P1012" i="4"/>
  <c r="BI1008" i="4"/>
  <c r="BH1008" i="4"/>
  <c r="BG1008" i="4"/>
  <c r="BF1008" i="4"/>
  <c r="T1008" i="4"/>
  <c r="R1008" i="4"/>
  <c r="P1008" i="4"/>
  <c r="BI1000" i="4"/>
  <c r="BH1000" i="4"/>
  <c r="BG1000" i="4"/>
  <c r="BF1000" i="4"/>
  <c r="T1000" i="4"/>
  <c r="R1000" i="4"/>
  <c r="P1000" i="4"/>
  <c r="BI997" i="4"/>
  <c r="BH997" i="4"/>
  <c r="BG997" i="4"/>
  <c r="BF997" i="4"/>
  <c r="T997" i="4"/>
  <c r="R997" i="4"/>
  <c r="P997" i="4"/>
  <c r="BI981" i="4"/>
  <c r="BH981" i="4"/>
  <c r="BG981" i="4"/>
  <c r="BF981" i="4"/>
  <c r="T981" i="4"/>
  <c r="R981" i="4"/>
  <c r="P981" i="4"/>
  <c r="BI977" i="4"/>
  <c r="BH977" i="4"/>
  <c r="BG977" i="4"/>
  <c r="BF977" i="4"/>
  <c r="T977" i="4"/>
  <c r="R977" i="4"/>
  <c r="P977" i="4"/>
  <c r="BI967" i="4"/>
  <c r="BH967" i="4"/>
  <c r="BG967" i="4"/>
  <c r="BF967" i="4"/>
  <c r="T967" i="4"/>
  <c r="R967" i="4"/>
  <c r="P967" i="4"/>
  <c r="BI951" i="4"/>
  <c r="BH951" i="4"/>
  <c r="BG951" i="4"/>
  <c r="BF951" i="4"/>
  <c r="T951" i="4"/>
  <c r="R951" i="4"/>
  <c r="P951" i="4"/>
  <c r="BI947" i="4"/>
  <c r="BH947" i="4"/>
  <c r="BG947" i="4"/>
  <c r="BF947" i="4"/>
  <c r="T947" i="4"/>
  <c r="R947" i="4"/>
  <c r="P947" i="4"/>
  <c r="BI941" i="4"/>
  <c r="BH941" i="4"/>
  <c r="BG941" i="4"/>
  <c r="BF941" i="4"/>
  <c r="T941" i="4"/>
  <c r="R941" i="4"/>
  <c r="P941" i="4"/>
  <c r="BI935" i="4"/>
  <c r="BH935" i="4"/>
  <c r="BG935" i="4"/>
  <c r="BF935" i="4"/>
  <c r="T935" i="4"/>
  <c r="R935" i="4"/>
  <c r="P935" i="4"/>
  <c r="BI921" i="4"/>
  <c r="BH921" i="4"/>
  <c r="BG921" i="4"/>
  <c r="BF921" i="4"/>
  <c r="T921" i="4"/>
  <c r="R921" i="4"/>
  <c r="P921" i="4"/>
  <c r="BI907" i="4"/>
  <c r="BH907" i="4"/>
  <c r="BG907" i="4"/>
  <c r="BF907" i="4"/>
  <c r="T907" i="4"/>
  <c r="R907" i="4"/>
  <c r="P907" i="4"/>
  <c r="BI895" i="4"/>
  <c r="BH895" i="4"/>
  <c r="BG895" i="4"/>
  <c r="BF895" i="4"/>
  <c r="T895" i="4"/>
  <c r="R895" i="4"/>
  <c r="P895" i="4"/>
  <c r="BI892" i="4"/>
  <c r="BH892" i="4"/>
  <c r="BG892" i="4"/>
  <c r="BF892" i="4"/>
  <c r="T892" i="4"/>
  <c r="R892" i="4"/>
  <c r="P892" i="4"/>
  <c r="BI888" i="4"/>
  <c r="BH888" i="4"/>
  <c r="BG888" i="4"/>
  <c r="BF888" i="4"/>
  <c r="T888" i="4"/>
  <c r="R888" i="4"/>
  <c r="P888" i="4"/>
  <c r="BI885" i="4"/>
  <c r="BH885" i="4"/>
  <c r="BG885" i="4"/>
  <c r="BF885" i="4"/>
  <c r="T885" i="4"/>
  <c r="R885" i="4"/>
  <c r="P885" i="4"/>
  <c r="BI881" i="4"/>
  <c r="BH881" i="4"/>
  <c r="BG881" i="4"/>
  <c r="BF881" i="4"/>
  <c r="T881" i="4"/>
  <c r="R881" i="4"/>
  <c r="P881" i="4"/>
  <c r="BI875" i="4"/>
  <c r="BH875" i="4"/>
  <c r="BG875" i="4"/>
  <c r="BF875" i="4"/>
  <c r="T875" i="4"/>
  <c r="R875" i="4"/>
  <c r="P875" i="4"/>
  <c r="BI848" i="4"/>
  <c r="BH848" i="4"/>
  <c r="BG848" i="4"/>
  <c r="BF848" i="4"/>
  <c r="T848" i="4"/>
  <c r="R848" i="4"/>
  <c r="P848" i="4"/>
  <c r="BI844" i="4"/>
  <c r="BH844" i="4"/>
  <c r="BG844" i="4"/>
  <c r="BF844" i="4"/>
  <c r="T844" i="4"/>
  <c r="R844" i="4"/>
  <c r="P844" i="4"/>
  <c r="BI842" i="4"/>
  <c r="BH842" i="4"/>
  <c r="BG842" i="4"/>
  <c r="BF842" i="4"/>
  <c r="T842" i="4"/>
  <c r="R842" i="4"/>
  <c r="P842" i="4"/>
  <c r="BI839" i="4"/>
  <c r="BH839" i="4"/>
  <c r="BG839" i="4"/>
  <c r="BF839" i="4"/>
  <c r="T839" i="4"/>
  <c r="R839" i="4"/>
  <c r="P839" i="4"/>
  <c r="BI837" i="4"/>
  <c r="BH837" i="4"/>
  <c r="BG837" i="4"/>
  <c r="BF837" i="4"/>
  <c r="T837" i="4"/>
  <c r="R837" i="4"/>
  <c r="P837" i="4"/>
  <c r="BI834" i="4"/>
  <c r="BH834" i="4"/>
  <c r="BG834" i="4"/>
  <c r="BF834" i="4"/>
  <c r="T834" i="4"/>
  <c r="R834" i="4"/>
  <c r="P834" i="4"/>
  <c r="BI832" i="4"/>
  <c r="BH832" i="4"/>
  <c r="BG832" i="4"/>
  <c r="BF832" i="4"/>
  <c r="T832" i="4"/>
  <c r="R832" i="4"/>
  <c r="P832" i="4"/>
  <c r="BI829" i="4"/>
  <c r="BH829" i="4"/>
  <c r="BG829" i="4"/>
  <c r="BF829" i="4"/>
  <c r="T829" i="4"/>
  <c r="R829" i="4"/>
  <c r="P829" i="4"/>
  <c r="BI827" i="4"/>
  <c r="BH827" i="4"/>
  <c r="BG827" i="4"/>
  <c r="BF827" i="4"/>
  <c r="T827" i="4"/>
  <c r="R827" i="4"/>
  <c r="P827" i="4"/>
  <c r="BI823" i="4"/>
  <c r="BH823" i="4"/>
  <c r="BG823" i="4"/>
  <c r="BF823" i="4"/>
  <c r="T823" i="4"/>
  <c r="R823" i="4"/>
  <c r="P823" i="4"/>
  <c r="BI821" i="4"/>
  <c r="BH821" i="4"/>
  <c r="BG821" i="4"/>
  <c r="BF821" i="4"/>
  <c r="T821" i="4"/>
  <c r="R821" i="4"/>
  <c r="P821" i="4"/>
  <c r="BI818" i="4"/>
  <c r="BH818" i="4"/>
  <c r="BG818" i="4"/>
  <c r="BF818" i="4"/>
  <c r="T818" i="4"/>
  <c r="R818" i="4"/>
  <c r="P818" i="4"/>
  <c r="BI814" i="4"/>
  <c r="BH814" i="4"/>
  <c r="BG814" i="4"/>
  <c r="BF814" i="4"/>
  <c r="T814" i="4"/>
  <c r="R814" i="4"/>
  <c r="P814" i="4"/>
  <c r="BI812" i="4"/>
  <c r="BH812" i="4"/>
  <c r="BG812" i="4"/>
  <c r="BF812" i="4"/>
  <c r="T812" i="4"/>
  <c r="R812" i="4"/>
  <c r="P812" i="4"/>
  <c r="BI809" i="4"/>
  <c r="BH809" i="4"/>
  <c r="BG809" i="4"/>
  <c r="BF809" i="4"/>
  <c r="T809" i="4"/>
  <c r="R809" i="4"/>
  <c r="P809" i="4"/>
  <c r="BI806" i="4"/>
  <c r="BH806" i="4"/>
  <c r="BG806" i="4"/>
  <c r="BF806" i="4"/>
  <c r="T806" i="4"/>
  <c r="R806" i="4"/>
  <c r="P806" i="4"/>
  <c r="BI804" i="4"/>
  <c r="BH804" i="4"/>
  <c r="BG804" i="4"/>
  <c r="BF804" i="4"/>
  <c r="T804" i="4"/>
  <c r="R804" i="4"/>
  <c r="P804" i="4"/>
  <c r="BI801" i="4"/>
  <c r="BH801" i="4"/>
  <c r="BG801" i="4"/>
  <c r="BF801" i="4"/>
  <c r="T801" i="4"/>
  <c r="R801" i="4"/>
  <c r="P801" i="4"/>
  <c r="BI799" i="4"/>
  <c r="BH799" i="4"/>
  <c r="BG799" i="4"/>
  <c r="BF799" i="4"/>
  <c r="T799" i="4"/>
  <c r="R799" i="4"/>
  <c r="P799" i="4"/>
  <c r="BI796" i="4"/>
  <c r="BH796" i="4"/>
  <c r="BG796" i="4"/>
  <c r="BF796" i="4"/>
  <c r="T796" i="4"/>
  <c r="R796" i="4"/>
  <c r="P796" i="4"/>
  <c r="BI793" i="4"/>
  <c r="BH793" i="4"/>
  <c r="BG793" i="4"/>
  <c r="BF793" i="4"/>
  <c r="T793" i="4"/>
  <c r="R793" i="4"/>
  <c r="P793" i="4"/>
  <c r="BI789" i="4"/>
  <c r="BH789" i="4"/>
  <c r="BG789" i="4"/>
  <c r="BF789" i="4"/>
  <c r="T789" i="4"/>
  <c r="R789" i="4"/>
  <c r="P789" i="4"/>
  <c r="BI786" i="4"/>
  <c r="BH786" i="4"/>
  <c r="BG786" i="4"/>
  <c r="BF786" i="4"/>
  <c r="T786" i="4"/>
  <c r="R786" i="4"/>
  <c r="P786" i="4"/>
  <c r="BI782" i="4"/>
  <c r="BH782" i="4"/>
  <c r="BG782" i="4"/>
  <c r="BF782" i="4"/>
  <c r="T782" i="4"/>
  <c r="R782" i="4"/>
  <c r="P782" i="4"/>
  <c r="BI780" i="4"/>
  <c r="BH780" i="4"/>
  <c r="BG780" i="4"/>
  <c r="BF780" i="4"/>
  <c r="T780" i="4"/>
  <c r="R780" i="4"/>
  <c r="P780" i="4"/>
  <c r="BI777" i="4"/>
  <c r="BH777" i="4"/>
  <c r="BG777" i="4"/>
  <c r="BF777" i="4"/>
  <c r="T777" i="4"/>
  <c r="R777" i="4"/>
  <c r="P777" i="4"/>
  <c r="BI775" i="4"/>
  <c r="BH775" i="4"/>
  <c r="BG775" i="4"/>
  <c r="BF775" i="4"/>
  <c r="T775" i="4"/>
  <c r="R775" i="4"/>
  <c r="P775" i="4"/>
  <c r="BI773" i="4"/>
  <c r="BH773" i="4"/>
  <c r="BG773" i="4"/>
  <c r="BF773" i="4"/>
  <c r="T773" i="4"/>
  <c r="R773" i="4"/>
  <c r="P773" i="4"/>
  <c r="BI765" i="4"/>
  <c r="BH765" i="4"/>
  <c r="BG765" i="4"/>
  <c r="BF765" i="4"/>
  <c r="T765" i="4"/>
  <c r="R765" i="4"/>
  <c r="P765" i="4"/>
  <c r="BI762" i="4"/>
  <c r="BH762" i="4"/>
  <c r="BG762" i="4"/>
  <c r="BF762" i="4"/>
  <c r="T762" i="4"/>
  <c r="R762" i="4"/>
  <c r="P762" i="4"/>
  <c r="BI758" i="4"/>
  <c r="BH758" i="4"/>
  <c r="BG758" i="4"/>
  <c r="BF758" i="4"/>
  <c r="T758" i="4"/>
  <c r="R758" i="4"/>
  <c r="P758" i="4"/>
  <c r="BI756" i="4"/>
  <c r="BH756" i="4"/>
  <c r="BG756" i="4"/>
  <c r="BF756" i="4"/>
  <c r="T756" i="4"/>
  <c r="R756" i="4"/>
  <c r="P756" i="4"/>
  <c r="BI747" i="4"/>
  <c r="BH747" i="4"/>
  <c r="BG747" i="4"/>
  <c r="BF747" i="4"/>
  <c r="T747" i="4"/>
  <c r="R747" i="4"/>
  <c r="P747" i="4"/>
  <c r="BI743" i="4"/>
  <c r="BH743" i="4"/>
  <c r="BG743" i="4"/>
  <c r="BF743" i="4"/>
  <c r="T743" i="4"/>
  <c r="R743" i="4"/>
  <c r="P743" i="4"/>
  <c r="BI740" i="4"/>
  <c r="BH740" i="4"/>
  <c r="BG740" i="4"/>
  <c r="BF740" i="4"/>
  <c r="T740" i="4"/>
  <c r="R740" i="4"/>
  <c r="P740" i="4"/>
  <c r="BI736" i="4"/>
  <c r="BH736" i="4"/>
  <c r="BG736" i="4"/>
  <c r="BF736" i="4"/>
  <c r="T736" i="4"/>
  <c r="R736" i="4"/>
  <c r="P736" i="4"/>
  <c r="BI733" i="4"/>
  <c r="BH733" i="4"/>
  <c r="BG733" i="4"/>
  <c r="BF733" i="4"/>
  <c r="T733" i="4"/>
  <c r="R733" i="4"/>
  <c r="P733" i="4"/>
  <c r="BI730" i="4"/>
  <c r="BH730" i="4"/>
  <c r="BG730" i="4"/>
  <c r="BF730" i="4"/>
  <c r="T730" i="4"/>
  <c r="R730" i="4"/>
  <c r="P730" i="4"/>
  <c r="BI726" i="4"/>
  <c r="BH726" i="4"/>
  <c r="BG726" i="4"/>
  <c r="BF726" i="4"/>
  <c r="T726" i="4"/>
  <c r="R726" i="4"/>
  <c r="P726" i="4"/>
  <c r="BI723" i="4"/>
  <c r="BH723" i="4"/>
  <c r="BG723" i="4"/>
  <c r="BF723" i="4"/>
  <c r="T723" i="4"/>
  <c r="R723" i="4"/>
  <c r="P723" i="4"/>
  <c r="BI720" i="4"/>
  <c r="BH720" i="4"/>
  <c r="BG720" i="4"/>
  <c r="BF720" i="4"/>
  <c r="T720" i="4"/>
  <c r="R720" i="4"/>
  <c r="P720" i="4"/>
  <c r="BI717" i="4"/>
  <c r="BH717" i="4"/>
  <c r="BG717" i="4"/>
  <c r="BF717" i="4"/>
  <c r="T717" i="4"/>
  <c r="R717" i="4"/>
  <c r="P717" i="4"/>
  <c r="BI712" i="4"/>
  <c r="BH712" i="4"/>
  <c r="BG712" i="4"/>
  <c r="BF712" i="4"/>
  <c r="T712" i="4"/>
  <c r="R712" i="4"/>
  <c r="P712" i="4"/>
  <c r="BI709" i="4"/>
  <c r="BH709" i="4"/>
  <c r="BG709" i="4"/>
  <c r="BF709" i="4"/>
  <c r="T709" i="4"/>
  <c r="R709" i="4"/>
  <c r="P709" i="4"/>
  <c r="BI706" i="4"/>
  <c r="BH706" i="4"/>
  <c r="BG706" i="4"/>
  <c r="BF706" i="4"/>
  <c r="T706" i="4"/>
  <c r="R706" i="4"/>
  <c r="P706" i="4"/>
  <c r="BI702" i="4"/>
  <c r="BH702" i="4"/>
  <c r="BG702" i="4"/>
  <c r="BF702" i="4"/>
  <c r="T702" i="4"/>
  <c r="R702" i="4"/>
  <c r="P702" i="4"/>
  <c r="BI699" i="4"/>
  <c r="BH699" i="4"/>
  <c r="BG699" i="4"/>
  <c r="BF699" i="4"/>
  <c r="T699" i="4"/>
  <c r="R699" i="4"/>
  <c r="P699" i="4"/>
  <c r="BI695" i="4"/>
  <c r="BH695" i="4"/>
  <c r="BG695" i="4"/>
  <c r="BF695" i="4"/>
  <c r="T695" i="4"/>
  <c r="R695" i="4"/>
  <c r="P695" i="4"/>
  <c r="BI693" i="4"/>
  <c r="BH693" i="4"/>
  <c r="BG693" i="4"/>
  <c r="BF693" i="4"/>
  <c r="T693" i="4"/>
  <c r="R693" i="4"/>
  <c r="P693" i="4"/>
  <c r="BI690" i="4"/>
  <c r="BH690" i="4"/>
  <c r="BG690" i="4"/>
  <c r="BF690" i="4"/>
  <c r="T690" i="4"/>
  <c r="R690" i="4"/>
  <c r="P690" i="4"/>
  <c r="BI687" i="4"/>
  <c r="BH687" i="4"/>
  <c r="BG687" i="4"/>
  <c r="BF687" i="4"/>
  <c r="T687" i="4"/>
  <c r="R687" i="4"/>
  <c r="P687" i="4"/>
  <c r="BI684" i="4"/>
  <c r="BH684" i="4"/>
  <c r="BG684" i="4"/>
  <c r="BF684" i="4"/>
  <c r="T684" i="4"/>
  <c r="R684" i="4"/>
  <c r="P684" i="4"/>
  <c r="BI681" i="4"/>
  <c r="BH681" i="4"/>
  <c r="BG681" i="4"/>
  <c r="BF681" i="4"/>
  <c r="T681" i="4"/>
  <c r="R681" i="4"/>
  <c r="P681" i="4"/>
  <c r="BI654" i="4"/>
  <c r="BH654" i="4"/>
  <c r="BG654" i="4"/>
  <c r="BF654" i="4"/>
  <c r="T654" i="4"/>
  <c r="R654" i="4"/>
  <c r="P654" i="4"/>
  <c r="BI650" i="4"/>
  <c r="BH650" i="4"/>
  <c r="BG650" i="4"/>
  <c r="BF650" i="4"/>
  <c r="T650" i="4"/>
  <c r="R650" i="4"/>
  <c r="P650" i="4"/>
  <c r="BI646" i="4"/>
  <c r="BH646" i="4"/>
  <c r="BG646" i="4"/>
  <c r="BF646" i="4"/>
  <c r="T646" i="4"/>
  <c r="R646" i="4"/>
  <c r="P646" i="4"/>
  <c r="BI642" i="4"/>
  <c r="BH642" i="4"/>
  <c r="BG642" i="4"/>
  <c r="BF642" i="4"/>
  <c r="T642" i="4"/>
  <c r="R642" i="4"/>
  <c r="P642" i="4"/>
  <c r="BI638" i="4"/>
  <c r="BH638" i="4"/>
  <c r="BG638" i="4"/>
  <c r="BF638" i="4"/>
  <c r="T638" i="4"/>
  <c r="R638" i="4"/>
  <c r="P638" i="4"/>
  <c r="BI634" i="4"/>
  <c r="BH634" i="4"/>
  <c r="BG634" i="4"/>
  <c r="BF634" i="4"/>
  <c r="T634" i="4"/>
  <c r="R634" i="4"/>
  <c r="P634" i="4"/>
  <c r="BI631" i="4"/>
  <c r="BH631" i="4"/>
  <c r="BG631" i="4"/>
  <c r="BF631" i="4"/>
  <c r="T631" i="4"/>
  <c r="R631" i="4"/>
  <c r="P631" i="4"/>
  <c r="BI627" i="4"/>
  <c r="BH627" i="4"/>
  <c r="BG627" i="4"/>
  <c r="BF627" i="4"/>
  <c r="T627" i="4"/>
  <c r="R627" i="4"/>
  <c r="P627" i="4"/>
  <c r="BI623" i="4"/>
  <c r="BH623" i="4"/>
  <c r="BG623" i="4"/>
  <c r="BF623" i="4"/>
  <c r="T623" i="4"/>
  <c r="R623" i="4"/>
  <c r="P623" i="4"/>
  <c r="BI619" i="4"/>
  <c r="BH619" i="4"/>
  <c r="BG619" i="4"/>
  <c r="BF619" i="4"/>
  <c r="T619" i="4"/>
  <c r="R619" i="4"/>
  <c r="P619" i="4"/>
  <c r="BI613" i="4"/>
  <c r="BH613" i="4"/>
  <c r="BG613" i="4"/>
  <c r="BF613" i="4"/>
  <c r="T613" i="4"/>
  <c r="R613" i="4"/>
  <c r="P613" i="4"/>
  <c r="BI609" i="4"/>
  <c r="BH609" i="4"/>
  <c r="BG609" i="4"/>
  <c r="BF609" i="4"/>
  <c r="T609" i="4"/>
  <c r="R609" i="4"/>
  <c r="P609" i="4"/>
  <c r="BI606" i="4"/>
  <c r="BH606" i="4"/>
  <c r="BG606" i="4"/>
  <c r="BF606" i="4"/>
  <c r="T606" i="4"/>
  <c r="R606" i="4"/>
  <c r="P606" i="4"/>
  <c r="BI601" i="4"/>
  <c r="BH601" i="4"/>
  <c r="BG601" i="4"/>
  <c r="BF601" i="4"/>
  <c r="T601" i="4"/>
  <c r="R601" i="4"/>
  <c r="P601" i="4"/>
  <c r="BI598" i="4"/>
  <c r="BH598" i="4"/>
  <c r="BG598" i="4"/>
  <c r="BF598" i="4"/>
  <c r="T598" i="4"/>
  <c r="R598" i="4"/>
  <c r="P598" i="4"/>
  <c r="BI595" i="4"/>
  <c r="BH595" i="4"/>
  <c r="BG595" i="4"/>
  <c r="BF595" i="4"/>
  <c r="T595" i="4"/>
  <c r="R595" i="4"/>
  <c r="P595" i="4"/>
  <c r="BI592" i="4"/>
  <c r="BH592" i="4"/>
  <c r="BG592" i="4"/>
  <c r="BF592" i="4"/>
  <c r="T592" i="4"/>
  <c r="R592" i="4"/>
  <c r="P592" i="4"/>
  <c r="BI589" i="4"/>
  <c r="BH589" i="4"/>
  <c r="BG589" i="4"/>
  <c r="BF589" i="4"/>
  <c r="T589" i="4"/>
  <c r="R589" i="4"/>
  <c r="P589" i="4"/>
  <c r="BI585" i="4"/>
  <c r="BH585" i="4"/>
  <c r="BG585" i="4"/>
  <c r="BF585" i="4"/>
  <c r="T585" i="4"/>
  <c r="R585" i="4"/>
  <c r="P585" i="4"/>
  <c r="BI582" i="4"/>
  <c r="BH582" i="4"/>
  <c r="BG582" i="4"/>
  <c r="BF582" i="4"/>
  <c r="T582" i="4"/>
  <c r="R582" i="4"/>
  <c r="P582" i="4"/>
  <c r="BI579" i="4"/>
  <c r="BH579" i="4"/>
  <c r="BG579" i="4"/>
  <c r="BF579" i="4"/>
  <c r="T579" i="4"/>
  <c r="R579" i="4"/>
  <c r="P579" i="4"/>
  <c r="BI576" i="4"/>
  <c r="BH576" i="4"/>
  <c r="BG576" i="4"/>
  <c r="BF576" i="4"/>
  <c r="T576" i="4"/>
  <c r="R576" i="4"/>
  <c r="P576" i="4"/>
  <c r="BI573" i="4"/>
  <c r="BH573" i="4"/>
  <c r="BG573" i="4"/>
  <c r="BF573" i="4"/>
  <c r="T573" i="4"/>
  <c r="R573" i="4"/>
  <c r="P573" i="4"/>
  <c r="BI570" i="4"/>
  <c r="BH570" i="4"/>
  <c r="BG570" i="4"/>
  <c r="BF570" i="4"/>
  <c r="T570" i="4"/>
  <c r="R570" i="4"/>
  <c r="P570" i="4"/>
  <c r="BI567" i="4"/>
  <c r="BH567" i="4"/>
  <c r="BG567" i="4"/>
  <c r="BF567" i="4"/>
  <c r="T567" i="4"/>
  <c r="R567" i="4"/>
  <c r="P567" i="4"/>
  <c r="BI564" i="4"/>
  <c r="BH564" i="4"/>
  <c r="BG564" i="4"/>
  <c r="BF564" i="4"/>
  <c r="T564" i="4"/>
  <c r="R564" i="4"/>
  <c r="P564" i="4"/>
  <c r="BI561" i="4"/>
  <c r="BH561" i="4"/>
  <c r="BG561" i="4"/>
  <c r="BF561" i="4"/>
  <c r="T561" i="4"/>
  <c r="R561" i="4"/>
  <c r="P561" i="4"/>
  <c r="BI558" i="4"/>
  <c r="BH558" i="4"/>
  <c r="BG558" i="4"/>
  <c r="BF558" i="4"/>
  <c r="T558" i="4"/>
  <c r="R558" i="4"/>
  <c r="P558" i="4"/>
  <c r="BI555" i="4"/>
  <c r="BH555" i="4"/>
  <c r="BG555" i="4"/>
  <c r="BF555" i="4"/>
  <c r="T555" i="4"/>
  <c r="R555" i="4"/>
  <c r="P555" i="4"/>
  <c r="BI550" i="4"/>
  <c r="BH550" i="4"/>
  <c r="BG550" i="4"/>
  <c r="BF550" i="4"/>
  <c r="T550" i="4"/>
  <c r="T549" i="4"/>
  <c r="R550" i="4"/>
  <c r="R549" i="4"/>
  <c r="P550" i="4"/>
  <c r="P549" i="4"/>
  <c r="BI546" i="4"/>
  <c r="BH546" i="4"/>
  <c r="BG546" i="4"/>
  <c r="BF546" i="4"/>
  <c r="T546" i="4"/>
  <c r="R546" i="4"/>
  <c r="P546" i="4"/>
  <c r="BI544" i="4"/>
  <c r="BH544" i="4"/>
  <c r="BG544" i="4"/>
  <c r="BF544" i="4"/>
  <c r="T544" i="4"/>
  <c r="R544" i="4"/>
  <c r="P544" i="4"/>
  <c r="BI542" i="4"/>
  <c r="BH542" i="4"/>
  <c r="BG542" i="4"/>
  <c r="BF542" i="4"/>
  <c r="T542" i="4"/>
  <c r="R542" i="4"/>
  <c r="P542" i="4"/>
  <c r="BI536" i="4"/>
  <c r="BH536" i="4"/>
  <c r="BG536" i="4"/>
  <c r="BF536" i="4"/>
  <c r="T536" i="4"/>
  <c r="R536" i="4"/>
  <c r="P536" i="4"/>
  <c r="BI509" i="4"/>
  <c r="BH509" i="4"/>
  <c r="BG509" i="4"/>
  <c r="BF509" i="4"/>
  <c r="T509" i="4"/>
  <c r="R509" i="4"/>
  <c r="P509" i="4"/>
  <c r="BI504" i="4"/>
  <c r="BH504" i="4"/>
  <c r="BG504" i="4"/>
  <c r="BF504" i="4"/>
  <c r="T504" i="4"/>
  <c r="R504" i="4"/>
  <c r="P504" i="4"/>
  <c r="BI501" i="4"/>
  <c r="BH501" i="4"/>
  <c r="BG501" i="4"/>
  <c r="BF501" i="4"/>
  <c r="T501" i="4"/>
  <c r="R501" i="4"/>
  <c r="P501" i="4"/>
  <c r="BI496" i="4"/>
  <c r="BH496" i="4"/>
  <c r="BG496" i="4"/>
  <c r="BF496" i="4"/>
  <c r="T496" i="4"/>
  <c r="R496" i="4"/>
  <c r="P496" i="4"/>
  <c r="BI493" i="4"/>
  <c r="BH493" i="4"/>
  <c r="BG493" i="4"/>
  <c r="BF493" i="4"/>
  <c r="T493" i="4"/>
  <c r="R493" i="4"/>
  <c r="P493" i="4"/>
  <c r="BI490" i="4"/>
  <c r="BH490" i="4"/>
  <c r="BG490" i="4"/>
  <c r="BF490" i="4"/>
  <c r="T490" i="4"/>
  <c r="R490" i="4"/>
  <c r="P490" i="4"/>
  <c r="BI488" i="4"/>
  <c r="BH488" i="4"/>
  <c r="BG488" i="4"/>
  <c r="BF488" i="4"/>
  <c r="T488" i="4"/>
  <c r="R488" i="4"/>
  <c r="P488" i="4"/>
  <c r="BI486" i="4"/>
  <c r="BH486" i="4"/>
  <c r="BG486" i="4"/>
  <c r="BF486" i="4"/>
  <c r="T486" i="4"/>
  <c r="R486" i="4"/>
  <c r="P486" i="4"/>
  <c r="BI478" i="4"/>
  <c r="BH478" i="4"/>
  <c r="BG478" i="4"/>
  <c r="BF478" i="4"/>
  <c r="T478" i="4"/>
  <c r="R478" i="4"/>
  <c r="P478" i="4"/>
  <c r="BI451" i="4"/>
  <c r="BH451" i="4"/>
  <c r="BG451" i="4"/>
  <c r="BF451" i="4"/>
  <c r="T451" i="4"/>
  <c r="R451" i="4"/>
  <c r="P451" i="4"/>
  <c r="BI446" i="4"/>
  <c r="BH446" i="4"/>
  <c r="BG446" i="4"/>
  <c r="BF446" i="4"/>
  <c r="T446" i="4"/>
  <c r="R446" i="4"/>
  <c r="P446" i="4"/>
  <c r="BI441" i="4"/>
  <c r="BH441" i="4"/>
  <c r="BG441" i="4"/>
  <c r="BF441" i="4"/>
  <c r="T441" i="4"/>
  <c r="R441" i="4"/>
  <c r="P441" i="4"/>
  <c r="BI436" i="4"/>
  <c r="BH436" i="4"/>
  <c r="BG436" i="4"/>
  <c r="BF436" i="4"/>
  <c r="T436" i="4"/>
  <c r="R436" i="4"/>
  <c r="P436" i="4"/>
  <c r="BI431" i="4"/>
  <c r="BH431" i="4"/>
  <c r="BG431" i="4"/>
  <c r="BF431" i="4"/>
  <c r="T431" i="4"/>
  <c r="R431" i="4"/>
  <c r="P431" i="4"/>
  <c r="BI423" i="4"/>
  <c r="BH423" i="4"/>
  <c r="BG423" i="4"/>
  <c r="BF423" i="4"/>
  <c r="T423" i="4"/>
  <c r="R423" i="4"/>
  <c r="P423" i="4"/>
  <c r="BI418" i="4"/>
  <c r="BH418" i="4"/>
  <c r="BG418" i="4"/>
  <c r="BF418" i="4"/>
  <c r="T418" i="4"/>
  <c r="R418" i="4"/>
  <c r="P418" i="4"/>
  <c r="BI415" i="4"/>
  <c r="BH415" i="4"/>
  <c r="BG415" i="4"/>
  <c r="BF415" i="4"/>
  <c r="T415" i="4"/>
  <c r="R415" i="4"/>
  <c r="P415" i="4"/>
  <c r="BI410" i="4"/>
  <c r="BH410" i="4"/>
  <c r="BG410" i="4"/>
  <c r="BF410" i="4"/>
  <c r="T410" i="4"/>
  <c r="R410" i="4"/>
  <c r="P410" i="4"/>
  <c r="BI405" i="4"/>
  <c r="BH405" i="4"/>
  <c r="BG405" i="4"/>
  <c r="BF405" i="4"/>
  <c r="T405" i="4"/>
  <c r="R405" i="4"/>
  <c r="P405" i="4"/>
  <c r="BI397" i="4"/>
  <c r="BH397" i="4"/>
  <c r="BG397" i="4"/>
  <c r="BF397" i="4"/>
  <c r="T397" i="4"/>
  <c r="R397" i="4"/>
  <c r="P397" i="4"/>
  <c r="BI394" i="4"/>
  <c r="BH394" i="4"/>
  <c r="BG394" i="4"/>
  <c r="BF394" i="4"/>
  <c r="T394" i="4"/>
  <c r="R394" i="4"/>
  <c r="P394" i="4"/>
  <c r="BI391" i="4"/>
  <c r="BH391" i="4"/>
  <c r="BG391" i="4"/>
  <c r="BF391" i="4"/>
  <c r="T391" i="4"/>
  <c r="R391" i="4"/>
  <c r="P391" i="4"/>
  <c r="BI388" i="4"/>
  <c r="BH388" i="4"/>
  <c r="BG388" i="4"/>
  <c r="BF388" i="4"/>
  <c r="T388" i="4"/>
  <c r="R388" i="4"/>
  <c r="P388" i="4"/>
  <c r="BI381" i="4"/>
  <c r="BH381" i="4"/>
  <c r="BG381" i="4"/>
  <c r="BF381" i="4"/>
  <c r="T381" i="4"/>
  <c r="R381" i="4"/>
  <c r="P381" i="4"/>
  <c r="BI378" i="4"/>
  <c r="BH378" i="4"/>
  <c r="BG378" i="4"/>
  <c r="BF378" i="4"/>
  <c r="T378" i="4"/>
  <c r="R378" i="4"/>
  <c r="P378" i="4"/>
  <c r="BI372" i="4"/>
  <c r="BH372" i="4"/>
  <c r="BG372" i="4"/>
  <c r="BF372" i="4"/>
  <c r="T372" i="4"/>
  <c r="R372" i="4"/>
  <c r="P372" i="4"/>
  <c r="BI362" i="4"/>
  <c r="BH362" i="4"/>
  <c r="BG362" i="4"/>
  <c r="BF362" i="4"/>
  <c r="T362" i="4"/>
  <c r="R362" i="4"/>
  <c r="P362" i="4"/>
  <c r="BI351" i="4"/>
  <c r="BH351" i="4"/>
  <c r="BG351" i="4"/>
  <c r="BF351" i="4"/>
  <c r="T351" i="4"/>
  <c r="R351" i="4"/>
  <c r="P351" i="4"/>
  <c r="BI340" i="4"/>
  <c r="BH340" i="4"/>
  <c r="BG340" i="4"/>
  <c r="BF340" i="4"/>
  <c r="T340" i="4"/>
  <c r="R340" i="4"/>
  <c r="P340" i="4"/>
  <c r="BI336" i="4"/>
  <c r="BH336" i="4"/>
  <c r="BG336" i="4"/>
  <c r="BF336" i="4"/>
  <c r="T336" i="4"/>
  <c r="R336" i="4"/>
  <c r="P336" i="4"/>
  <c r="BI331" i="4"/>
  <c r="BH331" i="4"/>
  <c r="BG331" i="4"/>
  <c r="BF331" i="4"/>
  <c r="T331" i="4"/>
  <c r="R331" i="4"/>
  <c r="P331" i="4"/>
  <c r="BI325" i="4"/>
  <c r="BH325" i="4"/>
  <c r="BG325" i="4"/>
  <c r="BF325" i="4"/>
  <c r="T325" i="4"/>
  <c r="R325" i="4"/>
  <c r="P325" i="4"/>
  <c r="BI320" i="4"/>
  <c r="BH320" i="4"/>
  <c r="BG320" i="4"/>
  <c r="BF320" i="4"/>
  <c r="T320" i="4"/>
  <c r="R320" i="4"/>
  <c r="P320" i="4"/>
  <c r="BI315" i="4"/>
  <c r="BH315" i="4"/>
  <c r="BG315" i="4"/>
  <c r="BF315" i="4"/>
  <c r="T315" i="4"/>
  <c r="R315" i="4"/>
  <c r="P315" i="4"/>
  <c r="BI310" i="4"/>
  <c r="BH310" i="4"/>
  <c r="BG310" i="4"/>
  <c r="BF310" i="4"/>
  <c r="T310" i="4"/>
  <c r="R310" i="4"/>
  <c r="P310" i="4"/>
  <c r="BI305" i="4"/>
  <c r="BH305" i="4"/>
  <c r="BG305" i="4"/>
  <c r="BF305" i="4"/>
  <c r="T305" i="4"/>
  <c r="R305" i="4"/>
  <c r="P305" i="4"/>
  <c r="BI299" i="4"/>
  <c r="BH299" i="4"/>
  <c r="BG299" i="4"/>
  <c r="BF299" i="4"/>
  <c r="T299" i="4"/>
  <c r="R299" i="4"/>
  <c r="P299" i="4"/>
  <c r="BI293" i="4"/>
  <c r="BH293" i="4"/>
  <c r="BG293" i="4"/>
  <c r="BF293" i="4"/>
  <c r="T293" i="4"/>
  <c r="R293" i="4"/>
  <c r="P293" i="4"/>
  <c r="BI288" i="4"/>
  <c r="BH288" i="4"/>
  <c r="BG288" i="4"/>
  <c r="BF288" i="4"/>
  <c r="T288" i="4"/>
  <c r="R288" i="4"/>
  <c r="P288" i="4"/>
  <c r="BI283" i="4"/>
  <c r="BH283" i="4"/>
  <c r="BG283" i="4"/>
  <c r="BF283" i="4"/>
  <c r="T283" i="4"/>
  <c r="R283" i="4"/>
  <c r="P283" i="4"/>
  <c r="BI278" i="4"/>
  <c r="BH278" i="4"/>
  <c r="BG278" i="4"/>
  <c r="BF278" i="4"/>
  <c r="T278" i="4"/>
  <c r="R278" i="4"/>
  <c r="P278" i="4"/>
  <c r="BI270" i="4"/>
  <c r="BH270" i="4"/>
  <c r="BG270" i="4"/>
  <c r="BF270" i="4"/>
  <c r="T270" i="4"/>
  <c r="R270" i="4"/>
  <c r="P270" i="4"/>
  <c r="BI256" i="4"/>
  <c r="BH256" i="4"/>
  <c r="BG256" i="4"/>
  <c r="BF256" i="4"/>
  <c r="T256" i="4"/>
  <c r="R256" i="4"/>
  <c r="P256" i="4"/>
  <c r="BI253" i="4"/>
  <c r="BH253" i="4"/>
  <c r="BG253" i="4"/>
  <c r="BF253" i="4"/>
  <c r="T253" i="4"/>
  <c r="R253" i="4"/>
  <c r="P253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4" i="4"/>
  <c r="BH214" i="4"/>
  <c r="BG214" i="4"/>
  <c r="BF214" i="4"/>
  <c r="T214" i="4"/>
  <c r="R214" i="4"/>
  <c r="P214" i="4"/>
  <c r="BI209" i="4"/>
  <c r="BH209" i="4"/>
  <c r="BG209" i="4"/>
  <c r="BF209" i="4"/>
  <c r="T209" i="4"/>
  <c r="R209" i="4"/>
  <c r="P209" i="4"/>
  <c r="BI204" i="4"/>
  <c r="BH204" i="4"/>
  <c r="BG204" i="4"/>
  <c r="BF204" i="4"/>
  <c r="T204" i="4"/>
  <c r="R204" i="4"/>
  <c r="P204" i="4"/>
  <c r="BI199" i="4"/>
  <c r="BH199" i="4"/>
  <c r="BG199" i="4"/>
  <c r="BF199" i="4"/>
  <c r="T199" i="4"/>
  <c r="R199" i="4"/>
  <c r="P199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3" i="4"/>
  <c r="BH173" i="4"/>
  <c r="BG173" i="4"/>
  <c r="BF173" i="4"/>
  <c r="T173" i="4"/>
  <c r="R173" i="4"/>
  <c r="P173" i="4"/>
  <c r="BI168" i="4"/>
  <c r="BH168" i="4"/>
  <c r="BG168" i="4"/>
  <c r="BF168" i="4"/>
  <c r="T168" i="4"/>
  <c r="R168" i="4"/>
  <c r="P168" i="4"/>
  <c r="BI161" i="4"/>
  <c r="BH161" i="4"/>
  <c r="BG161" i="4"/>
  <c r="BF161" i="4"/>
  <c r="T161" i="4"/>
  <c r="R161" i="4"/>
  <c r="P161" i="4"/>
  <c r="BI157" i="4"/>
  <c r="BH157" i="4"/>
  <c r="BG157" i="4"/>
  <c r="BF157" i="4"/>
  <c r="T157" i="4"/>
  <c r="R157" i="4"/>
  <c r="P157" i="4"/>
  <c r="BI152" i="4"/>
  <c r="BH152" i="4"/>
  <c r="BG152" i="4"/>
  <c r="BF152" i="4"/>
  <c r="T152" i="4"/>
  <c r="R152" i="4"/>
  <c r="P152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J101" i="4"/>
  <c r="J100" i="4"/>
  <c r="F100" i="4"/>
  <c r="F98" i="4"/>
  <c r="E96" i="4"/>
  <c r="J55" i="4"/>
  <c r="J54" i="4"/>
  <c r="F54" i="4"/>
  <c r="F52" i="4"/>
  <c r="E50" i="4"/>
  <c r="J18" i="4"/>
  <c r="E18" i="4"/>
  <c r="F101" i="4" s="1"/>
  <c r="J17" i="4"/>
  <c r="J12" i="4"/>
  <c r="J98" i="4"/>
  <c r="E7" i="4"/>
  <c r="E48" i="4" s="1"/>
  <c r="J37" i="3"/>
  <c r="J36" i="3"/>
  <c r="AY56" i="1" s="1"/>
  <c r="J35" i="3"/>
  <c r="AX56" i="1"/>
  <c r="BI102" i="3"/>
  <c r="BH102" i="3"/>
  <c r="BG102" i="3"/>
  <c r="BF102" i="3"/>
  <c r="T102" i="3"/>
  <c r="T101" i="3" s="1"/>
  <c r="R102" i="3"/>
  <c r="R101" i="3" s="1"/>
  <c r="P102" i="3"/>
  <c r="P101" i="3" s="1"/>
  <c r="BI97" i="3"/>
  <c r="BH97" i="3"/>
  <c r="BG97" i="3"/>
  <c r="BF97" i="3"/>
  <c r="T97" i="3"/>
  <c r="T96" i="3"/>
  <c r="R97" i="3"/>
  <c r="R96" i="3" s="1"/>
  <c r="P97" i="3"/>
  <c r="P96" i="3" s="1"/>
  <c r="BI92" i="3"/>
  <c r="BH92" i="3"/>
  <c r="BG92" i="3"/>
  <c r="BF92" i="3"/>
  <c r="T92" i="3"/>
  <c r="T91" i="3" s="1"/>
  <c r="T85" i="3" s="1"/>
  <c r="T84" i="3" s="1"/>
  <c r="R92" i="3"/>
  <c r="R91" i="3" s="1"/>
  <c r="P92" i="3"/>
  <c r="P91" i="3" s="1"/>
  <c r="P85" i="3" s="1"/>
  <c r="P84" i="3" s="1"/>
  <c r="AU56" i="1" s="1"/>
  <c r="BI87" i="3"/>
  <c r="BH87" i="3"/>
  <c r="BG87" i="3"/>
  <c r="BF87" i="3"/>
  <c r="T87" i="3"/>
  <c r="T86" i="3"/>
  <c r="R87" i="3"/>
  <c r="R86" i="3"/>
  <c r="P87" i="3"/>
  <c r="P86" i="3"/>
  <c r="J81" i="3"/>
  <c r="J80" i="3"/>
  <c r="F80" i="3"/>
  <c r="F78" i="3"/>
  <c r="E76" i="3"/>
  <c r="J55" i="3"/>
  <c r="J54" i="3"/>
  <c r="F54" i="3"/>
  <c r="F52" i="3"/>
  <c r="E50" i="3"/>
  <c r="J18" i="3"/>
  <c r="E18" i="3"/>
  <c r="F55" i="3"/>
  <c r="J17" i="3"/>
  <c r="J12" i="3"/>
  <c r="J78" i="3" s="1"/>
  <c r="E7" i="3"/>
  <c r="E74" i="3"/>
  <c r="J37" i="2"/>
  <c r="J36" i="2"/>
  <c r="AY55" i="1"/>
  <c r="J35" i="2"/>
  <c r="AX55" i="1" s="1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4" i="2"/>
  <c r="BH84" i="2"/>
  <c r="BG84" i="2"/>
  <c r="BF84" i="2"/>
  <c r="T84" i="2"/>
  <c r="R84" i="2"/>
  <c r="P84" i="2"/>
  <c r="BI82" i="2"/>
  <c r="BH82" i="2"/>
  <c r="BG82" i="2"/>
  <c r="BF82" i="2"/>
  <c r="T82" i="2"/>
  <c r="R82" i="2"/>
  <c r="P82" i="2"/>
  <c r="J77" i="2"/>
  <c r="J76" i="2"/>
  <c r="F76" i="2"/>
  <c r="F74" i="2"/>
  <c r="E72" i="2"/>
  <c r="J55" i="2"/>
  <c r="J54" i="2"/>
  <c r="F54" i="2"/>
  <c r="F52" i="2"/>
  <c r="E50" i="2"/>
  <c r="J18" i="2"/>
  <c r="E18" i="2"/>
  <c r="F77" i="2" s="1"/>
  <c r="J17" i="2"/>
  <c r="J12" i="2"/>
  <c r="J74" i="2" s="1"/>
  <c r="E7" i="2"/>
  <c r="E70" i="2"/>
  <c r="L50" i="1"/>
  <c r="AM50" i="1"/>
  <c r="AM49" i="1"/>
  <c r="L49" i="1"/>
  <c r="AM47" i="1"/>
  <c r="L47" i="1"/>
  <c r="L45" i="1"/>
  <c r="L44" i="1"/>
  <c r="J84" i="2"/>
  <c r="BK1081" i="4"/>
  <c r="J1016" i="4"/>
  <c r="BK229" i="4"/>
  <c r="J117" i="4"/>
  <c r="J844" i="4"/>
  <c r="J762" i="4"/>
  <c r="J690" i="4"/>
  <c r="BK585" i="4"/>
  <c r="J501" i="4"/>
  <c r="J410" i="4"/>
  <c r="BK256" i="4"/>
  <c r="J135" i="4"/>
  <c r="J907" i="4"/>
  <c r="J834" i="4"/>
  <c r="BK646" i="4"/>
  <c r="J573" i="4"/>
  <c r="BK410" i="4"/>
  <c r="BK191" i="4"/>
  <c r="BK135" i="4"/>
  <c r="J888" i="4"/>
  <c r="J804" i="4"/>
  <c r="J743" i="4"/>
  <c r="BK654" i="4"/>
  <c r="J544" i="4"/>
  <c r="J423" i="4"/>
  <c r="J336" i="4"/>
  <c r="J270" i="4"/>
  <c r="BK157" i="4"/>
  <c r="J183" i="5"/>
  <c r="J139" i="5"/>
  <c r="BK112" i="5"/>
  <c r="J100" i="5"/>
  <c r="J180" i="5"/>
  <c r="J173" i="5"/>
  <c r="BK156" i="5"/>
  <c r="J148" i="5"/>
  <c r="BK110" i="5"/>
  <c r="BK131" i="5"/>
  <c r="J448" i="6"/>
  <c r="J424" i="6"/>
  <c r="BK393" i="6"/>
  <c r="BK353" i="6"/>
  <c r="BK325" i="6"/>
  <c r="BK289" i="6"/>
  <c r="J261" i="6"/>
  <c r="BK225" i="6"/>
  <c r="BK171" i="6"/>
  <c r="J456" i="6"/>
  <c r="J374" i="6"/>
  <c r="BK308" i="6"/>
  <c r="J244" i="6"/>
  <c r="BK186" i="6"/>
  <c r="J145" i="6"/>
  <c r="J124" i="6"/>
  <c r="BK448" i="6"/>
  <c r="J420" i="6"/>
  <c r="J386" i="6"/>
  <c r="BK347" i="6"/>
  <c r="J313" i="6"/>
  <c r="J287" i="6"/>
  <c r="J202" i="6"/>
  <c r="J133" i="6"/>
  <c r="J219" i="6"/>
  <c r="BK173" i="6"/>
  <c r="J135" i="6"/>
  <c r="J279" i="7"/>
  <c r="BK238" i="7"/>
  <c r="J206" i="7"/>
  <c r="BK287" i="7"/>
  <c r="J246" i="7"/>
  <c r="J197" i="7"/>
  <c r="J130" i="7"/>
  <c r="BK282" i="7"/>
  <c r="BK193" i="7"/>
  <c r="BK113" i="7"/>
  <c r="BK293" i="8"/>
  <c r="J225" i="8"/>
  <c r="J161" i="8"/>
  <c r="J118" i="8"/>
  <c r="BK297" i="8"/>
  <c r="BK236" i="8"/>
  <c r="BK190" i="8"/>
  <c r="BK118" i="8"/>
  <c r="BK289" i="8"/>
  <c r="BK266" i="8"/>
  <c r="BK225" i="8"/>
  <c r="J197" i="8"/>
  <c r="J173" i="8"/>
  <c r="BK106" i="8"/>
  <c r="J218" i="9"/>
  <c r="J160" i="9"/>
  <c r="J250" i="9"/>
  <c r="BK187" i="9"/>
  <c r="BK241" i="9"/>
  <c r="BK160" i="9"/>
  <c r="BK263" i="9"/>
  <c r="J184" i="9"/>
  <c r="BK107" i="9"/>
  <c r="BK204" i="10"/>
  <c r="J138" i="10"/>
  <c r="J220" i="10"/>
  <c r="BK151" i="10"/>
  <c r="J104" i="10"/>
  <c r="J192" i="10"/>
  <c r="BK163" i="10"/>
  <c r="BK108" i="10"/>
  <c r="BK145" i="11"/>
  <c r="J100" i="11"/>
  <c r="BK116" i="11"/>
  <c r="BK162" i="11"/>
  <c r="J125" i="11"/>
  <c r="J130" i="11"/>
  <c r="J97" i="2"/>
  <c r="J1061" i="4"/>
  <c r="J1012" i="4"/>
  <c r="BK801" i="4"/>
  <c r="J723" i="4"/>
  <c r="BK579" i="4"/>
  <c r="BK397" i="4"/>
  <c r="J278" i="4"/>
  <c r="BK977" i="4"/>
  <c r="BK765" i="4"/>
  <c r="BK642" i="4"/>
  <c r="BK544" i="4"/>
  <c r="BK418" i="4"/>
  <c r="BK253" i="4"/>
  <c r="J132" i="4"/>
  <c r="J881" i="4"/>
  <c r="J765" i="4"/>
  <c r="J627" i="4"/>
  <c r="J504" i="4"/>
  <c r="J161" i="4"/>
  <c r="BK1000" i="4"/>
  <c r="BK806" i="4"/>
  <c r="BK762" i="4"/>
  <c r="BK634" i="4"/>
  <c r="BK488" i="4"/>
  <c r="J293" i="4"/>
  <c r="BK124" i="4"/>
  <c r="BK175" i="5"/>
  <c r="J131" i="5"/>
  <c r="BK146" i="5"/>
  <c r="J123" i="5"/>
  <c r="J105" i="5"/>
  <c r="BK148" i="5"/>
  <c r="BK127" i="5"/>
  <c r="J98" i="5"/>
  <c r="J454" i="6"/>
  <c r="J435" i="6"/>
  <c r="BK418" i="6"/>
  <c r="BK396" i="6"/>
  <c r="BK374" i="6"/>
  <c r="J349" i="6"/>
  <c r="J300" i="6"/>
  <c r="J271" i="6"/>
  <c r="BK246" i="6"/>
  <c r="J173" i="6"/>
  <c r="J452" i="6"/>
  <c r="BK386" i="6"/>
  <c r="J342" i="6"/>
  <c r="BK302" i="6"/>
  <c r="J225" i="6"/>
  <c r="J171" i="6"/>
  <c r="BK137" i="6"/>
  <c r="BK311" i="6"/>
  <c r="BK191" i="6"/>
  <c r="J137" i="6"/>
  <c r="BK202" i="6"/>
  <c r="BK155" i="6"/>
  <c r="BK118" i="6"/>
  <c r="J260" i="7"/>
  <c r="J218" i="7"/>
  <c r="J178" i="7"/>
  <c r="BK279" i="7"/>
  <c r="J238" i="7"/>
  <c r="BK189" i="7"/>
  <c r="BK126" i="7"/>
  <c r="BK206" i="7"/>
  <c r="J145" i="7"/>
  <c r="BK299" i="8"/>
  <c r="BK258" i="8"/>
  <c r="J221" i="8"/>
  <c r="J185" i="8"/>
  <c r="BK154" i="8"/>
  <c r="BK303" i="8"/>
  <c r="J281" i="8"/>
  <c r="BK229" i="8"/>
  <c r="BK212" i="8"/>
  <c r="BK188" i="8"/>
  <c r="BK145" i="8"/>
  <c r="J106" i="8"/>
  <c r="J293" i="8"/>
  <c r="BK275" i="8"/>
  <c r="J263" i="8"/>
  <c r="BK243" i="8"/>
  <c r="BK221" i="8"/>
  <c r="J183" i="8"/>
  <c r="BK171" i="8"/>
  <c r="J253" i="9"/>
  <c r="BK212" i="9"/>
  <c r="J178" i="9"/>
  <c r="BK101" i="9"/>
  <c r="J244" i="9"/>
  <c r="BK168" i="9"/>
  <c r="BK92" i="9"/>
  <c r="BK232" i="9"/>
  <c r="J172" i="9"/>
  <c r="BK95" i="9"/>
  <c r="J205" i="9"/>
  <c r="J111" i="9"/>
  <c r="BK179" i="10"/>
  <c r="J128" i="10"/>
  <c r="J206" i="10"/>
  <c r="J196" i="10"/>
  <c r="J179" i="10"/>
  <c r="J165" i="10"/>
  <c r="BK147" i="10"/>
  <c r="BK122" i="10"/>
  <c r="J106" i="10"/>
  <c r="J94" i="10"/>
  <c r="BK210" i="10"/>
  <c r="J187" i="10"/>
  <c r="J163" i="10"/>
  <c r="BK120" i="10"/>
  <c r="BK102" i="10"/>
  <c r="BK183" i="10"/>
  <c r="J147" i="10"/>
  <c r="J114" i="10"/>
  <c r="J154" i="11"/>
  <c r="BK154" i="11"/>
  <c r="J105" i="11"/>
  <c r="J145" i="11"/>
  <c r="BK160" i="11"/>
  <c r="BK99" i="2"/>
  <c r="J102" i="3"/>
  <c r="J1081" i="4"/>
  <c r="BK1030" i="4"/>
  <c r="BK777" i="4"/>
  <c r="BK627" i="4"/>
  <c r="J391" i="4"/>
  <c r="BK168" i="4"/>
  <c r="BK812" i="4"/>
  <c r="J720" i="4"/>
  <c r="BK606" i="4"/>
  <c r="J490" i="4"/>
  <c r="J340" i="4"/>
  <c r="J181" i="4"/>
  <c r="BK892" i="4"/>
  <c r="J782" i="4"/>
  <c r="J623" i="4"/>
  <c r="BK388" i="4"/>
  <c r="BK178" i="4"/>
  <c r="BK117" i="4"/>
  <c r="BK823" i="4"/>
  <c r="BK723" i="4"/>
  <c r="BK564" i="4"/>
  <c r="J431" i="4"/>
  <c r="BK315" i="4"/>
  <c r="BK112" i="4"/>
  <c r="BK171" i="5"/>
  <c r="J129" i="5"/>
  <c r="BK187" i="5"/>
  <c r="BK342" i="6"/>
  <c r="J291" i="6"/>
  <c r="J257" i="6"/>
  <c r="J221" i="6"/>
  <c r="BK169" i="6"/>
  <c r="BK429" i="6"/>
  <c r="J382" i="6"/>
  <c r="BK336" i="6"/>
  <c r="J306" i="6"/>
  <c r="J246" i="6"/>
  <c r="J215" i="6"/>
  <c r="J169" i="6"/>
  <c r="BK135" i="6"/>
  <c r="J443" i="6"/>
  <c r="BK407" i="6"/>
  <c r="BK384" i="6"/>
  <c r="BK351" i="6"/>
  <c r="BK315" i="6"/>
  <c r="J295" i="6"/>
  <c r="BK248" i="6"/>
  <c r="J200" i="6"/>
  <c r="J155" i="6"/>
  <c r="BK252" i="6"/>
  <c r="J198" i="6"/>
  <c r="J150" i="6"/>
  <c r="BK111" i="6"/>
  <c r="J255" i="7"/>
  <c r="BK202" i="7"/>
  <c r="BK141" i="7"/>
  <c r="J264" i="7"/>
  <c r="BK222" i="7"/>
  <c r="J153" i="7"/>
  <c r="J291" i="7"/>
  <c r="BK199" i="7"/>
  <c r="J118" i="7"/>
  <c r="BK306" i="8"/>
  <c r="J223" i="8"/>
  <c r="BK166" i="8"/>
  <c r="J317" i="8"/>
  <c r="BK286" i="8"/>
  <c r="BK223" i="8"/>
  <c r="J149" i="8"/>
  <c r="BK317" i="8"/>
  <c r="J275" i="8"/>
  <c r="J249" i="8"/>
  <c r="J203" i="8"/>
  <c r="BK176" i="8"/>
  <c r="BK102" i="8"/>
  <c r="BK210" i="9"/>
  <c r="BK147" i="9"/>
  <c r="J259" i="9"/>
  <c r="J190" i="9"/>
  <c r="J120" i="9"/>
  <c r="J193" i="9"/>
  <c r="BK114" i="9"/>
  <c r="BK244" i="9"/>
  <c r="BK175" i="9"/>
  <c r="J214" i="10"/>
  <c r="J169" i="10"/>
  <c r="BK132" i="10"/>
  <c r="BK96" i="10"/>
  <c r="J126" i="10"/>
  <c r="J222" i="10"/>
  <c r="BK177" i="10"/>
  <c r="BK145" i="10"/>
  <c r="BK112" i="10"/>
  <c r="BK141" i="11"/>
  <c r="BK132" i="11"/>
  <c r="BK91" i="11"/>
  <c r="J116" i="11"/>
  <c r="BK120" i="11"/>
  <c r="J89" i="2"/>
  <c r="J1085" i="4"/>
  <c r="BK1046" i="4"/>
  <c r="BK818" i="4"/>
  <c r="J702" i="4"/>
  <c r="BK542" i="4"/>
  <c r="BK283" i="4"/>
  <c r="J1030" i="4"/>
  <c r="J832" i="4"/>
  <c r="J709" i="4"/>
  <c r="BK595" i="4"/>
  <c r="J496" i="4"/>
  <c r="BK288" i="4"/>
  <c r="BK138" i="4"/>
  <c r="J848" i="4"/>
  <c r="BK733" i="4"/>
  <c r="BK567" i="4"/>
  <c r="BK310" i="4"/>
  <c r="BK1012" i="4"/>
  <c r="BK799" i="4"/>
  <c r="BK720" i="4"/>
  <c r="J561" i="4"/>
  <c r="BK415" i="4"/>
  <c r="J299" i="4"/>
  <c r="BK191" i="5"/>
  <c r="J156" i="5"/>
  <c r="BK115" i="5"/>
  <c r="BK89" i="2"/>
  <c r="J92" i="3"/>
  <c r="J1077" i="4"/>
  <c r="J997" i="4"/>
  <c r="J809" i="4"/>
  <c r="J786" i="4"/>
  <c r="J730" i="4"/>
  <c r="BK687" i="4"/>
  <c r="J595" i="4"/>
  <c r="BK325" i="4"/>
  <c r="J191" i="4"/>
  <c r="J951" i="4"/>
  <c r="BK821" i="4"/>
  <c r="J726" i="4"/>
  <c r="BK623" i="4"/>
  <c r="J598" i="4"/>
  <c r="J488" i="4"/>
  <c r="BK378" i="4"/>
  <c r="BK214" i="4"/>
  <c r="J152" i="4"/>
  <c r="BK888" i="4"/>
  <c r="J789" i="4"/>
  <c r="BK717" i="4"/>
  <c r="BK601" i="4"/>
  <c r="J486" i="4"/>
  <c r="BK293" i="4"/>
  <c r="BK173" i="4"/>
  <c r="BK997" i="4"/>
  <c r="J829" i="4"/>
  <c r="BK793" i="4"/>
  <c r="BK709" i="4"/>
  <c r="BK598" i="4"/>
  <c r="BK486" i="4"/>
  <c r="J378" i="4"/>
  <c r="J220" i="4"/>
  <c r="BK198" i="5"/>
  <c r="BK173" i="5"/>
  <c r="BK150" i="5"/>
  <c r="J110" i="5"/>
  <c r="J191" i="5"/>
  <c r="BK178" i="5"/>
  <c r="J171" i="5"/>
  <c r="J154" i="5"/>
  <c r="J141" i="5"/>
  <c r="J121" i="5"/>
  <c r="J102" i="5"/>
  <c r="J158" i="5"/>
  <c r="J125" i="5"/>
  <c r="J460" i="6"/>
  <c r="BK431" i="6"/>
  <c r="J407" i="6"/>
  <c r="J376" i="6"/>
  <c r="J345" i="6"/>
  <c r="J319" i="6"/>
  <c r="J283" i="6"/>
  <c r="J254" i="6"/>
  <c r="BK208" i="6"/>
  <c r="BK124" i="6"/>
  <c r="J446" i="6"/>
  <c r="J384" i="6"/>
  <c r="BK340" i="6"/>
  <c r="BK298" i="6"/>
  <c r="BK250" i="6"/>
  <c r="J213" i="6"/>
  <c r="J157" i="6"/>
  <c r="J118" i="6"/>
  <c r="J433" i="6"/>
  <c r="BK409" i="6"/>
  <c r="BK376" i="6"/>
  <c r="J338" i="6"/>
  <c r="BK306" i="6"/>
  <c r="J279" i="6"/>
  <c r="BK215" i="6"/>
  <c r="J167" i="6"/>
  <c r="BK254" i="6"/>
  <c r="J210" i="6"/>
  <c r="BK161" i="6"/>
  <c r="J116" i="6"/>
  <c r="J257" i="7"/>
  <c r="J213" i="7"/>
  <c r="BK153" i="7"/>
  <c r="J271" i="7"/>
  <c r="J210" i="7"/>
  <c r="BK145" i="7"/>
  <c r="J266" i="7"/>
  <c r="BK104" i="7"/>
  <c r="J261" i="8"/>
  <c r="BK218" i="8"/>
  <c r="BK169" i="8"/>
  <c r="J132" i="8"/>
  <c r="J289" i="8"/>
  <c r="J227" i="8"/>
  <c r="J180" i="8"/>
  <c r="J97" i="8"/>
  <c r="BK278" i="8"/>
  <c r="J258" i="8"/>
  <c r="BK214" i="8"/>
  <c r="J188" i="8"/>
  <c r="J158" i="8"/>
  <c r="J229" i="9"/>
  <c r="BK181" i="9"/>
  <c r="J89" i="9"/>
  <c r="J241" i="9"/>
  <c r="J147" i="9"/>
  <c r="BK225" i="9"/>
  <c r="J107" i="9"/>
  <c r="BK218" i="9"/>
  <c r="BK131" i="9"/>
  <c r="BK212" i="10"/>
  <c r="J155" i="10"/>
  <c r="J100" i="10"/>
  <c r="BK214" i="10"/>
  <c r="J122" i="10"/>
  <c r="J218" i="10"/>
  <c r="BK175" i="10"/>
  <c r="J141" i="10"/>
  <c r="BK100" i="10"/>
  <c r="BK157" i="11"/>
  <c r="BK147" i="11"/>
  <c r="BK112" i="11"/>
  <c r="BK150" i="11"/>
  <c r="J112" i="11"/>
  <c r="J114" i="11"/>
  <c r="J92" i="2"/>
  <c r="BK1043" i="4"/>
  <c r="J941" i="4"/>
  <c r="BK775" i="4"/>
  <c r="BK699" i="4"/>
  <c r="BK570" i="4"/>
  <c r="BK188" i="4"/>
  <c r="J921" i="4"/>
  <c r="BK796" i="4"/>
  <c r="J681" i="4"/>
  <c r="BK589" i="4"/>
  <c r="J478" i="4"/>
  <c r="J315" i="4"/>
  <c r="BK143" i="4"/>
  <c r="BK895" i="4"/>
  <c r="BK786" i="4"/>
  <c r="BK638" i="4"/>
  <c r="J542" i="4"/>
  <c r="BK340" i="4"/>
  <c r="J188" i="4"/>
  <c r="BK1016" i="4"/>
  <c r="BK832" i="4"/>
  <c r="BK747" i="4"/>
  <c r="J570" i="4"/>
  <c r="J418" i="4"/>
  <c r="J331" i="4"/>
  <c r="BK204" i="4"/>
  <c r="BK183" i="5"/>
  <c r="J137" i="5"/>
  <c r="J185" i="5"/>
  <c r="J133" i="5"/>
  <c r="BK107" i="5"/>
  <c r="J160" i="5"/>
  <c r="BK135" i="5"/>
  <c r="J107" i="5"/>
  <c r="BK100" i="5"/>
  <c r="BK439" i="6"/>
  <c r="BK433" i="6"/>
  <c r="J414" i="6"/>
  <c r="BK401" i="6"/>
  <c r="J378" i="6"/>
  <c r="BK338" i="6"/>
  <c r="BK287" i="6"/>
  <c r="J259" i="6"/>
  <c r="J206" i="6"/>
  <c r="J159" i="6"/>
  <c r="J441" i="6"/>
  <c r="J380" i="6"/>
  <c r="J334" i="6"/>
  <c r="BK279" i="6"/>
  <c r="BK242" i="6"/>
  <c r="BK182" i="6"/>
  <c r="BK150" i="6"/>
  <c r="BK122" i="6"/>
  <c r="J416" i="6"/>
  <c r="BK405" i="6"/>
  <c r="BK378" i="6"/>
  <c r="J370" i="6"/>
  <c r="J353" i="6"/>
  <c r="J327" i="6"/>
  <c r="J298" i="6"/>
  <c r="BK271" i="6"/>
  <c r="J208" i="6"/>
  <c r="J148" i="6"/>
  <c r="BK235" i="6"/>
  <c r="J196" i="6"/>
  <c r="BK145" i="6"/>
  <c r="J113" i="6"/>
  <c r="BK252" i="7"/>
  <c r="BK197" i="7"/>
  <c r="BK98" i="7"/>
  <c r="J252" i="7"/>
  <c r="J199" i="7"/>
  <c r="J137" i="7"/>
  <c r="BK271" i="7"/>
  <c r="BK118" i="7"/>
  <c r="J266" i="8"/>
  <c r="BK104" i="9"/>
  <c r="BK221" i="9"/>
  <c r="BK164" i="9"/>
  <c r="BK220" i="10"/>
  <c r="J161" i="10"/>
  <c r="J102" i="10"/>
  <c r="BK200" i="10"/>
  <c r="BK181" i="10"/>
  <c r="J167" i="10"/>
  <c r="BK155" i="10"/>
  <c r="BK143" i="10"/>
  <c r="J120" i="10"/>
  <c r="BK98" i="10"/>
  <c r="J88" i="10"/>
  <c r="BK192" i="10"/>
  <c r="J181" i="10"/>
  <c r="J153" i="10"/>
  <c r="J224" i="10"/>
  <c r="BK138" i="10"/>
  <c r="BK86" i="10"/>
  <c r="BK102" i="11"/>
  <c r="J139" i="11"/>
  <c r="J96" i="11"/>
  <c r="BK139" i="11"/>
  <c r="BK100" i="11"/>
  <c r="BK108" i="11"/>
  <c r="J86" i="2"/>
  <c r="J87" i="3"/>
  <c r="J1046" i="4"/>
  <c r="BK804" i="4"/>
  <c r="J693" i="4"/>
  <c r="J555" i="4"/>
  <c r="J199" i="4"/>
  <c r="BK1023" i="4"/>
  <c r="BK736" i="4"/>
  <c r="BK619" i="4"/>
  <c r="J576" i="4"/>
  <c r="J415" i="4"/>
  <c r="J147" i="4"/>
  <c r="BK951" i="4"/>
  <c r="BK839" i="4"/>
  <c r="J736" i="4"/>
  <c r="J582" i="4"/>
  <c r="BK278" i="4"/>
  <c r="BK875" i="4"/>
  <c r="BK789" i="4"/>
  <c r="J687" i="4"/>
  <c r="BK555" i="4"/>
  <c r="J381" i="4"/>
  <c r="J253" i="4"/>
  <c r="J187" i="5"/>
  <c r="J135" i="5"/>
  <c r="BK366" i="6"/>
  <c r="J331" i="6"/>
  <c r="BK275" i="6"/>
  <c r="J250" i="6"/>
  <c r="J204" i="6"/>
  <c r="BK460" i="6"/>
  <c r="BK420" i="6"/>
  <c r="BK359" i="6"/>
  <c r="BK327" i="6"/>
  <c r="J275" i="6"/>
  <c r="BK221" i="6"/>
  <c r="J178" i="6"/>
  <c r="J152" i="6"/>
  <c r="BK116" i="6"/>
  <c r="BK435" i="6"/>
  <c r="BK403" i="6"/>
  <c r="BK368" i="6"/>
  <c r="J325" i="6"/>
  <c r="J285" i="6"/>
  <c r="J223" i="6"/>
  <c r="BK175" i="6"/>
  <c r="J229" i="6"/>
  <c r="J191" i="6"/>
  <c r="BK139" i="6"/>
  <c r="BK294" i="7"/>
  <c r="BK246" i="7"/>
  <c r="BK182" i="7"/>
  <c r="J104" i="7"/>
  <c r="BK255" i="7"/>
  <c r="J193" i="7"/>
  <c r="J141" i="7"/>
  <c r="BK269" i="7"/>
  <c r="BK178" i="7"/>
  <c r="BK107" i="7"/>
  <c r="BK263" i="8"/>
  <c r="J206" i="8"/>
  <c r="BK149" i="8"/>
  <c r="J299" i="8"/>
  <c r="J278" i="8"/>
  <c r="J214" i="8"/>
  <c r="J114" i="8"/>
  <c r="J284" i="8"/>
  <c r="BK261" i="8"/>
  <c r="J216" i="8"/>
  <c r="J192" i="8"/>
  <c r="J154" i="8"/>
  <c r="BK238" i="9"/>
  <c r="BK184" i="9"/>
  <c r="BK247" i="9"/>
  <c r="J181" i="9"/>
  <c r="J207" i="9"/>
  <c r="J101" i="9"/>
  <c r="BK215" i="9"/>
  <c r="BK151" i="9"/>
  <c r="BK222" i="10"/>
  <c r="BK196" i="10"/>
  <c r="BK126" i="10"/>
  <c r="BK218" i="10"/>
  <c r="BK118" i="10"/>
  <c r="BK208" i="10"/>
  <c r="BK165" i="10"/>
  <c r="BK128" i="10"/>
  <c r="J152" i="11"/>
  <c r="BK96" i="11"/>
  <c r="J110" i="11"/>
  <c r="BK130" i="11"/>
  <c r="J150" i="11"/>
  <c r="J95" i="2"/>
  <c r="BK87" i="3"/>
  <c r="BK1038" i="4"/>
  <c r="J793" i="4"/>
  <c r="BK684" i="4"/>
  <c r="BK394" i="4"/>
  <c r="J185" i="4"/>
  <c r="J814" i="4"/>
  <c r="J654" i="4"/>
  <c r="BK561" i="4"/>
  <c r="BK423" i="4"/>
  <c r="BK220" i="4"/>
  <c r="J1000" i="4"/>
  <c r="BK837" i="4"/>
  <c r="BK743" i="4"/>
  <c r="J619" i="4"/>
  <c r="J451" i="4"/>
  <c r="J204" i="4"/>
  <c r="BK967" i="4"/>
  <c r="J821" i="4"/>
  <c r="BK756" i="4"/>
  <c r="J638" i="4"/>
  <c r="BK478" i="4"/>
  <c r="J388" i="4"/>
  <c r="BK209" i="4"/>
  <c r="BK185" i="5"/>
  <c r="BK141" i="5"/>
  <c r="BK84" i="2"/>
  <c r="BK1085" i="4"/>
  <c r="J1043" i="4"/>
  <c r="J842" i="4"/>
  <c r="J806" i="4"/>
  <c r="J773" i="4"/>
  <c r="J712" i="4"/>
  <c r="BK609" i="4"/>
  <c r="BK576" i="4"/>
  <c r="BK493" i="4"/>
  <c r="BK147" i="4"/>
  <c r="BK885" i="4"/>
  <c r="BK782" i="4"/>
  <c r="J646" i="4"/>
  <c r="J609" i="4"/>
  <c r="J546" i="4"/>
  <c r="BK436" i="4"/>
  <c r="BK336" i="4"/>
  <c r="BK185" i="4"/>
  <c r="J977" i="4"/>
  <c r="BK844" i="4"/>
  <c r="BK773" i="4"/>
  <c r="BK631" i="4"/>
  <c r="BK536" i="4"/>
  <c r="BK331" i="4"/>
  <c r="BK270" i="4"/>
  <c r="J112" i="4"/>
  <c r="BK935" i="4"/>
  <c r="BK814" i="4"/>
  <c r="J758" i="4"/>
  <c r="BK690" i="4"/>
  <c r="J567" i="4"/>
  <c r="BK446" i="4"/>
  <c r="J394" i="4"/>
  <c r="J320" i="4"/>
  <c r="BK181" i="4"/>
  <c r="J193" i="5"/>
  <c r="BK162" i="5"/>
  <c r="BK123" i="5"/>
  <c r="BK102" i="5"/>
  <c r="J189" i="5"/>
  <c r="J175" i="5"/>
  <c r="BK160" i="5"/>
  <c r="J152" i="5"/>
  <c r="BK125" i="5"/>
  <c r="BK117" i="5"/>
  <c r="BK166" i="5"/>
  <c r="J150" i="5"/>
  <c r="J112" i="5"/>
  <c r="BK443" i="6"/>
  <c r="BK416" i="6"/>
  <c r="J399" i="6"/>
  <c r="BK370" i="6"/>
  <c r="BK334" i="6"/>
  <c r="BK313" i="6"/>
  <c r="BK267" i="6"/>
  <c r="J237" i="6"/>
  <c r="J184" i="6"/>
  <c r="J426" i="6"/>
  <c r="J363" i="6"/>
  <c r="BK329" i="6"/>
  <c r="J277" i="6"/>
  <c r="BK231" i="6"/>
  <c r="J175" i="6"/>
  <c r="J139" i="6"/>
  <c r="J111" i="6"/>
  <c r="J431" i="6"/>
  <c r="BK399" i="6"/>
  <c r="J357" i="6"/>
  <c r="J323" i="6"/>
  <c r="J293" i="6"/>
  <c r="J240" i="6"/>
  <c r="BK184" i="6"/>
  <c r="J143" i="6"/>
  <c r="J231" i="6"/>
  <c r="J194" i="6"/>
  <c r="BK152" i="6"/>
  <c r="BK129" i="6"/>
  <c r="BK249" i="7"/>
  <c r="BK174" i="7"/>
  <c r="J262" i="7"/>
  <c r="BK225" i="7"/>
  <c r="J174" i="7"/>
  <c r="J113" i="7"/>
  <c r="BK230" i="7"/>
  <c r="J165" i="7"/>
  <c r="BK122" i="7"/>
  <c r="J303" i="8"/>
  <c r="J229" i="8"/>
  <c r="BK183" i="8"/>
  <c r="J102" i="8"/>
  <c r="BK281" i="8"/>
  <c r="BK216" i="8"/>
  <c r="BK158" i="8"/>
  <c r="J297" i="8"/>
  <c r="BK268" i="8"/>
  <c r="J236" i="8"/>
  <c r="BK194" i="8"/>
  <c r="J166" i="8"/>
  <c r="J256" i="9"/>
  <c r="BK207" i="9"/>
  <c r="J135" i="9"/>
  <c r="BK199" i="9"/>
  <c r="J98" i="9"/>
  <c r="J175" i="9"/>
  <c r="BK98" i="9"/>
  <c r="J232" i="9"/>
  <c r="BK172" i="9"/>
  <c r="BK224" i="10"/>
  <c r="J175" i="10"/>
  <c r="J124" i="10"/>
  <c r="J159" i="10"/>
  <c r="BK114" i="10"/>
  <c r="J216" i="10"/>
  <c r="BK185" i="10"/>
  <c r="J151" i="10"/>
  <c r="J118" i="10"/>
  <c r="BK137" i="11"/>
  <c r="J162" i="11"/>
  <c r="J102" i="11"/>
  <c r="BK143" i="11"/>
  <c r="BK164" i="11"/>
  <c r="J82" i="2"/>
  <c r="BK86" i="2"/>
  <c r="J1038" i="4"/>
  <c r="J839" i="4"/>
  <c r="J740" i="4"/>
  <c r="BK650" i="4"/>
  <c r="BK546" i="4"/>
  <c r="J305" i="4"/>
  <c r="BK107" i="4"/>
  <c r="J823" i="4"/>
  <c r="J706" i="4"/>
  <c r="BK613" i="4"/>
  <c r="BK504" i="4"/>
  <c r="BK405" i="4"/>
  <c r="J209" i="4"/>
  <c r="J1023" i="4"/>
  <c r="BK842" i="4"/>
  <c r="BK740" i="4"/>
  <c r="J589" i="4"/>
  <c r="BK431" i="4"/>
  <c r="J232" i="4"/>
  <c r="BK941" i="4"/>
  <c r="J818" i="4"/>
  <c r="BK712" i="4"/>
  <c r="J558" i="4"/>
  <c r="BK441" i="4"/>
  <c r="J372" i="4"/>
  <c r="J173" i="4"/>
  <c r="BK189" i="5"/>
  <c r="J166" i="5"/>
  <c r="BK193" i="5"/>
  <c r="BK137" i="5"/>
  <c r="J115" i="5"/>
  <c r="J162" i="5"/>
  <c r="J143" i="5"/>
  <c r="BK121" i="5"/>
  <c r="BK98" i="5"/>
  <c r="BK446" i="6"/>
  <c r="BK422" i="6"/>
  <c r="J403" i="6"/>
  <c r="BK380" i="6"/>
  <c r="BK357" i="6"/>
  <c r="J315" i="6"/>
  <c r="J281" i="6"/>
  <c r="J252" i="6"/>
  <c r="BK223" i="6"/>
  <c r="BK189" i="6"/>
  <c r="BK456" i="6"/>
  <c r="J418" i="6"/>
  <c r="J355" i="6"/>
  <c r="J311" i="6"/>
  <c r="BK259" i="6"/>
  <c r="BK206" i="6"/>
  <c r="BK143" i="6"/>
  <c r="BK113" i="6"/>
  <c r="BK441" i="6"/>
  <c r="BK291" i="6"/>
  <c r="BK229" i="6"/>
  <c r="J165" i="6"/>
  <c r="BK244" i="6"/>
  <c r="BK213" i="6"/>
  <c r="BK163" i="6"/>
  <c r="BK133" i="6"/>
  <c r="J282" i="7"/>
  <c r="BK233" i="7"/>
  <c r="BK165" i="7"/>
  <c r="BK266" i="7"/>
  <c r="BK227" i="7"/>
  <c r="J160" i="7"/>
  <c r="J110" i="7"/>
  <c r="BK262" i="7"/>
  <c r="J182" i="7"/>
  <c r="BK110" i="7"/>
  <c r="BK227" i="8"/>
  <c r="BK127" i="8"/>
  <c r="BK284" i="8"/>
  <c r="J200" i="8"/>
  <c r="BK140" i="8"/>
  <c r="J225" i="9"/>
  <c r="J187" i="9"/>
  <c r="BK127" i="9"/>
  <c r="J215" i="9"/>
  <c r="BK123" i="9"/>
  <c r="J151" i="9"/>
  <c r="J263" i="9"/>
  <c r="BK120" i="9"/>
  <c r="J208" i="10"/>
  <c r="J143" i="10"/>
  <c r="J204" i="10"/>
  <c r="J190" i="10"/>
  <c r="BK173" i="10"/>
  <c r="BK161" i="10"/>
  <c r="BK149" i="10"/>
  <c r="BK124" i="10"/>
  <c r="J110" i="10"/>
  <c r="J96" i="10"/>
  <c r="J86" i="10"/>
  <c r="BK190" i="10"/>
  <c r="J173" i="10"/>
  <c r="J157" i="10"/>
  <c r="J130" i="10"/>
  <c r="BK110" i="10"/>
  <c r="J200" i="10"/>
  <c r="BK159" i="10"/>
  <c r="J132" i="10"/>
  <c r="J147" i="11"/>
  <c r="J94" i="11"/>
  <c r="BK114" i="11"/>
  <c r="J157" i="11"/>
  <c r="J122" i="11"/>
  <c r="J137" i="11"/>
  <c r="BK97" i="2"/>
  <c r="BK92" i="3"/>
  <c r="BK1061" i="4"/>
  <c r="BK827" i="4"/>
  <c r="J717" i="4"/>
  <c r="BK573" i="4"/>
  <c r="J256" i="4"/>
  <c r="J935" i="4"/>
  <c r="J775" i="4"/>
  <c r="J650" i="4"/>
  <c r="J550" i="4"/>
  <c r="J441" i="4"/>
  <c r="J310" i="4"/>
  <c r="J107" i="4"/>
  <c r="J875" i="4"/>
  <c r="J756" i="4"/>
  <c r="BK496" i="4"/>
  <c r="J229" i="4"/>
  <c r="J947" i="4"/>
  <c r="J801" i="4"/>
  <c r="J642" i="4"/>
  <c r="BK490" i="4"/>
  <c r="J405" i="4"/>
  <c r="J178" i="4"/>
  <c r="BK180" i="5"/>
  <c r="BK158" i="5"/>
  <c r="J119" i="5"/>
  <c r="BK355" i="6"/>
  <c r="BK317" i="6"/>
  <c r="BK285" i="6"/>
  <c r="BK263" i="6"/>
  <c r="J227" i="6"/>
  <c r="BK178" i="6"/>
  <c r="BK450" i="6"/>
  <c r="J372" i="6"/>
  <c r="BK281" i="6"/>
  <c r="BK237" i="6"/>
  <c r="J180" i="6"/>
  <c r="J161" i="6"/>
  <c r="J127" i="6"/>
  <c r="BK452" i="6"/>
  <c r="J422" i="6"/>
  <c r="BK372" i="6"/>
  <c r="J340" i="6"/>
  <c r="J308" i="6"/>
  <c r="J289" i="6"/>
  <c r="J189" i="6"/>
  <c r="J263" i="6"/>
  <c r="BK204" i="6"/>
  <c r="BK159" i="6"/>
  <c r="J122" i="6"/>
  <c r="J287" i="7"/>
  <c r="J235" i="7"/>
  <c r="BK275" i="7"/>
  <c r="J242" i="7"/>
  <c r="J202" i="7"/>
  <c r="J122" i="7"/>
  <c r="J249" i="7"/>
  <c r="J156" i="7"/>
  <c r="BK101" i="7"/>
  <c r="J232" i="8"/>
  <c r="J178" i="8"/>
  <c r="J110" i="8"/>
  <c r="BK240" i="8"/>
  <c r="BK200" i="8"/>
  <c r="J127" i="8"/>
  <c r="BK291" i="8"/>
  <c r="J268" i="8"/>
  <c r="BK232" i="8"/>
  <c r="BK185" i="8"/>
  <c r="BK132" i="8"/>
  <c r="J221" i="9"/>
  <c r="J168" i="9"/>
  <c r="BK235" i="9"/>
  <c r="J139" i="9"/>
  <c r="BK89" i="9"/>
  <c r="J164" i="9"/>
  <c r="BK229" i="9"/>
  <c r="J104" i="9"/>
  <c r="BK206" i="10"/>
  <c r="BK141" i="10"/>
  <c r="J149" i="10"/>
  <c r="BK94" i="10"/>
  <c r="BK198" i="10"/>
  <c r="BK171" i="10"/>
  <c r="BK136" i="10"/>
  <c r="J92" i="10"/>
  <c r="J120" i="11"/>
  <c r="BK118" i="11"/>
  <c r="J160" i="11"/>
  <c r="J108" i="11"/>
  <c r="BK110" i="11"/>
  <c r="BK97" i="3"/>
  <c r="BK1008" i="4"/>
  <c r="BK758" i="4"/>
  <c r="J606" i="4"/>
  <c r="BK320" i="4"/>
  <c r="BK132" i="4"/>
  <c r="BK881" i="4"/>
  <c r="J733" i="4"/>
  <c r="J613" i="4"/>
  <c r="J446" i="4"/>
  <c r="BK351" i="4"/>
  <c r="J157" i="4"/>
  <c r="J885" i="4"/>
  <c r="J799" i="4"/>
  <c r="J699" i="4"/>
  <c r="BK550" i="4"/>
  <c r="BK372" i="4"/>
  <c r="BK152" i="4"/>
  <c r="BK907" i="4"/>
  <c r="BK809" i="4"/>
  <c r="BK681" i="4"/>
  <c r="J493" i="4"/>
  <c r="BK362" i="4"/>
  <c r="J168" i="4"/>
  <c r="J178" i="5"/>
  <c r="BK133" i="5"/>
  <c r="BK95" i="2"/>
  <c r="BK102" i="3"/>
  <c r="J146" i="5"/>
  <c r="BK96" i="5"/>
  <c r="J437" i="6"/>
  <c r="J411" i="6"/>
  <c r="BK382" i="6"/>
  <c r="BK361" i="6"/>
  <c r="BK295" i="6"/>
  <c r="BK273" i="6"/>
  <c r="J248" i="6"/>
  <c r="BK194" i="6"/>
  <c r="J458" i="6"/>
  <c r="BK414" i="6"/>
  <c r="J351" i="6"/>
  <c r="BK319" i="6"/>
  <c r="J267" i="6"/>
  <c r="BK219" i="6"/>
  <c r="BK167" i="6"/>
  <c r="J131" i="6"/>
  <c r="BK437" i="6"/>
  <c r="J405" i="6"/>
  <c r="J366" i="6"/>
  <c r="J329" i="6"/>
  <c r="BK300" i="6"/>
  <c r="BK269" i="6"/>
  <c r="BK196" i="6"/>
  <c r="BK157" i="6"/>
  <c r="J242" i="6"/>
  <c r="BK200" i="6"/>
  <c r="BK148" i="6"/>
  <c r="BK264" i="7"/>
  <c r="J230" i="7"/>
  <c r="J189" i="7"/>
  <c r="J126" i="7"/>
  <c r="BK257" i="7"/>
  <c r="BK235" i="7"/>
  <c r="BK156" i="7"/>
  <c r="J101" i="7"/>
  <c r="BK213" i="7"/>
  <c r="BK149" i="7"/>
  <c r="J98" i="7"/>
  <c r="BK249" i="8"/>
  <c r="BK197" i="8"/>
  <c r="J145" i="8"/>
  <c r="BK309" i="8"/>
  <c r="BK271" i="8"/>
  <c r="BK209" i="8"/>
  <c r="J140" i="8"/>
  <c r="BK314" i="8"/>
  <c r="BK273" i="8"/>
  <c r="BK246" i="8"/>
  <c r="BK206" i="8"/>
  <c r="BK180" i="8"/>
  <c r="J136" i="8"/>
  <c r="BK190" i="9"/>
  <c r="J123" i="9"/>
  <c r="J210" i="9"/>
  <c r="J131" i="9"/>
  <c r="BK196" i="9"/>
  <c r="BK135" i="9"/>
  <c r="BK259" i="9"/>
  <c r="J212" i="9"/>
  <c r="J114" i="9"/>
  <c r="J194" i="10"/>
  <c r="BK130" i="10"/>
  <c r="BK216" i="10"/>
  <c r="J136" i="10"/>
  <c r="BK88" i="10"/>
  <c r="J202" i="10"/>
  <c r="BK169" i="10"/>
  <c r="BK134" i="10"/>
  <c r="BK90" i="10"/>
  <c r="BK127" i="11"/>
  <c r="BK125" i="11"/>
  <c r="BK94" i="11"/>
  <c r="BK134" i="11"/>
  <c r="J143" i="11"/>
  <c r="BK105" i="11"/>
  <c r="AS54" i="1"/>
  <c r="J143" i="4"/>
  <c r="BK848" i="4"/>
  <c r="BK730" i="4"/>
  <c r="J601" i="4"/>
  <c r="J362" i="4"/>
  <c r="BK161" i="4"/>
  <c r="J967" i="4"/>
  <c r="J827" i="4"/>
  <c r="BK706" i="4"/>
  <c r="J564" i="4"/>
  <c r="J288" i="4"/>
  <c r="BK127" i="4"/>
  <c r="J895" i="4"/>
  <c r="J796" i="4"/>
  <c r="BK693" i="4"/>
  <c r="BK501" i="4"/>
  <c r="BK391" i="4"/>
  <c r="BK223" i="4"/>
  <c r="BK195" i="5"/>
  <c r="BK154" i="5"/>
  <c r="J117" i="5"/>
  <c r="BK139" i="5"/>
  <c r="BK119" i="5"/>
  <c r="BK169" i="5"/>
  <c r="BK152" i="5"/>
  <c r="BK129" i="5"/>
  <c r="BK105" i="5"/>
  <c r="BK458" i="6"/>
  <c r="J429" i="6"/>
  <c r="J409" i="6"/>
  <c r="BK389" i="6"/>
  <c r="J368" i="6"/>
  <c r="BK323" i="6"/>
  <c r="BK293" i="6"/>
  <c r="BK265" i="6"/>
  <c r="J235" i="6"/>
  <c r="J120" i="6"/>
  <c r="BK424" i="6"/>
  <c r="J361" i="6"/>
  <c r="J321" i="6"/>
  <c r="J273" i="6"/>
  <c r="BK217" i="6"/>
  <c r="J163" i="6"/>
  <c r="J129" i="6"/>
  <c r="J450" i="6"/>
  <c r="BK426" i="6"/>
  <c r="J401" i="6"/>
  <c r="J393" i="6"/>
  <c r="BK363" i="6"/>
  <c r="BK345" i="6"/>
  <c r="J336" i="6"/>
  <c r="BK321" i="6"/>
  <c r="J304" i="6"/>
  <c r="BK283" i="6"/>
  <c r="BK257" i="6"/>
  <c r="J182" i="6"/>
  <c r="J265" i="6"/>
  <c r="BK227" i="6"/>
  <c r="BK180" i="6"/>
  <c r="BK127" i="6"/>
  <c r="BK291" i="7"/>
  <c r="BK242" i="7"/>
  <c r="BK210" i="7"/>
  <c r="BK137" i="7"/>
  <c r="BK260" i="7"/>
  <c r="BK218" i="7"/>
  <c r="J149" i="7"/>
  <c r="J294" i="7"/>
  <c r="J227" i="7"/>
  <c r="BK160" i="7"/>
  <c r="J314" i="8"/>
  <c r="J246" i="8"/>
  <c r="BK203" i="8"/>
  <c r="BK173" i="8"/>
  <c r="BK136" i="8"/>
  <c r="BK114" i="8"/>
  <c r="BK97" i="8"/>
  <c r="J291" i="8"/>
  <c r="J243" i="8"/>
  <c r="J218" i="8"/>
  <c r="BK192" i="8"/>
  <c r="J171" i="8"/>
  <c r="BK123" i="8"/>
  <c r="J309" i="8"/>
  <c r="J286" i="8"/>
  <c r="J271" i="8"/>
  <c r="J254" i="8"/>
  <c r="BK234" i="8"/>
  <c r="J209" i="8"/>
  <c r="J190" i="8"/>
  <c r="BK178" i="8"/>
  <c r="BK161" i="8"/>
  <c r="BK110" i="8"/>
  <c r="J247" i="9"/>
  <c r="BK205" i="9"/>
  <c r="BK139" i="9"/>
  <c r="BK253" i="9"/>
  <c r="J196" i="9"/>
  <c r="J143" i="9"/>
  <c r="BK256" i="9"/>
  <c r="BK202" i="9"/>
  <c r="J117" i="9"/>
  <c r="J235" i="9"/>
  <c r="BK178" i="9"/>
  <c r="J95" i="9"/>
  <c r="J198" i="10"/>
  <c r="J134" i="10"/>
  <c r="BK92" i="10"/>
  <c r="BK202" i="10"/>
  <c r="J183" i="10"/>
  <c r="J171" i="10"/>
  <c r="BK157" i="10"/>
  <c r="J145" i="10"/>
  <c r="BK116" i="10"/>
  <c r="BK104" i="10"/>
  <c r="J90" i="10"/>
  <c r="BK194" i="10"/>
  <c r="J185" i="10"/>
  <c r="J112" i="10"/>
  <c r="J210" i="10"/>
  <c r="BK167" i="10"/>
  <c r="J98" i="10"/>
  <c r="J132" i="11"/>
  <c r="BK122" i="11"/>
  <c r="J164" i="11"/>
  <c r="J127" i="11"/>
  <c r="J91" i="11"/>
  <c r="J118" i="11"/>
  <c r="BK92" i="2"/>
  <c r="J97" i="3"/>
  <c r="J981" i="4"/>
  <c r="J747" i="4"/>
  <c r="BK582" i="4"/>
  <c r="BK299" i="4"/>
  <c r="J127" i="4"/>
  <c r="J837" i="4"/>
  <c r="J684" i="4"/>
  <c r="BK592" i="4"/>
  <c r="BK509" i="4"/>
  <c r="BK381" i="4"/>
  <c r="BK232" i="4"/>
  <c r="BK981" i="4"/>
  <c r="BK829" i="4"/>
  <c r="BK695" i="4"/>
  <c r="BK558" i="4"/>
  <c r="BK305" i="4"/>
  <c r="J138" i="4"/>
  <c r="J1008" i="4"/>
  <c r="J812" i="4"/>
  <c r="BK702" i="4"/>
  <c r="J592" i="4"/>
  <c r="BK451" i="4"/>
  <c r="J351" i="4"/>
  <c r="J214" i="4"/>
  <c r="J195" i="5"/>
  <c r="BK143" i="5"/>
  <c r="J96" i="5"/>
  <c r="J347" i="6"/>
  <c r="BK304" i="6"/>
  <c r="J269" i="6"/>
  <c r="BK240" i="6"/>
  <c r="J186" i="6"/>
  <c r="BK454" i="6"/>
  <c r="J389" i="6"/>
  <c r="BK349" i="6"/>
  <c r="J317" i="6"/>
  <c r="BK261" i="6"/>
  <c r="BK198" i="6"/>
  <c r="BK141" i="6"/>
  <c r="BK120" i="6"/>
  <c r="J439" i="6"/>
  <c r="BK411" i="6"/>
  <c r="J396" i="6"/>
  <c r="J359" i="6"/>
  <c r="BK331" i="6"/>
  <c r="J302" i="6"/>
  <c r="BK277" i="6"/>
  <c r="BK210" i="6"/>
  <c r="J141" i="6"/>
  <c r="J217" i="6"/>
  <c r="BK165" i="6"/>
  <c r="BK131" i="6"/>
  <c r="J275" i="7"/>
  <c r="J225" i="7"/>
  <c r="J169" i="7"/>
  <c r="J269" i="7"/>
  <c r="J233" i="7"/>
  <c r="BK169" i="7"/>
  <c r="J107" i="7"/>
  <c r="J222" i="7"/>
  <c r="BK130" i="7"/>
  <c r="BK295" i="8"/>
  <c r="BK254" i="8"/>
  <c r="J194" i="8"/>
  <c r="J123" i="8"/>
  <c r="J295" i="8"/>
  <c r="J234" i="8"/>
  <c r="J176" i="8"/>
  <c r="J306" i="8"/>
  <c r="J273" i="8"/>
  <c r="J240" i="8"/>
  <c r="J212" i="8"/>
  <c r="J169" i="8"/>
  <c r="BK250" i="9"/>
  <c r="BK193" i="9"/>
  <c r="BK111" i="9"/>
  <c r="J202" i="9"/>
  <c r="J127" i="9"/>
  <c r="J238" i="9"/>
  <c r="BK143" i="9"/>
  <c r="J92" i="9"/>
  <c r="J199" i="9"/>
  <c r="BK117" i="9"/>
  <c r="J177" i="10"/>
  <c r="J116" i="10"/>
  <c r="J212" i="10"/>
  <c r="J108" i="10"/>
  <c r="BK187" i="10"/>
  <c r="BK153" i="10"/>
  <c r="BK106" i="10"/>
  <c r="J134" i="11"/>
  <c r="BK152" i="11"/>
  <c r="J98" i="11"/>
  <c r="J141" i="11"/>
  <c r="BK98" i="11"/>
  <c r="J99" i="2"/>
  <c r="BK82" i="2"/>
  <c r="BK1077" i="4"/>
  <c r="J892" i="4"/>
  <c r="BK726" i="4"/>
  <c r="J585" i="4"/>
  <c r="J223" i="4"/>
  <c r="BK947" i="4"/>
  <c r="BK780" i="4"/>
  <c r="J631" i="4"/>
  <c r="J536" i="4"/>
  <c r="J397" i="4"/>
  <c r="BK199" i="4"/>
  <c r="BK921" i="4"/>
  <c r="J777" i="4"/>
  <c r="J634" i="4"/>
  <c r="J509" i="4"/>
  <c r="J283" i="4"/>
  <c r="J124" i="4"/>
  <c r="BK834" i="4"/>
  <c r="J780" i="4"/>
  <c r="J695" i="4"/>
  <c r="J579" i="4"/>
  <c r="J436" i="4"/>
  <c r="J325" i="4"/>
  <c r="J198" i="5"/>
  <c r="J169" i="5"/>
  <c r="J127" i="5"/>
  <c r="T312" i="8" l="1"/>
  <c r="R85" i="3"/>
  <c r="R84" i="3" s="1"/>
  <c r="T106" i="4"/>
  <c r="P106" i="4"/>
  <c r="P105" i="4" s="1"/>
  <c r="R106" i="4"/>
  <c r="R81" i="2"/>
  <c r="R80" i="2"/>
  <c r="BK123" i="4"/>
  <c r="J123" i="4" s="1"/>
  <c r="J62" i="4" s="1"/>
  <c r="R167" i="4"/>
  <c r="BK304" i="4"/>
  <c r="J304" i="4" s="1"/>
  <c r="J64" i="4" s="1"/>
  <c r="T330" i="4"/>
  <c r="R339" i="4"/>
  <c r="R105" i="4" s="1"/>
  <c r="BK495" i="4"/>
  <c r="J495" i="4"/>
  <c r="J67" i="4"/>
  <c r="T554" i="4"/>
  <c r="T588" i="4"/>
  <c r="T612" i="4"/>
  <c r="T626" i="4"/>
  <c r="BK653" i="4"/>
  <c r="J653" i="4" s="1"/>
  <c r="J74" i="4" s="1"/>
  <c r="BK705" i="4"/>
  <c r="J705" i="4"/>
  <c r="J75" i="4" s="1"/>
  <c r="P729" i="4"/>
  <c r="BK746" i="4"/>
  <c r="J746" i="4"/>
  <c r="J77" i="4" s="1"/>
  <c r="BK817" i="4"/>
  <c r="J817" i="4"/>
  <c r="J78" i="4"/>
  <c r="T847" i="4"/>
  <c r="BK950" i="4"/>
  <c r="J950" i="4"/>
  <c r="J80" i="4"/>
  <c r="BK1015" i="4"/>
  <c r="J1015" i="4"/>
  <c r="J81" i="4"/>
  <c r="P1037" i="4"/>
  <c r="BK1076" i="4"/>
  <c r="J1076" i="4"/>
  <c r="J83" i="4"/>
  <c r="R95" i="5"/>
  <c r="P104" i="5"/>
  <c r="R109" i="5"/>
  <c r="BK114" i="5"/>
  <c r="J114" i="5"/>
  <c r="J65" i="5" s="1"/>
  <c r="T145" i="5"/>
  <c r="P168" i="5"/>
  <c r="P177" i="5"/>
  <c r="T182" i="5"/>
  <c r="P110" i="6"/>
  <c r="T115" i="6"/>
  <c r="R126" i="6"/>
  <c r="T147" i="6"/>
  <c r="R154" i="6"/>
  <c r="T177" i="6"/>
  <c r="R188" i="6"/>
  <c r="P193" i="6"/>
  <c r="R212" i="6"/>
  <c r="P234" i="6"/>
  <c r="P239" i="6"/>
  <c r="T256" i="6"/>
  <c r="T297" i="6"/>
  <c r="T310" i="6"/>
  <c r="P333" i="6"/>
  <c r="R344" i="6"/>
  <c r="T365" i="6"/>
  <c r="BK398" i="6"/>
  <c r="J398" i="6"/>
  <c r="J84" i="6" s="1"/>
  <c r="BK413" i="6"/>
  <c r="J413" i="6"/>
  <c r="J85" i="6"/>
  <c r="BK428" i="6"/>
  <c r="J428" i="6" s="1"/>
  <c r="J86" i="6" s="1"/>
  <c r="BK445" i="6"/>
  <c r="J445" i="6" s="1"/>
  <c r="J87" i="6" s="1"/>
  <c r="T97" i="7"/>
  <c r="R209" i="7"/>
  <c r="R229" i="7"/>
  <c r="R221" i="7"/>
  <c r="R245" i="7"/>
  <c r="R240" i="7"/>
  <c r="R278" i="7"/>
  <c r="R96" i="8"/>
  <c r="T157" i="8"/>
  <c r="R165" i="8"/>
  <c r="P239" i="8"/>
  <c r="BK245" i="8"/>
  <c r="J245" i="8"/>
  <c r="J67" i="8"/>
  <c r="R257" i="8"/>
  <c r="R252" i="8"/>
  <c r="T302" i="8"/>
  <c r="T88" i="9"/>
  <c r="T110" i="9"/>
  <c r="R126" i="9"/>
  <c r="T167" i="9"/>
  <c r="R228" i="9"/>
  <c r="T85" i="10"/>
  <c r="P140" i="10"/>
  <c r="P189" i="10"/>
  <c r="P90" i="11"/>
  <c r="P104" i="11"/>
  <c r="BK129" i="11"/>
  <c r="J129" i="11"/>
  <c r="J64" i="11"/>
  <c r="P136" i="11"/>
  <c r="T81" i="2"/>
  <c r="T80" i="2"/>
  <c r="P123" i="4"/>
  <c r="T167" i="4"/>
  <c r="P304" i="4"/>
  <c r="BK330" i="4"/>
  <c r="J330" i="4"/>
  <c r="J65" i="4" s="1"/>
  <c r="P339" i="4"/>
  <c r="P495" i="4"/>
  <c r="P554" i="4"/>
  <c r="R588" i="4"/>
  <c r="R612" i="4"/>
  <c r="R626" i="4"/>
  <c r="T653" i="4"/>
  <c r="T705" i="4"/>
  <c r="T729" i="4"/>
  <c r="P746" i="4"/>
  <c r="R817" i="4"/>
  <c r="P847" i="4"/>
  <c r="P950" i="4"/>
  <c r="P1015" i="4"/>
  <c r="T1037" i="4"/>
  <c r="T1076" i="4"/>
  <c r="BK95" i="5"/>
  <c r="J95" i="5"/>
  <c r="J62" i="5"/>
  <c r="BK104" i="5"/>
  <c r="J104" i="5" s="1"/>
  <c r="J63" i="5" s="1"/>
  <c r="BK109" i="5"/>
  <c r="J109" i="5" s="1"/>
  <c r="J64" i="5" s="1"/>
  <c r="T114" i="5"/>
  <c r="P145" i="5"/>
  <c r="BK168" i="5"/>
  <c r="J168" i="5" s="1"/>
  <c r="J69" i="5" s="1"/>
  <c r="BK177" i="5"/>
  <c r="J177" i="5" s="1"/>
  <c r="J70" i="5" s="1"/>
  <c r="P182" i="5"/>
  <c r="T110" i="6"/>
  <c r="P115" i="6"/>
  <c r="T126" i="6"/>
  <c r="R147" i="6"/>
  <c r="P154" i="6"/>
  <c r="BK177" i="6"/>
  <c r="J177" i="6" s="1"/>
  <c r="J67" i="6" s="1"/>
  <c r="BK188" i="6"/>
  <c r="J188" i="6" s="1"/>
  <c r="J68" i="6" s="1"/>
  <c r="T193" i="6"/>
  <c r="T212" i="6"/>
  <c r="T234" i="6"/>
  <c r="R239" i="6"/>
  <c r="P256" i="6"/>
  <c r="BK297" i="6"/>
  <c r="J297" i="6" s="1"/>
  <c r="J75" i="6" s="1"/>
  <c r="P310" i="6"/>
  <c r="BK333" i="6"/>
  <c r="J333" i="6" s="1"/>
  <c r="J77" i="6" s="1"/>
  <c r="T344" i="6"/>
  <c r="P365" i="6"/>
  <c r="R398" i="6"/>
  <c r="T413" i="6"/>
  <c r="T428" i="6"/>
  <c r="T445" i="6"/>
  <c r="T391" i="6" s="1"/>
  <c r="BK97" i="7"/>
  <c r="J97" i="7" s="1"/>
  <c r="J61" i="7" s="1"/>
  <c r="T209" i="7"/>
  <c r="BK229" i="7"/>
  <c r="J229" i="7" s="1"/>
  <c r="J66" i="7" s="1"/>
  <c r="BK245" i="7"/>
  <c r="BK278" i="7"/>
  <c r="J278" i="7"/>
  <c r="J71" i="7" s="1"/>
  <c r="BK96" i="8"/>
  <c r="BK157" i="8"/>
  <c r="J157" i="8"/>
  <c r="J63" i="8" s="1"/>
  <c r="P165" i="8"/>
  <c r="BK239" i="8"/>
  <c r="J239" i="8"/>
  <c r="J66" i="8" s="1"/>
  <c r="T245" i="8"/>
  <c r="BK257" i="8"/>
  <c r="J257" i="8"/>
  <c r="J70" i="8" s="1"/>
  <c r="BK302" i="8"/>
  <c r="J302" i="8"/>
  <c r="J71" i="8"/>
  <c r="R88" i="9"/>
  <c r="P110" i="9"/>
  <c r="T126" i="9"/>
  <c r="R167" i="9"/>
  <c r="T228" i="9"/>
  <c r="R85" i="10"/>
  <c r="BK140" i="10"/>
  <c r="J140" i="10"/>
  <c r="J62" i="10" s="1"/>
  <c r="BK189" i="10"/>
  <c r="J189" i="10"/>
  <c r="J63" i="10"/>
  <c r="R90" i="11"/>
  <c r="T104" i="11"/>
  <c r="P124" i="11"/>
  <c r="P129" i="11"/>
  <c r="T136" i="11"/>
  <c r="P149" i="11"/>
  <c r="P159" i="11"/>
  <c r="BK81" i="2"/>
  <c r="J81" i="2" s="1"/>
  <c r="J60" i="2" s="1"/>
  <c r="P81" i="2"/>
  <c r="P80" i="2"/>
  <c r="AU55" i="1" s="1"/>
  <c r="T123" i="4"/>
  <c r="P167" i="4"/>
  <c r="R304" i="4"/>
  <c r="P330" i="4"/>
  <c r="BK339" i="4"/>
  <c r="R495" i="4"/>
  <c r="BK554" i="4"/>
  <c r="J554" i="4"/>
  <c r="J70" i="4"/>
  <c r="BK588" i="4"/>
  <c r="J588" i="4" s="1"/>
  <c r="J71" i="4" s="1"/>
  <c r="P612" i="4"/>
  <c r="P626" i="4"/>
  <c r="R653" i="4"/>
  <c r="R705" i="4"/>
  <c r="R729" i="4"/>
  <c r="R746" i="4"/>
  <c r="P817" i="4"/>
  <c r="R847" i="4"/>
  <c r="T950" i="4"/>
  <c r="T1015" i="4"/>
  <c r="R1037" i="4"/>
  <c r="P1076" i="4"/>
  <c r="T95" i="5"/>
  <c r="R104" i="5"/>
  <c r="P109" i="5"/>
  <c r="R114" i="5"/>
  <c r="R145" i="5"/>
  <c r="T168" i="5"/>
  <c r="R177" i="5"/>
  <c r="R182" i="5"/>
  <c r="R110" i="6"/>
  <c r="BK115" i="6"/>
  <c r="J115" i="6" s="1"/>
  <c r="J63" i="6" s="1"/>
  <c r="P126" i="6"/>
  <c r="P147" i="6"/>
  <c r="T154" i="6"/>
  <c r="P177" i="6"/>
  <c r="P188" i="6"/>
  <c r="BK193" i="6"/>
  <c r="J193" i="6" s="1"/>
  <c r="J69" i="6" s="1"/>
  <c r="BK212" i="6"/>
  <c r="J212" i="6"/>
  <c r="J70" i="6" s="1"/>
  <c r="R234" i="6"/>
  <c r="T239" i="6"/>
  <c r="BK256" i="6"/>
  <c r="J256" i="6" s="1"/>
  <c r="J74" i="6" s="1"/>
  <c r="R297" i="6"/>
  <c r="BK310" i="6"/>
  <c r="J310" i="6" s="1"/>
  <c r="J76" i="6" s="1"/>
  <c r="T333" i="6"/>
  <c r="P344" i="6"/>
  <c r="R365" i="6"/>
  <c r="P398" i="6"/>
  <c r="R413" i="6"/>
  <c r="R428" i="6"/>
  <c r="R445" i="6"/>
  <c r="P97" i="7"/>
  <c r="BK209" i="7"/>
  <c r="J209" i="7"/>
  <c r="J64" i="7" s="1"/>
  <c r="T229" i="7"/>
  <c r="T221" i="7"/>
  <c r="P245" i="7"/>
  <c r="P240" i="7" s="1"/>
  <c r="P278" i="7"/>
  <c r="P96" i="8"/>
  <c r="R157" i="8"/>
  <c r="BK165" i="8"/>
  <c r="J165" i="8" s="1"/>
  <c r="J65" i="8" s="1"/>
  <c r="R239" i="8"/>
  <c r="P245" i="8"/>
  <c r="P257" i="8"/>
  <c r="P252" i="8"/>
  <c r="R302" i="8"/>
  <c r="BK88" i="9"/>
  <c r="J88" i="9" s="1"/>
  <c r="J61" i="9" s="1"/>
  <c r="R110" i="9"/>
  <c r="BK126" i="9"/>
  <c r="J126" i="9" s="1"/>
  <c r="J63" i="9" s="1"/>
  <c r="BK167" i="9"/>
  <c r="P228" i="9"/>
  <c r="BK85" i="10"/>
  <c r="J85" i="10" s="1"/>
  <c r="J61" i="10" s="1"/>
  <c r="R140" i="10"/>
  <c r="T189" i="10"/>
  <c r="BK90" i="11"/>
  <c r="J90" i="11" s="1"/>
  <c r="J61" i="11" s="1"/>
  <c r="T90" i="11"/>
  <c r="R104" i="11"/>
  <c r="T124" i="11"/>
  <c r="T129" i="11"/>
  <c r="R136" i="11"/>
  <c r="R149" i="11"/>
  <c r="T159" i="11"/>
  <c r="R123" i="4"/>
  <c r="BK167" i="4"/>
  <c r="J167" i="4" s="1"/>
  <c r="J63" i="4" s="1"/>
  <c r="T304" i="4"/>
  <c r="R330" i="4"/>
  <c r="T339" i="4"/>
  <c r="T495" i="4"/>
  <c r="R554" i="4"/>
  <c r="P588" i="4"/>
  <c r="BK612" i="4"/>
  <c r="J612" i="4"/>
  <c r="J72" i="4"/>
  <c r="BK626" i="4"/>
  <c r="J626" i="4" s="1"/>
  <c r="J73" i="4" s="1"/>
  <c r="P653" i="4"/>
  <c r="P705" i="4"/>
  <c r="BK729" i="4"/>
  <c r="J729" i="4"/>
  <c r="J76" i="4"/>
  <c r="T746" i="4"/>
  <c r="T817" i="4"/>
  <c r="BK847" i="4"/>
  <c r="J847" i="4"/>
  <c r="J79" i="4" s="1"/>
  <c r="R950" i="4"/>
  <c r="R1015" i="4"/>
  <c r="BK1037" i="4"/>
  <c r="J1037" i="4" s="1"/>
  <c r="J82" i="4" s="1"/>
  <c r="R1076" i="4"/>
  <c r="P95" i="5"/>
  <c r="T104" i="5"/>
  <c r="T109" i="5"/>
  <c r="P114" i="5"/>
  <c r="BK145" i="5"/>
  <c r="J145" i="5" s="1"/>
  <c r="J66" i="5" s="1"/>
  <c r="R168" i="5"/>
  <c r="R164" i="5"/>
  <c r="T177" i="5"/>
  <c r="BK182" i="5"/>
  <c r="J182" i="5"/>
  <c r="J71" i="5"/>
  <c r="BK110" i="6"/>
  <c r="J110" i="6" s="1"/>
  <c r="J62" i="6" s="1"/>
  <c r="R115" i="6"/>
  <c r="BK126" i="6"/>
  <c r="J126" i="6" s="1"/>
  <c r="J64" i="6" s="1"/>
  <c r="BK147" i="6"/>
  <c r="J147" i="6" s="1"/>
  <c r="J65" i="6" s="1"/>
  <c r="BK154" i="6"/>
  <c r="J154" i="6"/>
  <c r="J66" i="6" s="1"/>
  <c r="R177" i="6"/>
  <c r="T188" i="6"/>
  <c r="R193" i="6"/>
  <c r="P212" i="6"/>
  <c r="BK234" i="6"/>
  <c r="J234" i="6"/>
  <c r="J72" i="6"/>
  <c r="BK239" i="6"/>
  <c r="J239" i="6" s="1"/>
  <c r="J73" i="6" s="1"/>
  <c r="R256" i="6"/>
  <c r="P297" i="6"/>
  <c r="R310" i="6"/>
  <c r="R333" i="6"/>
  <c r="BK344" i="6"/>
  <c r="J344" i="6" s="1"/>
  <c r="J78" i="6" s="1"/>
  <c r="BK365" i="6"/>
  <c r="J365" i="6"/>
  <c r="J79" i="6" s="1"/>
  <c r="T398" i="6"/>
  <c r="P413" i="6"/>
  <c r="P428" i="6"/>
  <c r="P445" i="6"/>
  <c r="R97" i="7"/>
  <c r="R96" i="7"/>
  <c r="P209" i="7"/>
  <c r="P229" i="7"/>
  <c r="P221" i="7"/>
  <c r="T245" i="7"/>
  <c r="T240" i="7" s="1"/>
  <c r="T278" i="7"/>
  <c r="T96" i="8"/>
  <c r="T95" i="8"/>
  <c r="P157" i="8"/>
  <c r="T165" i="8"/>
  <c r="T239" i="8"/>
  <c r="T164" i="8" s="1"/>
  <c r="R245" i="8"/>
  <c r="T257" i="8"/>
  <c r="T252" i="8"/>
  <c r="P302" i="8"/>
  <c r="P88" i="9"/>
  <c r="BK110" i="9"/>
  <c r="J110" i="9"/>
  <c r="J62" i="9"/>
  <c r="P126" i="9"/>
  <c r="P167" i="9"/>
  <c r="BK228" i="9"/>
  <c r="J228" i="9"/>
  <c r="J65" i="9" s="1"/>
  <c r="P85" i="10"/>
  <c r="P84" i="10"/>
  <c r="P83" i="10"/>
  <c r="AU63" i="1" s="1"/>
  <c r="T140" i="10"/>
  <c r="R189" i="10"/>
  <c r="BK104" i="11"/>
  <c r="J104" i="11" s="1"/>
  <c r="J62" i="11" s="1"/>
  <c r="BK124" i="11"/>
  <c r="J124" i="11"/>
  <c r="J63" i="11" s="1"/>
  <c r="R124" i="11"/>
  <c r="R129" i="11"/>
  <c r="BK136" i="11"/>
  <c r="J136" i="11" s="1"/>
  <c r="J65" i="11" s="1"/>
  <c r="BK149" i="11"/>
  <c r="J149" i="11"/>
  <c r="J66" i="11" s="1"/>
  <c r="T149" i="11"/>
  <c r="BK159" i="11"/>
  <c r="J159" i="11"/>
  <c r="J68" i="11" s="1"/>
  <c r="R159" i="11"/>
  <c r="BK86" i="3"/>
  <c r="J86" i="3"/>
  <c r="J61" i="3" s="1"/>
  <c r="BK549" i="4"/>
  <c r="J549" i="4"/>
  <c r="J68" i="4"/>
  <c r="BK392" i="6"/>
  <c r="J392" i="6"/>
  <c r="J82" i="6"/>
  <c r="BK395" i="6"/>
  <c r="J395" i="6" s="1"/>
  <c r="J83" i="6" s="1"/>
  <c r="BK241" i="7"/>
  <c r="J241" i="7"/>
  <c r="J68" i="7" s="1"/>
  <c r="BK274" i="7"/>
  <c r="J274" i="7"/>
  <c r="J70" i="7"/>
  <c r="BK286" i="7"/>
  <c r="J286" i="7"/>
  <c r="J73" i="7"/>
  <c r="BK290" i="7"/>
  <c r="J290" i="7" s="1"/>
  <c r="J74" i="7" s="1"/>
  <c r="BK153" i="8"/>
  <c r="J153" i="8"/>
  <c r="J62" i="8" s="1"/>
  <c r="BK253" i="8"/>
  <c r="J253" i="8"/>
  <c r="J69" i="8"/>
  <c r="BK262" i="9"/>
  <c r="J262" i="9"/>
  <c r="J66" i="9"/>
  <c r="BK156" i="11"/>
  <c r="J156" i="11" s="1"/>
  <c r="J67" i="11" s="1"/>
  <c r="BK91" i="3"/>
  <c r="J91" i="3"/>
  <c r="J62" i="3" s="1"/>
  <c r="BK96" i="3"/>
  <c r="J96" i="3"/>
  <c r="J63" i="3"/>
  <c r="BK101" i="3"/>
  <c r="J101" i="3"/>
  <c r="J64" i="3"/>
  <c r="BK1084" i="4"/>
  <c r="J1084" i="4" s="1"/>
  <c r="J84" i="4" s="1"/>
  <c r="BK201" i="7"/>
  <c r="J201" i="7"/>
  <c r="J62" i="7" s="1"/>
  <c r="BK205" i="7"/>
  <c r="J205" i="7"/>
  <c r="J63" i="7"/>
  <c r="BK221" i="7"/>
  <c r="J221" i="7"/>
  <c r="J65" i="7"/>
  <c r="BK293" i="7"/>
  <c r="J293" i="7" s="1"/>
  <c r="J75" i="7" s="1"/>
  <c r="BK313" i="8"/>
  <c r="J313" i="8"/>
  <c r="J73" i="8" s="1"/>
  <c r="BK316" i="8"/>
  <c r="J316" i="8"/>
  <c r="J74" i="8"/>
  <c r="BK106" i="4"/>
  <c r="J106" i="4"/>
  <c r="J61" i="4"/>
  <c r="BK165" i="5"/>
  <c r="J165" i="5" s="1"/>
  <c r="J68" i="5" s="1"/>
  <c r="BK197" i="5"/>
  <c r="J197" i="5"/>
  <c r="J72" i="5" s="1"/>
  <c r="BK388" i="6"/>
  <c r="J388" i="6"/>
  <c r="J80" i="6"/>
  <c r="E48" i="11"/>
  <c r="J52" i="11"/>
  <c r="J55" i="11"/>
  <c r="F85" i="11"/>
  <c r="BE98" i="11"/>
  <c r="BE100" i="11"/>
  <c r="BE114" i="11"/>
  <c r="BE122" i="11"/>
  <c r="BE125" i="11"/>
  <c r="BE130" i="11"/>
  <c r="BE137" i="11"/>
  <c r="BE139" i="11"/>
  <c r="BE141" i="11"/>
  <c r="BE145" i="11"/>
  <c r="BE150" i="11"/>
  <c r="BE154" i="11"/>
  <c r="F54" i="11"/>
  <c r="BE102" i="11"/>
  <c r="BE118" i="11"/>
  <c r="BE132" i="11"/>
  <c r="BE152" i="11"/>
  <c r="BE164" i="11"/>
  <c r="BE105" i="11"/>
  <c r="BE127" i="11"/>
  <c r="BE134" i="11"/>
  <c r="BE143" i="11"/>
  <c r="BE147" i="11"/>
  <c r="BE157" i="11"/>
  <c r="BE160" i="11"/>
  <c r="J54" i="11"/>
  <c r="BE91" i="11"/>
  <c r="BE94" i="11"/>
  <c r="BE96" i="11"/>
  <c r="BE108" i="11"/>
  <c r="BE110" i="11"/>
  <c r="BE112" i="11"/>
  <c r="BE116" i="11"/>
  <c r="BE120" i="11"/>
  <c r="BE162" i="11"/>
  <c r="J52" i="10"/>
  <c r="BE92" i="10"/>
  <c r="BE94" i="10"/>
  <c r="BE102" i="10"/>
  <c r="BE122" i="10"/>
  <c r="BE124" i="10"/>
  <c r="BE130" i="10"/>
  <c r="BE149" i="10"/>
  <c r="BE179" i="10"/>
  <c r="BE212" i="10"/>
  <c r="BE224" i="10"/>
  <c r="F55" i="10"/>
  <c r="BE96" i="10"/>
  <c r="BE98" i="10"/>
  <c r="BE114" i="10"/>
  <c r="BE128" i="10"/>
  <c r="BE136" i="10"/>
  <c r="BE141" i="10"/>
  <c r="BE159" i="10"/>
  <c r="BE161" i="10"/>
  <c r="BE163" i="10"/>
  <c r="BE167" i="10"/>
  <c r="BE169" i="10"/>
  <c r="BE173" i="10"/>
  <c r="BE177" i="10"/>
  <c r="BE183" i="10"/>
  <c r="BE198" i="10"/>
  <c r="BE202" i="10"/>
  <c r="BE204" i="10"/>
  <c r="BE214" i="10"/>
  <c r="BE218" i="10"/>
  <c r="E48" i="10"/>
  <c r="BE100" i="10"/>
  <c r="BE108" i="10"/>
  <c r="BE112" i="10"/>
  <c r="BE126" i="10"/>
  <c r="BE132" i="10"/>
  <c r="BE134" i="10"/>
  <c r="BE138" i="10"/>
  <c r="BE151" i="10"/>
  <c r="BE157" i="10"/>
  <c r="BE175" i="10"/>
  <c r="BE185" i="10"/>
  <c r="BE187" i="10"/>
  <c r="BE192" i="10"/>
  <c r="BE194" i="10"/>
  <c r="BE196" i="10"/>
  <c r="BE206" i="10"/>
  <c r="BE210" i="10"/>
  <c r="BE220" i="10"/>
  <c r="BE86" i="10"/>
  <c r="BE88" i="10"/>
  <c r="BE90" i="10"/>
  <c r="BE104" i="10"/>
  <c r="BE106" i="10"/>
  <c r="BE110" i="10"/>
  <c r="BE116" i="10"/>
  <c r="BE118" i="10"/>
  <c r="BE120" i="10"/>
  <c r="BE143" i="10"/>
  <c r="BE145" i="10"/>
  <c r="BE147" i="10"/>
  <c r="BE153" i="10"/>
  <c r="BE155" i="10"/>
  <c r="BE165" i="10"/>
  <c r="BE171" i="10"/>
  <c r="BE181" i="10"/>
  <c r="BE190" i="10"/>
  <c r="BE200" i="10"/>
  <c r="BE208" i="10"/>
  <c r="BE216" i="10"/>
  <c r="BE222" i="10"/>
  <c r="J96" i="8"/>
  <c r="J61" i="8" s="1"/>
  <c r="BK164" i="8"/>
  <c r="J164" i="8"/>
  <c r="J64" i="8"/>
  <c r="F83" i="9"/>
  <c r="BE95" i="9"/>
  <c r="BE98" i="9"/>
  <c r="BE123" i="9"/>
  <c r="BE127" i="9"/>
  <c r="BE131" i="9"/>
  <c r="BE139" i="9"/>
  <c r="BE143" i="9"/>
  <c r="BE181" i="9"/>
  <c r="BE184" i="9"/>
  <c r="BE187" i="9"/>
  <c r="BE190" i="9"/>
  <c r="BE193" i="9"/>
  <c r="BE207" i="9"/>
  <c r="BE212" i="9"/>
  <c r="BE235" i="9"/>
  <c r="BE238" i="9"/>
  <c r="BE244" i="9"/>
  <c r="BE247" i="9"/>
  <c r="BE253" i="9"/>
  <c r="BE256" i="9"/>
  <c r="BE263" i="9"/>
  <c r="J52" i="9"/>
  <c r="BE107" i="9"/>
  <c r="BE120" i="9"/>
  <c r="BE135" i="9"/>
  <c r="BE164" i="9"/>
  <c r="BE178" i="9"/>
  <c r="BE210" i="9"/>
  <c r="BE215" i="9"/>
  <c r="BE218" i="9"/>
  <c r="BE250" i="9"/>
  <c r="E76" i="9"/>
  <c r="BE92" i="9"/>
  <c r="BE101" i="9"/>
  <c r="BE104" i="9"/>
  <c r="BE111" i="9"/>
  <c r="BE114" i="9"/>
  <c r="BE147" i="9"/>
  <c r="BE151" i="9"/>
  <c r="BE160" i="9"/>
  <c r="BE175" i="9"/>
  <c r="BE202" i="9"/>
  <c r="BE205" i="9"/>
  <c r="BE221" i="9"/>
  <c r="BE225" i="9"/>
  <c r="BE229" i="9"/>
  <c r="BE89" i="9"/>
  <c r="BE117" i="9"/>
  <c r="BE168" i="9"/>
  <c r="BE172" i="9"/>
  <c r="BE196" i="9"/>
  <c r="BE199" i="9"/>
  <c r="BE232" i="9"/>
  <c r="BE241" i="9"/>
  <c r="BE259" i="9"/>
  <c r="E48" i="8"/>
  <c r="F91" i="8"/>
  <c r="BE97" i="8"/>
  <c r="BE102" i="8"/>
  <c r="BE106" i="8"/>
  <c r="BE127" i="8"/>
  <c r="BE136" i="8"/>
  <c r="BE149" i="8"/>
  <c r="BE161" i="8"/>
  <c r="BE176" i="8"/>
  <c r="BE190" i="8"/>
  <c r="BE192" i="8"/>
  <c r="BE218" i="8"/>
  <c r="BE223" i="8"/>
  <c r="BE229" i="8"/>
  <c r="BE236" i="8"/>
  <c r="BE240" i="8"/>
  <c r="BE243" i="8"/>
  <c r="BE246" i="8"/>
  <c r="BE249" i="8"/>
  <c r="BE254" i="8"/>
  <c r="BE258" i="8"/>
  <c r="BE261" i="8"/>
  <c r="BE263" i="8"/>
  <c r="BE266" i="8"/>
  <c r="BE268" i="8"/>
  <c r="BE271" i="8"/>
  <c r="BE273" i="8"/>
  <c r="BE286" i="8"/>
  <c r="BE289" i="8"/>
  <c r="BE303" i="8"/>
  <c r="BE314" i="8"/>
  <c r="BK96" i="7"/>
  <c r="J96" i="7" s="1"/>
  <c r="J60" i="7" s="1"/>
  <c r="J52" i="8"/>
  <c r="BE140" i="8"/>
  <c r="BE166" i="8"/>
  <c r="BE173" i="8"/>
  <c r="BE178" i="8"/>
  <c r="BE183" i="8"/>
  <c r="BE185" i="8"/>
  <c r="BE188" i="8"/>
  <c r="BE197" i="8"/>
  <c r="BE206" i="8"/>
  <c r="BE209" i="8"/>
  <c r="BE212" i="8"/>
  <c r="BE214" i="8"/>
  <c r="BE221" i="8"/>
  <c r="BE225" i="8"/>
  <c r="BE227" i="8"/>
  <c r="BE232" i="8"/>
  <c r="BE234" i="8"/>
  <c r="BE275" i="8"/>
  <c r="BE278" i="8"/>
  <c r="BE281" i="8"/>
  <c r="BE284" i="8"/>
  <c r="BE293" i="8"/>
  <c r="BE295" i="8"/>
  <c r="BE299" i="8"/>
  <c r="BE306" i="8"/>
  <c r="BE110" i="8"/>
  <c r="BE114" i="8"/>
  <c r="BE118" i="8"/>
  <c r="BE123" i="8"/>
  <c r="BE132" i="8"/>
  <c r="BE145" i="8"/>
  <c r="BE154" i="8"/>
  <c r="BE158" i="8"/>
  <c r="BE169" i="8"/>
  <c r="BE171" i="8"/>
  <c r="BE180" i="8"/>
  <c r="BE194" i="8"/>
  <c r="BE200" i="8"/>
  <c r="BE203" i="8"/>
  <c r="BE216" i="8"/>
  <c r="BE291" i="8"/>
  <c r="BE297" i="8"/>
  <c r="BE309" i="8"/>
  <c r="BE317" i="8"/>
  <c r="E85" i="7"/>
  <c r="J89" i="7"/>
  <c r="F92" i="7"/>
  <c r="BE98" i="7"/>
  <c r="BE110" i="7"/>
  <c r="BE113" i="7"/>
  <c r="BE122" i="7"/>
  <c r="BE126" i="7"/>
  <c r="BE145" i="7"/>
  <c r="BE156" i="7"/>
  <c r="BE174" i="7"/>
  <c r="BE197" i="7"/>
  <c r="BE202" i="7"/>
  <c r="BE210" i="7"/>
  <c r="BE225" i="7"/>
  <c r="BE242" i="7"/>
  <c r="BE249" i="7"/>
  <c r="BE260" i="7"/>
  <c r="BE279" i="7"/>
  <c r="BE282" i="7"/>
  <c r="BE287" i="7"/>
  <c r="BE291" i="7"/>
  <c r="BE101" i="7"/>
  <c r="BE104" i="7"/>
  <c r="BE107" i="7"/>
  <c r="BE118" i="7"/>
  <c r="BE141" i="7"/>
  <c r="BE153" i="7"/>
  <c r="BE160" i="7"/>
  <c r="BE165" i="7"/>
  <c r="BE182" i="7"/>
  <c r="BE199" i="7"/>
  <c r="BE206" i="7"/>
  <c r="BE218" i="7"/>
  <c r="BE222" i="7"/>
  <c r="BE233" i="7"/>
  <c r="BE235" i="7"/>
  <c r="BE252" i="7"/>
  <c r="BE262" i="7"/>
  <c r="BE264" i="7"/>
  <c r="BE266" i="7"/>
  <c r="BE269" i="7"/>
  <c r="BE271" i="7"/>
  <c r="BE130" i="7"/>
  <c r="BE137" i="7"/>
  <c r="BE149" i="7"/>
  <c r="BE169" i="7"/>
  <c r="BE178" i="7"/>
  <c r="BE189" i="7"/>
  <c r="BE193" i="7"/>
  <c r="BE213" i="7"/>
  <c r="BE227" i="7"/>
  <c r="BE230" i="7"/>
  <c r="BE238" i="7"/>
  <c r="BE246" i="7"/>
  <c r="BE255" i="7"/>
  <c r="BE257" i="7"/>
  <c r="BE275" i="7"/>
  <c r="BE294" i="7"/>
  <c r="E48" i="6"/>
  <c r="J55" i="6"/>
  <c r="BE111" i="6"/>
  <c r="BE113" i="6"/>
  <c r="BE124" i="6"/>
  <c r="BE127" i="6"/>
  <c r="BE131" i="6"/>
  <c r="BE137" i="6"/>
  <c r="BE143" i="6"/>
  <c r="BE167" i="6"/>
  <c r="BE169" i="6"/>
  <c r="BE182" i="6"/>
  <c r="BE184" i="6"/>
  <c r="BE186" i="6"/>
  <c r="BE206" i="6"/>
  <c r="BE215" i="6"/>
  <c r="BE219" i="6"/>
  <c r="BE221" i="6"/>
  <c r="BE223" i="6"/>
  <c r="BE237" i="6"/>
  <c r="BE248" i="6"/>
  <c r="BE257" i="6"/>
  <c r="BE259" i="6"/>
  <c r="J52" i="6"/>
  <c r="F55" i="6"/>
  <c r="BE118" i="6"/>
  <c r="BE120" i="6"/>
  <c r="BE135" i="6"/>
  <c r="BE139" i="6"/>
  <c r="BE150" i="6"/>
  <c r="BE155" i="6"/>
  <c r="BE157" i="6"/>
  <c r="BE159" i="6"/>
  <c r="BE161" i="6"/>
  <c r="BE171" i="6"/>
  <c r="BE173" i="6"/>
  <c r="BE178" i="6"/>
  <c r="BE204" i="6"/>
  <c r="BE225" i="6"/>
  <c r="BE231" i="6"/>
  <c r="BE235" i="6"/>
  <c r="BE242" i="6"/>
  <c r="BE246" i="6"/>
  <c r="BE250" i="6"/>
  <c r="BE252" i="6"/>
  <c r="BE261" i="6"/>
  <c r="BE267" i="6"/>
  <c r="BE273" i="6"/>
  <c r="BE281" i="6"/>
  <c r="BE285" i="6"/>
  <c r="BE291" i="6"/>
  <c r="BE298" i="6"/>
  <c r="BE308" i="6"/>
  <c r="BE319" i="6"/>
  <c r="BE321" i="6"/>
  <c r="BE323" i="6"/>
  <c r="BE329" i="6"/>
  <c r="BE334" i="6"/>
  <c r="BE336" i="6"/>
  <c r="BE338" i="6"/>
  <c r="BE342" i="6"/>
  <c r="BE349" i="6"/>
  <c r="BE355" i="6"/>
  <c r="BE357" i="6"/>
  <c r="BE366" i="6"/>
  <c r="BE370" i="6"/>
  <c r="BE374" i="6"/>
  <c r="BE380" i="6"/>
  <c r="BE393" i="6"/>
  <c r="BE396" i="6"/>
  <c r="BE399" i="6"/>
  <c r="BE401" i="6"/>
  <c r="BE405" i="6"/>
  <c r="BE407" i="6"/>
  <c r="BE409" i="6"/>
  <c r="BE426" i="6"/>
  <c r="BE429" i="6"/>
  <c r="BE433" i="6"/>
  <c r="BE435" i="6"/>
  <c r="BE443" i="6"/>
  <c r="BE116" i="6"/>
  <c r="BE129" i="6"/>
  <c r="BE133" i="6"/>
  <c r="BE141" i="6"/>
  <c r="BE145" i="6"/>
  <c r="BE148" i="6"/>
  <c r="BE152" i="6"/>
  <c r="BE165" i="6"/>
  <c r="BE189" i="6"/>
  <c r="BE191" i="6"/>
  <c r="BE194" i="6"/>
  <c r="BE202" i="6"/>
  <c r="BE208" i="6"/>
  <c r="BE227" i="6"/>
  <c r="BE263" i="6"/>
  <c r="BE265" i="6"/>
  <c r="BE269" i="6"/>
  <c r="BE275" i="6"/>
  <c r="BE277" i="6"/>
  <c r="BE300" i="6"/>
  <c r="BE304" i="6"/>
  <c r="BE306" i="6"/>
  <c r="BE313" i="6"/>
  <c r="BE315" i="6"/>
  <c r="BE317" i="6"/>
  <c r="BE325" i="6"/>
  <c r="BE327" i="6"/>
  <c r="BE331" i="6"/>
  <c r="BE347" i="6"/>
  <c r="BE376" i="6"/>
  <c r="BE378" i="6"/>
  <c r="BE382" i="6"/>
  <c r="BE386" i="6"/>
  <c r="BE418" i="6"/>
  <c r="BE422" i="6"/>
  <c r="BE431" i="6"/>
  <c r="BE439" i="6"/>
  <c r="BE448" i="6"/>
  <c r="BE452" i="6"/>
  <c r="BE122" i="6"/>
  <c r="BE163" i="6"/>
  <c r="BE175" i="6"/>
  <c r="BE180" i="6"/>
  <c r="BE196" i="6"/>
  <c r="BE198" i="6"/>
  <c r="BE200" i="6"/>
  <c r="BE210" i="6"/>
  <c r="BE213" i="6"/>
  <c r="BE217" i="6"/>
  <c r="BE229" i="6"/>
  <c r="BE240" i="6"/>
  <c r="BE244" i="6"/>
  <c r="BE254" i="6"/>
  <c r="BE271" i="6"/>
  <c r="BE279" i="6"/>
  <c r="BE283" i="6"/>
  <c r="BE287" i="6"/>
  <c r="BE289" i="6"/>
  <c r="BE293" i="6"/>
  <c r="BE295" i="6"/>
  <c r="BE302" i="6"/>
  <c r="BE311" i="6"/>
  <c r="BE340" i="6"/>
  <c r="BE345" i="6"/>
  <c r="BE351" i="6"/>
  <c r="BE353" i="6"/>
  <c r="BE359" i="6"/>
  <c r="BE361" i="6"/>
  <c r="BE363" i="6"/>
  <c r="BE368" i="6"/>
  <c r="BE372" i="6"/>
  <c r="BE384" i="6"/>
  <c r="BE389" i="6"/>
  <c r="BE403" i="6"/>
  <c r="BE411" i="6"/>
  <c r="BE414" i="6"/>
  <c r="BE416" i="6"/>
  <c r="BE420" i="6"/>
  <c r="BE424" i="6"/>
  <c r="BE437" i="6"/>
  <c r="BE441" i="6"/>
  <c r="BE446" i="6"/>
  <c r="BE450" i="6"/>
  <c r="BE454" i="6"/>
  <c r="BE456" i="6"/>
  <c r="BE458" i="6"/>
  <c r="BE460" i="6"/>
  <c r="J339" i="4"/>
  <c r="J66" i="4"/>
  <c r="E82" i="5"/>
  <c r="BE162" i="5"/>
  <c r="J52" i="5"/>
  <c r="F55" i="5"/>
  <c r="BE98" i="5"/>
  <c r="BE102" i="5"/>
  <c r="BE107" i="5"/>
  <c r="BE119" i="5"/>
  <c r="BE127" i="5"/>
  <c r="BE131" i="5"/>
  <c r="BE133" i="5"/>
  <c r="BE141" i="5"/>
  <c r="BE146" i="5"/>
  <c r="BE150" i="5"/>
  <c r="BE169" i="5"/>
  <c r="BE171" i="5"/>
  <c r="J55" i="5"/>
  <c r="BE96" i="5"/>
  <c r="BE105" i="5"/>
  <c r="BE123" i="5"/>
  <c r="BE129" i="5"/>
  <c r="BE143" i="5"/>
  <c r="BE154" i="5"/>
  <c r="BE189" i="5"/>
  <c r="BE100" i="5"/>
  <c r="BE110" i="5"/>
  <c r="BE112" i="5"/>
  <c r="BE115" i="5"/>
  <c r="BE117" i="5"/>
  <c r="BE121" i="5"/>
  <c r="BE125" i="5"/>
  <c r="BE135" i="5"/>
  <c r="BE137" i="5"/>
  <c r="BE139" i="5"/>
  <c r="BE148" i="5"/>
  <c r="BE152" i="5"/>
  <c r="BE156" i="5"/>
  <c r="BE158" i="5"/>
  <c r="BE160" i="5"/>
  <c r="BE166" i="5"/>
  <c r="BE173" i="5"/>
  <c r="BE175" i="5"/>
  <c r="BE178" i="5"/>
  <c r="BE180" i="5"/>
  <c r="BE183" i="5"/>
  <c r="BE185" i="5"/>
  <c r="BE187" i="5"/>
  <c r="BE191" i="5"/>
  <c r="BE193" i="5"/>
  <c r="BE195" i="5"/>
  <c r="BE198" i="5"/>
  <c r="E94" i="4"/>
  <c r="BE127" i="4"/>
  <c r="BE132" i="4"/>
  <c r="BE135" i="4"/>
  <c r="BE147" i="4"/>
  <c r="BE161" i="4"/>
  <c r="BE185" i="4"/>
  <c r="BE191" i="4"/>
  <c r="BE229" i="4"/>
  <c r="BE256" i="4"/>
  <c r="BE270" i="4"/>
  <c r="BE278" i="4"/>
  <c r="BE283" i="4"/>
  <c r="BE305" i="4"/>
  <c r="BE394" i="4"/>
  <c r="BE423" i="4"/>
  <c r="BE436" i="4"/>
  <c r="BE446" i="4"/>
  <c r="BE486" i="4"/>
  <c r="BE488" i="4"/>
  <c r="BE504" i="4"/>
  <c r="BE546" i="4"/>
  <c r="BE550" i="4"/>
  <c r="BE570" i="4"/>
  <c r="BE582" i="4"/>
  <c r="BE601" i="4"/>
  <c r="BE609" i="4"/>
  <c r="BE613" i="4"/>
  <c r="BE623" i="4"/>
  <c r="BE627" i="4"/>
  <c r="BE646" i="4"/>
  <c r="BE699" i="4"/>
  <c r="BE702" i="4"/>
  <c r="BE706" i="4"/>
  <c r="BE730" i="4"/>
  <c r="BE736" i="4"/>
  <c r="BE765" i="4"/>
  <c r="BE773" i="4"/>
  <c r="BE823" i="4"/>
  <c r="BE842" i="4"/>
  <c r="BE881" i="4"/>
  <c r="BE947" i="4"/>
  <c r="BE977" i="4"/>
  <c r="BE1030" i="4"/>
  <c r="F55" i="4"/>
  <c r="BE143" i="4"/>
  <c r="BE181" i="4"/>
  <c r="BE209" i="4"/>
  <c r="BE220" i="4"/>
  <c r="BE253" i="4"/>
  <c r="BE293" i="4"/>
  <c r="BE315" i="4"/>
  <c r="BE320" i="4"/>
  <c r="BE351" i="4"/>
  <c r="BE378" i="4"/>
  <c r="BE381" i="4"/>
  <c r="BE397" i="4"/>
  <c r="BE415" i="4"/>
  <c r="BE418" i="4"/>
  <c r="BE441" i="4"/>
  <c r="BE490" i="4"/>
  <c r="BE496" i="4"/>
  <c r="BE509" i="4"/>
  <c r="BE544" i="4"/>
  <c r="BE558" i="4"/>
  <c r="BE573" i="4"/>
  <c r="BE576" i="4"/>
  <c r="BE592" i="4"/>
  <c r="BE595" i="4"/>
  <c r="BE606" i="4"/>
  <c r="BE650" i="4"/>
  <c r="BE681" i="4"/>
  <c r="BE684" i="4"/>
  <c r="BE687" i="4"/>
  <c r="BE690" i="4"/>
  <c r="BE709" i="4"/>
  <c r="BE720" i="4"/>
  <c r="BE723" i="4"/>
  <c r="BE726" i="4"/>
  <c r="BE758" i="4"/>
  <c r="BE777" i="4"/>
  <c r="BE793" i="4"/>
  <c r="BE801" i="4"/>
  <c r="BE806" i="4"/>
  <c r="BE809" i="4"/>
  <c r="BE814" i="4"/>
  <c r="BE818" i="4"/>
  <c r="BE935" i="4"/>
  <c r="BE941" i="4"/>
  <c r="BE1016" i="4"/>
  <c r="J52" i="4"/>
  <c r="BE112" i="4"/>
  <c r="BE117" i="4"/>
  <c r="BE124" i="4"/>
  <c r="BE168" i="4"/>
  <c r="BE188" i="4"/>
  <c r="BE223" i="4"/>
  <c r="BE299" i="4"/>
  <c r="BE325" i="4"/>
  <c r="BE388" i="4"/>
  <c r="BE391" i="4"/>
  <c r="BE431" i="4"/>
  <c r="BE451" i="4"/>
  <c r="BE478" i="4"/>
  <c r="BE493" i="4"/>
  <c r="BE555" i="4"/>
  <c r="BE579" i="4"/>
  <c r="BE631" i="4"/>
  <c r="BE634" i="4"/>
  <c r="BE695" i="4"/>
  <c r="BE712" i="4"/>
  <c r="BE717" i="4"/>
  <c r="BE740" i="4"/>
  <c r="BE743" i="4"/>
  <c r="BE747" i="4"/>
  <c r="BE756" i="4"/>
  <c r="BE775" i="4"/>
  <c r="BE786" i="4"/>
  <c r="BE789" i="4"/>
  <c r="BE799" i="4"/>
  <c r="BE804" i="4"/>
  <c r="BE827" i="4"/>
  <c r="BE832" i="4"/>
  <c r="BE839" i="4"/>
  <c r="BE875" i="4"/>
  <c r="BE892" i="4"/>
  <c r="BE981" i="4"/>
  <c r="BE997" i="4"/>
  <c r="BE1000" i="4"/>
  <c r="BE1008" i="4"/>
  <c r="BE1012" i="4"/>
  <c r="BE107" i="4"/>
  <c r="BE138" i="4"/>
  <c r="BE152" i="4"/>
  <c r="BE157" i="4"/>
  <c r="BE173" i="4"/>
  <c r="BE178" i="4"/>
  <c r="BE199" i="4"/>
  <c r="BE204" i="4"/>
  <c r="BE214" i="4"/>
  <c r="BE232" i="4"/>
  <c r="BE288" i="4"/>
  <c r="BE310" i="4"/>
  <c r="BE331" i="4"/>
  <c r="BE336" i="4"/>
  <c r="BE340" i="4"/>
  <c r="BE362" i="4"/>
  <c r="BE372" i="4"/>
  <c r="BE405" i="4"/>
  <c r="BE410" i="4"/>
  <c r="BE501" i="4"/>
  <c r="BE536" i="4"/>
  <c r="BE542" i="4"/>
  <c r="BE561" i="4"/>
  <c r="BE564" i="4"/>
  <c r="BE567" i="4"/>
  <c r="BE585" i="4"/>
  <c r="BE589" i="4"/>
  <c r="BE598" i="4"/>
  <c r="BE619" i="4"/>
  <c r="BE638" i="4"/>
  <c r="BE642" i="4"/>
  <c r="BE654" i="4"/>
  <c r="BE693" i="4"/>
  <c r="BE733" i="4"/>
  <c r="BE762" i="4"/>
  <c r="BE780" i="4"/>
  <c r="BE782" i="4"/>
  <c r="BE796" i="4"/>
  <c r="BE812" i="4"/>
  <c r="BE821" i="4"/>
  <c r="BE829" i="4"/>
  <c r="BE834" i="4"/>
  <c r="BE837" i="4"/>
  <c r="BE844" i="4"/>
  <c r="BE848" i="4"/>
  <c r="BE885" i="4"/>
  <c r="BE888" i="4"/>
  <c r="BE895" i="4"/>
  <c r="BE907" i="4"/>
  <c r="BE921" i="4"/>
  <c r="BE951" i="4"/>
  <c r="BE967" i="4"/>
  <c r="BE1023" i="4"/>
  <c r="BE1038" i="4"/>
  <c r="BE1043" i="4"/>
  <c r="BE1046" i="4"/>
  <c r="BE1061" i="4"/>
  <c r="BE1077" i="4"/>
  <c r="BE1081" i="4"/>
  <c r="BE1085" i="4"/>
  <c r="J52" i="3"/>
  <c r="F81" i="3"/>
  <c r="BE97" i="3"/>
  <c r="E48" i="3"/>
  <c r="BE92" i="3"/>
  <c r="BE87" i="3"/>
  <c r="BE102" i="3"/>
  <c r="J52" i="2"/>
  <c r="F55" i="2"/>
  <c r="BE86" i="2"/>
  <c r="BE89" i="2"/>
  <c r="BE92" i="2"/>
  <c r="BE95" i="2"/>
  <c r="BE97" i="2"/>
  <c r="BE99" i="2"/>
  <c r="E48" i="2"/>
  <c r="BE82" i="2"/>
  <c r="BE84" i="2"/>
  <c r="F35" i="2"/>
  <c r="BB55" i="1" s="1"/>
  <c r="F35" i="5"/>
  <c r="BB58" i="1" s="1"/>
  <c r="F34" i="7"/>
  <c r="BA60" i="1" s="1"/>
  <c r="F35" i="8"/>
  <c r="BB61" i="1" s="1"/>
  <c r="F36" i="9"/>
  <c r="BC62" i="1" s="1"/>
  <c r="F37" i="3"/>
  <c r="BD56" i="1" s="1"/>
  <c r="J34" i="3"/>
  <c r="AW56" i="1" s="1"/>
  <c r="F34" i="6"/>
  <c r="BA59" i="1" s="1"/>
  <c r="F35" i="10"/>
  <c r="BB63" i="1" s="1"/>
  <c r="F34" i="3"/>
  <c r="BA56" i="1" s="1"/>
  <c r="F37" i="5"/>
  <c r="BD58" i="1" s="1"/>
  <c r="F36" i="7"/>
  <c r="BC60" i="1" s="1"/>
  <c r="F36" i="11"/>
  <c r="BC64" i="1" s="1"/>
  <c r="F37" i="7"/>
  <c r="BD60" i="1" s="1"/>
  <c r="F35" i="9"/>
  <c r="BB62" i="1" s="1"/>
  <c r="F35" i="11"/>
  <c r="BB64" i="1" s="1"/>
  <c r="J34" i="4"/>
  <c r="AW57" i="1" s="1"/>
  <c r="F36" i="8"/>
  <c r="BC61" i="1" s="1"/>
  <c r="F37" i="9"/>
  <c r="BD62" i="1" s="1"/>
  <c r="J34" i="11"/>
  <c r="AW64" i="1" s="1"/>
  <c r="J34" i="2"/>
  <c r="AW55" i="1" s="1"/>
  <c r="F35" i="3"/>
  <c r="BB56" i="1" s="1"/>
  <c r="F35" i="4"/>
  <c r="BB57" i="1" s="1"/>
  <c r="F36" i="10"/>
  <c r="BC63" i="1" s="1"/>
  <c r="F36" i="2"/>
  <c r="BC55" i="1" s="1"/>
  <c r="F35" i="6"/>
  <c r="BB59" i="1"/>
  <c r="J34" i="8"/>
  <c r="AW61" i="1" s="1"/>
  <c r="J34" i="10"/>
  <c r="AW63" i="1"/>
  <c r="F34" i="5"/>
  <c r="BA58" i="1" s="1"/>
  <c r="F37" i="6"/>
  <c r="BD59" i="1"/>
  <c r="F37" i="11"/>
  <c r="BD64" i="1" s="1"/>
  <c r="J34" i="5"/>
  <c r="AW58" i="1" s="1"/>
  <c r="J34" i="6"/>
  <c r="AW59" i="1" s="1"/>
  <c r="F35" i="7"/>
  <c r="BB60" i="1"/>
  <c r="F34" i="10"/>
  <c r="BA63" i="1" s="1"/>
  <c r="F36" i="3"/>
  <c r="BC56" i="1"/>
  <c r="F36" i="4"/>
  <c r="BC57" i="1" s="1"/>
  <c r="F36" i="5"/>
  <c r="BC58" i="1"/>
  <c r="F36" i="6"/>
  <c r="BC59" i="1" s="1"/>
  <c r="F34" i="9"/>
  <c r="BA62" i="1" s="1"/>
  <c r="F34" i="11"/>
  <c r="BA64" i="1" s="1"/>
  <c r="F37" i="2"/>
  <c r="BD55" i="1"/>
  <c r="F37" i="4"/>
  <c r="BD57" i="1" s="1"/>
  <c r="F34" i="8"/>
  <c r="BA61" i="1"/>
  <c r="J34" i="9"/>
  <c r="AW62" i="1" s="1"/>
  <c r="F37" i="10"/>
  <c r="BD63" i="1"/>
  <c r="F34" i="2"/>
  <c r="BA55" i="1"/>
  <c r="F34" i="4"/>
  <c r="BA57" i="1"/>
  <c r="J34" i="7"/>
  <c r="AW60" i="1"/>
  <c r="F37" i="8"/>
  <c r="BD61" i="1"/>
  <c r="J167" i="9" l="1"/>
  <c r="J64" i="9" s="1"/>
  <c r="BK87" i="9"/>
  <c r="BK86" i="9" s="1"/>
  <c r="J86" i="9" s="1"/>
  <c r="J59" i="9" s="1"/>
  <c r="J245" i="7"/>
  <c r="J69" i="7" s="1"/>
  <c r="BK240" i="7"/>
  <c r="J240" i="7" s="1"/>
  <c r="J67" i="7" s="1"/>
  <c r="R391" i="6"/>
  <c r="P391" i="6"/>
  <c r="T105" i="4"/>
  <c r="P164" i="5"/>
  <c r="P93" i="5" s="1"/>
  <c r="P92" i="5" s="1"/>
  <c r="AU58" i="1" s="1"/>
  <c r="T164" i="5"/>
  <c r="P94" i="5"/>
  <c r="R553" i="4"/>
  <c r="R104" i="4"/>
  <c r="P96" i="7"/>
  <c r="P95" i="7" s="1"/>
  <c r="AU60" i="1" s="1"/>
  <c r="BK105" i="4"/>
  <c r="J105" i="4"/>
  <c r="J60" i="4" s="1"/>
  <c r="P164" i="8"/>
  <c r="P553" i="4"/>
  <c r="P104" i="4"/>
  <c r="AU57" i="1" s="1"/>
  <c r="P233" i="6"/>
  <c r="P109" i="6"/>
  <c r="P87" i="9"/>
  <c r="P86" i="9" s="1"/>
  <c r="AU62" i="1" s="1"/>
  <c r="T89" i="11"/>
  <c r="T88" i="11"/>
  <c r="R233" i="6"/>
  <c r="R87" i="9"/>
  <c r="R86" i="9"/>
  <c r="BK95" i="8"/>
  <c r="J95" i="8" s="1"/>
  <c r="J60" i="8" s="1"/>
  <c r="T233" i="6"/>
  <c r="T84" i="10"/>
  <c r="T83" i="10" s="1"/>
  <c r="R164" i="8"/>
  <c r="R94" i="5"/>
  <c r="R93" i="5"/>
  <c r="R92" i="5" s="1"/>
  <c r="T94" i="8"/>
  <c r="R84" i="10"/>
  <c r="R83" i="10"/>
  <c r="P89" i="11"/>
  <c r="P88" i="11"/>
  <c r="AU64" i="1"/>
  <c r="R95" i="8"/>
  <c r="R94" i="8" s="1"/>
  <c r="T553" i="4"/>
  <c r="T104" i="4"/>
  <c r="R95" i="7"/>
  <c r="P95" i="8"/>
  <c r="P94" i="8"/>
  <c r="AU61" i="1"/>
  <c r="R109" i="6"/>
  <c r="R108" i="6" s="1"/>
  <c r="R107" i="6" s="1"/>
  <c r="T94" i="5"/>
  <c r="T93" i="5"/>
  <c r="T92" i="5" s="1"/>
  <c r="R89" i="11"/>
  <c r="R88" i="11"/>
  <c r="T109" i="6"/>
  <c r="T108" i="6" s="1"/>
  <c r="T107" i="6" s="1"/>
  <c r="T87" i="9"/>
  <c r="T86" i="9"/>
  <c r="T96" i="7"/>
  <c r="T95" i="7"/>
  <c r="BK80" i="2"/>
  <c r="J80" i="2"/>
  <c r="J59" i="2" s="1"/>
  <c r="BK553" i="4"/>
  <c r="J553" i="4"/>
  <c r="J69" i="4"/>
  <c r="BK252" i="8"/>
  <c r="J252" i="8"/>
  <c r="J68" i="8"/>
  <c r="BK164" i="5"/>
  <c r="J164" i="5" s="1"/>
  <c r="J67" i="5" s="1"/>
  <c r="BK312" i="8"/>
  <c r="J312" i="8"/>
  <c r="J72" i="8" s="1"/>
  <c r="BK84" i="10"/>
  <c r="J84" i="10"/>
  <c r="J60" i="10"/>
  <c r="BK89" i="11"/>
  <c r="BK88" i="11"/>
  <c r="J88" i="11"/>
  <c r="J59" i="11"/>
  <c r="BK85" i="3"/>
  <c r="J85" i="3"/>
  <c r="J60" i="3"/>
  <c r="BK109" i="6"/>
  <c r="J109" i="6" s="1"/>
  <c r="J61" i="6" s="1"/>
  <c r="BK285" i="7"/>
  <c r="J285" i="7"/>
  <c r="J72" i="7" s="1"/>
  <c r="BK94" i="5"/>
  <c r="J94" i="5"/>
  <c r="J61" i="5"/>
  <c r="BK233" i="6"/>
  <c r="J233" i="6"/>
  <c r="J71" i="6"/>
  <c r="BK391" i="6"/>
  <c r="J391" i="6" s="1"/>
  <c r="J81" i="6" s="1"/>
  <c r="J87" i="9"/>
  <c r="J60" i="9"/>
  <c r="BK95" i="7"/>
  <c r="J95" i="7" s="1"/>
  <c r="J59" i="7" s="1"/>
  <c r="J33" i="11"/>
  <c r="AV64" i="1"/>
  <c r="AT64" i="1" s="1"/>
  <c r="F33" i="2"/>
  <c r="AZ55" i="1"/>
  <c r="F33" i="9"/>
  <c r="AZ62" i="1" s="1"/>
  <c r="F33" i="11"/>
  <c r="AZ64" i="1"/>
  <c r="J33" i="2"/>
  <c r="AV55" i="1" s="1"/>
  <c r="AT55" i="1" s="1"/>
  <c r="J33" i="5"/>
  <c r="AV58" i="1"/>
  <c r="AT58" i="1" s="1"/>
  <c r="J33" i="7"/>
  <c r="AV60" i="1"/>
  <c r="AT60" i="1"/>
  <c r="F33" i="8"/>
  <c r="AZ61" i="1"/>
  <c r="F33" i="5"/>
  <c r="AZ58" i="1"/>
  <c r="J33" i="8"/>
  <c r="AV61" i="1" s="1"/>
  <c r="AT61" i="1" s="1"/>
  <c r="F33" i="4"/>
  <c r="AZ57" i="1" s="1"/>
  <c r="BD54" i="1"/>
  <c r="W33" i="1"/>
  <c r="F33" i="7"/>
  <c r="AZ60" i="1" s="1"/>
  <c r="J33" i="3"/>
  <c r="AV56" i="1"/>
  <c r="AT56" i="1"/>
  <c r="BA54" i="1"/>
  <c r="W30" i="1" s="1"/>
  <c r="BB54" i="1"/>
  <c r="AX54" i="1"/>
  <c r="J33" i="4"/>
  <c r="AV57" i="1" s="1"/>
  <c r="AT57" i="1" s="1"/>
  <c r="F33" i="3"/>
  <c r="AZ56" i="1" s="1"/>
  <c r="F33" i="6"/>
  <c r="AZ59" i="1"/>
  <c r="J33" i="9"/>
  <c r="AV62" i="1" s="1"/>
  <c r="AT62" i="1" s="1"/>
  <c r="BC54" i="1"/>
  <c r="W32" i="1"/>
  <c r="J33" i="6"/>
  <c r="AV59" i="1" s="1"/>
  <c r="AT59" i="1" s="1"/>
  <c r="J30" i="9"/>
  <c r="AG62" i="1" s="1"/>
  <c r="J33" i="10"/>
  <c r="AV63" i="1"/>
  <c r="AT63" i="1"/>
  <c r="F33" i="10"/>
  <c r="AZ63" i="1" s="1"/>
  <c r="BK94" i="8" l="1"/>
  <c r="J94" i="8" s="1"/>
  <c r="J59" i="8" s="1"/>
  <c r="P108" i="6"/>
  <c r="P107" i="6"/>
  <c r="AU59" i="1"/>
  <c r="BK84" i="3"/>
  <c r="J84" i="3"/>
  <c r="J59" i="3"/>
  <c r="BK108" i="6"/>
  <c r="J108" i="6" s="1"/>
  <c r="J60" i="6" s="1"/>
  <c r="J89" i="11"/>
  <c r="J60" i="11"/>
  <c r="BK93" i="5"/>
  <c r="J93" i="5"/>
  <c r="J60" i="5"/>
  <c r="BK83" i="10"/>
  <c r="J83" i="10" s="1"/>
  <c r="J30" i="10" s="1"/>
  <c r="AG63" i="1" s="1"/>
  <c r="BK104" i="4"/>
  <c r="J104" i="4"/>
  <c r="J59" i="4"/>
  <c r="AN62" i="1"/>
  <c r="J39" i="9"/>
  <c r="J30" i="8"/>
  <c r="AG61" i="1"/>
  <c r="AN61" i="1" s="1"/>
  <c r="J30" i="2"/>
  <c r="AG55" i="1"/>
  <c r="J30" i="11"/>
  <c r="AG64" i="1"/>
  <c r="AW54" i="1"/>
  <c r="AK30" i="1"/>
  <c r="AZ54" i="1"/>
  <c r="W29" i="1"/>
  <c r="W31" i="1"/>
  <c r="AU54" i="1"/>
  <c r="J30" i="7"/>
  <c r="AG60" i="1"/>
  <c r="AY54" i="1"/>
  <c r="J39" i="2" l="1"/>
  <c r="J39" i="11"/>
  <c r="J39" i="10"/>
  <c r="J59" i="10"/>
  <c r="BK92" i="5"/>
  <c r="J92" i="5"/>
  <c r="BK107" i="6"/>
  <c r="J107" i="6"/>
  <c r="J59" i="6" s="1"/>
  <c r="J39" i="8"/>
  <c r="J39" i="7"/>
  <c r="AN60" i="1"/>
  <c r="AN64" i="1"/>
  <c r="AN55" i="1"/>
  <c r="AN63" i="1"/>
  <c r="J30" i="4"/>
  <c r="AG57" i="1" s="1"/>
  <c r="AN57" i="1" s="1"/>
  <c r="J30" i="3"/>
  <c r="AG56" i="1"/>
  <c r="AV54" i="1"/>
  <c r="AK29" i="1"/>
  <c r="J30" i="5"/>
  <c r="AG58" i="1"/>
  <c r="J39" i="5" l="1"/>
  <c r="J39" i="4"/>
  <c r="J59" i="5"/>
  <c r="J39" i="3"/>
  <c r="AN56" i="1"/>
  <c r="AN58" i="1"/>
  <c r="AT54" i="1"/>
  <c r="J30" i="6"/>
  <c r="AG59" i="1" s="1"/>
  <c r="AG54" i="1" s="1"/>
  <c r="AK26" i="1" s="1"/>
  <c r="J39" i="6" l="1"/>
  <c r="AN54" i="1"/>
  <c r="AN59" i="1"/>
  <c r="AK35" i="1"/>
</calcChain>
</file>

<file path=xl/sharedStrings.xml><?xml version="1.0" encoding="utf-8"?>
<sst xmlns="http://schemas.openxmlformats.org/spreadsheetml/2006/main" count="21826" uniqueCount="3232">
  <si>
    <t>Export Komplet</t>
  </si>
  <si>
    <t>VZ</t>
  </si>
  <si>
    <t>2.0</t>
  </si>
  <si>
    <t>ZAMOK</t>
  </si>
  <si>
    <t>False</t>
  </si>
  <si>
    <t>{d736659f-075c-4fb2-88a3-e90d2dd65b6b}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</si>
  <si>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</si>
  <si>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</si>
  <si>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</si>
  <si>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</si>
  <si>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</si>
  <si>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</si>
  <si>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</si>
  <si>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</si>
  <si>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2022020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</si>
  <si>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</si>
  <si>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</si>
  <si>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Objekt zázemí a šaten sport. organizace</t>
  </si>
  <si>
    <t>KSO:</t>
  </si>
  <si>
    <t>801 59 11</t>
  </si>
  <si>
    <t>CC-CZ:</t>
  </si>
  <si>
    <t>12656</t>
  </si>
  <si>
    <t>Místo:</t>
  </si>
  <si>
    <t xml:space="preserve">Štěnovický Borek </t>
  </si>
  <si>
    <t>Datum:</t>
  </si>
  <si>
    <t>25. 2. 2022</t>
  </si>
  <si>
    <t>CZ-CPV:</t>
  </si>
  <si>
    <t>45000000-7</t>
  </si>
  <si>
    <t>CZ-CPA:</t>
  </si>
  <si>
    <t>41.00.28</t>
  </si>
  <si>
    <t>Zadavatel:</t>
  </si>
  <si>
    <t>IČ:</t>
  </si>
  <si>
    <t/>
  </si>
  <si>
    <t>Obec Štěnovický Borek, Štěnovický Borek 28, 33209</t>
  </si>
  <si>
    <t>DIČ:</t>
  </si>
  <si>
    <t>Uchazeč:</t>
  </si>
  <si>
    <t>Vyplň údaj</t>
  </si>
  <si>
    <t>Projektant:</t>
  </si>
  <si>
    <t>Dipl. tech. Josef Špeta, autorizovaný stavitel</t>
  </si>
  <si>
    <t>True</t>
  </si>
  <si>
    <t>Zpracovatel:</t>
  </si>
  <si>
    <t>Jakub Vilingr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</si>
  <si>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</si>
  <si>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</si>
  <si>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</si>
  <si>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</si>
  <si>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</si>
  <si>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</si>
  <si>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</si>
  <si>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</si>
  <si>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</si>
  <si>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</si>
  <si>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</si>
  <si>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</si>
  <si>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</si>
  <si>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</si>
  <si>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</si>
  <si>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</si>
  <si>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</si>
  <si>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</si>
  <si>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</si>
  <si>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</si>
  <si>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</si>
  <si>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</si>
  <si>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</si>
  <si>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</si>
  <si>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</si>
  <si>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</si>
  <si>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</si>
  <si>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</si>
  <si>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</si>
  <si>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</si>
  <si>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</si>
  <si>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</si>
  <si>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</si>
  <si>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</si>
  <si>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</si>
  <si>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</si>
  <si>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</si>
  <si>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</si>
  <si>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</si>
  <si>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</si>
  <si>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</si>
  <si>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</si>
  <si>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Pokyny pro zpracování nabídky</t>
  </si>
  <si>
    <t>STA</t>
  </si>
  <si>
    <t>1</t>
  </si>
  <si>
    <t>{553821d9-33f9-41b9-abf5-216fd75f9ca4}</t>
  </si>
  <si>
    <t>2</t>
  </si>
  <si>
    <t>01</t>
  </si>
  <si>
    <t>Vedlejší rozpočtové náklady</t>
  </si>
  <si>
    <t>{c33a62e6-15a1-414d-9ea9-93983c19c26f}</t>
  </si>
  <si>
    <t>02</t>
  </si>
  <si>
    <t>D1.1. - D.1.3. - Stavebně konstrukční část, PBŘ</t>
  </si>
  <si>
    <t>{ed2f27f0-e204-4989-aab9-fb1fa1f3a96d}</t>
  </si>
  <si>
    <t>EI_venk</t>
  </si>
  <si>
    <t>Elektroinstalace - přívod a areálové rozvody nn</t>
  </si>
  <si>
    <t>{46df7add-f9bf-45f2-a065-1b1ca7e95914}</t>
  </si>
  <si>
    <t>EI_vn</t>
  </si>
  <si>
    <t>Elektroinstalace - vnitřní rozvody nn</t>
  </si>
  <si>
    <t>{a2f634d2-bae3-4b90-9c67-9a7be939fb46}</t>
  </si>
  <si>
    <t>PLYN_01</t>
  </si>
  <si>
    <t>Plynovodní přípojka</t>
  </si>
  <si>
    <t>{de75c9c3-bd7e-4fc3-9c45-ff9973391d6d}</t>
  </si>
  <si>
    <t>PLYN_02</t>
  </si>
  <si>
    <t>Vnitřní rozvod plynu</t>
  </si>
  <si>
    <t>{38f191f7-be66-41d6-ac8c-5b503c79f9a9}</t>
  </si>
  <si>
    <t>UT</t>
  </si>
  <si>
    <t>Vytápění</t>
  </si>
  <si>
    <t>{fa644f56-87d1-40ed-a47d-c92a36a1eb63}</t>
  </si>
  <si>
    <t>ZTI</t>
  </si>
  <si>
    <t>Stavební rozpočet</t>
  </si>
  <si>
    <t>{6cb63b1c-e312-4308-a099-f6e140dae617}</t>
  </si>
  <si>
    <t>INT</t>
  </si>
  <si>
    <t>Vnitřní vybavení</t>
  </si>
  <si>
    <t>{f07f0d49-de20-4803-8ef8-07ca0ec95517}</t>
  </si>
  <si>
    <t>KRYCÍ LIST SOUPISU PRACÍ</t>
  </si>
  <si>
    <t>Objekt:</t>
  </si>
  <si>
    <t>00 - Pokyny pro zpracování nabídky</t>
  </si>
  <si>
    <t>REKAPITULACE ČLENĚNÍ SOUPISU PRACÍ</t>
  </si>
  <si>
    <t>Kód dílu - Popis</t>
  </si>
  <si>
    <t>Cena celkem [CZK]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</si>
  <si>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</si>
  <si>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</si>
  <si>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</si>
  <si>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</si>
  <si>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</si>
  <si>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</si>
  <si>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</si>
  <si>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</si>
  <si>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</si>
  <si>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</si>
  <si>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</si>
  <si>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</si>
  <si>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</si>
  <si>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</si>
  <si>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</si>
  <si>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</si>
  <si>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</si>
  <si>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</si>
  <si>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</si>
  <si>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</si>
  <si>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info-001</t>
  </si>
  <si>
    <t>Pro všechny položky platí, že rozhodujícím dokumentem pro jejich množství, typ a kvalitu je Projektová dokumentace a specifikace standardů</t>
  </si>
  <si>
    <t>512</t>
  </si>
  <si>
    <t>-947100665</t>
  </si>
  <si>
    <t>PP</t>
  </si>
  <si>
    <t>info-002</t>
  </si>
  <si>
    <t>Zpracovatel nabídky je povinen podrobně prostudovat PD a porovnat ji s předloženým VV</t>
  </si>
  <si>
    <t>-1846291579</t>
  </si>
  <si>
    <t>3</t>
  </si>
  <si>
    <t>info-003</t>
  </si>
  <si>
    <t>V případě, že výkaz výměr obsahuje odkaz na obchodní firmy, názvy, specifická označení výrobků, zboží a služeb...</t>
  </si>
  <si>
    <t>-2040253459</t>
  </si>
  <si>
    <t>P</t>
  </si>
  <si>
    <t>Poznámka k položce:_x000D_
V případě, že výkaz výměr obsahuje odkaz na obchodní firmy, názvy, specifická označení výrobků, zboží a služeb, a jsou použity jako referenční prostředek pro vyjádření kvalitativních a technických parametrů dodávky, dodavatel v takovém případě může dodávku ocenit obdobným řešením, výrobkem, který bude kvalitativně a technicky splňovat požadavky projektové dokumentace.</t>
  </si>
  <si>
    <t>info-004</t>
  </si>
  <si>
    <t>Specifikace ceny obsahuje přípravu, dodávku, dopravu, montáž a veškeré související náklady spojené s realizací od zadání po předání stavby do užívání...</t>
  </si>
  <si>
    <t>1040886065</t>
  </si>
  <si>
    <t>Poznámka k položce:_x000D_
Specifikace ceny obsahuje přípravu, dodávku, dopravu, montáž a veškeré související náklady spojené s realizací od zadání po předání stavby do užívání, včetně nákladů na koordinaci, uvedení do provozu, dokončovací práce, údržbu do doby předání, potřebné zkoušky a atesty, odstranění závad, předání dokladů o skutečném provedení, revizní knihy a další nutné režie pro Dílo. Specifikace ceny dále obsahuje zajištění veškerých dokladů nutných pro úspěšné kolaudační řízení včetně přípravy těchto podkladů pro toto řízení a účasti zástupce zhotovitele na místním šetření.</t>
  </si>
  <si>
    <t>5</t>
  </si>
  <si>
    <t>info-005</t>
  </si>
  <si>
    <t>Při stanovení jednotkových cen je bezpodmínečně nutné, aby byly zakalkulovány veškeré konstrukce a jejich části, dle dostupných výkresů a popisu standardů výrobků.</t>
  </si>
  <si>
    <t>1818862474</t>
  </si>
  <si>
    <t>Poznámka k položce:_x000D_
Při stanovení jednotkových cen je bezpodmínečně nutné, aby byly zakalkulovány veškeré konstrukce a jejich části, dle dostupných výkresů a popisu standardů výrobků. Pokud tak neučiní, nebude v průběhu provádění stavby brán zřetel na jeho event. požadavky na uznání víceprací vyplývajících z údajů a požadavků ve výše zmíněných projektových dokumentacích.</t>
  </si>
  <si>
    <t>6</t>
  </si>
  <si>
    <t>info-006</t>
  </si>
  <si>
    <t>Specifikace ceny obsahuje vždy kompletní systém dodávky a montáže pro plnou funkčnost Díla</t>
  </si>
  <si>
    <t>1292360568</t>
  </si>
  <si>
    <t>7</t>
  </si>
  <si>
    <t>info-007</t>
  </si>
  <si>
    <t>Specifikace ceny obsahuje vždy náklady související s průběžným úklidem staveniště a přilehlých komunikací, likvidaci odpadů, dočasná dopravní omezení atd.</t>
  </si>
  <si>
    <t>609113523</t>
  </si>
  <si>
    <t>8</t>
  </si>
  <si>
    <t>info-008</t>
  </si>
  <si>
    <t>Jednotkové ceny nebudou obsahovat DPH</t>
  </si>
  <si>
    <t>-1709470517</t>
  </si>
  <si>
    <t>01 - Vedlejší rozpočtové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</si>
  <si>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</si>
  <si>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</si>
  <si>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</si>
  <si>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</si>
  <si>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</si>
  <si>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</si>
  <si>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</si>
  <si>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</si>
  <si>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010001000</t>
  </si>
  <si>
    <t>…</t>
  </si>
  <si>
    <t>CS ÚRS 2021 02</t>
  </si>
  <si>
    <t>1024</t>
  </si>
  <si>
    <t>-665054951</t>
  </si>
  <si>
    <t>Online PSC</t>
  </si>
  <si>
    <t>https://podminky.urs.cz/item/CS_URS_2021_02/010001000</t>
  </si>
  <si>
    <t>Poznámka k položce:_x000D_
Průzkumné práce_x000D_
- vytýčení sítí..._x000D_
_x000D_
Geodetické práce_x000D_
- zaměření a umístění objektů_x000D_
- výškové a směrové umístění stavby_x000D_
- geometrický plán..._x000D_
_x000D_
Projektové práce_x000D_
- dílenská dokumentace_x000D_
- dokumentace skutečného provedení_x000D_
- tištěná a elektronická verze verze_x000D_
- prohlášení o shodě, certifikáty, dodací listy_x000D_
- záruční listy_x000D_
- revize_x000D_
- návody apod...</t>
  </si>
  <si>
    <t>VRN2</t>
  </si>
  <si>
    <t>Příprava staveniště</t>
  </si>
  <si>
    <t>020001000</t>
  </si>
  <si>
    <t>-597566914</t>
  </si>
  <si>
    <t>https://podminky.urs.cz/item/CS_URS_2021_02/020001000</t>
  </si>
  <si>
    <t>Poznámka k položce:_x000D_
- záchranné práce_x000D_
- přeložení konstrukcí_x000D_
- odstranění materiálů a konstrukcí_x000D_
- přestěhování lidí, zvířat...</t>
  </si>
  <si>
    <t>VRN3</t>
  </si>
  <si>
    <t>Zařízení staveniště</t>
  </si>
  <si>
    <t>030001000</t>
  </si>
  <si>
    <t>...</t>
  </si>
  <si>
    <t>1520683197</t>
  </si>
  <si>
    <t>https://podminky.urs.cz/item/CS_URS_2021_02/030001000</t>
  </si>
  <si>
    <t>Poznámka k položce:_x000D_
Rozsah dle běžných standardů stavební firmy:_x000D_
- související přípravné práce_x000D_
- vybavení staveniště_x000D_
- připojení a spotřeba energií zařízení staveniště_x000D_
- zabezpečení staveniště_x000D_
- pronájmy ploch, objektů_x000D_
- oplocení staveniště_x000D_
- provoz staveniště_x000D_
- skládky a deponice_x000D_
- vjezd a výjezd ze staveniště_x000D_
- čištění komunikací_x000D_
- stavební buňky_x000D_
- mobilní WC apod._x000D_
- zrušení zařízení staveniště</t>
  </si>
  <si>
    <t>VRN4</t>
  </si>
  <si>
    <t>Inženýrská činnost</t>
  </si>
  <si>
    <t>040001000</t>
  </si>
  <si>
    <t>242977379</t>
  </si>
  <si>
    <t>https://podminky.urs.cz/item/CS_URS_2021_02/040001000</t>
  </si>
  <si>
    <t xml:space="preserve">Poznámka k položce:_x000D_
Inženýrská činnost_x000D_
- dozory_x000D_
- posudky_x000D_
- zkoušky a ostatní měření_x000D_
- revize_x000D_
- ostatní inženýrská činnost_x000D_
- plán BOZP na staveništi_x000D_
_x000D_
Kompletační a koordinační činnost_x000D_
- koordinace řemesel_x000D_
- finální odstranění kolaudačních závad apod._x000D_
_x000D_
</t>
  </si>
  <si>
    <t>02 - D1.1. - D.1.3. - Stavebně konstrukční část, PBŘ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</si>
  <si>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</si>
  <si>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</si>
  <si>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</si>
  <si>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</si>
  <si>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</si>
  <si>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</si>
  <si>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</si>
  <si>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</si>
  <si>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</si>
  <si>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</si>
  <si>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</si>
  <si>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</si>
  <si>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</si>
  <si>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</si>
  <si>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</si>
  <si>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</si>
  <si>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</si>
  <si>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</si>
  <si>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</si>
  <si>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</si>
  <si>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</si>
  <si>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</si>
  <si>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</si>
  <si>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795 - Lokální vytápění</t>
  </si>
  <si>
    <t>HZS - Hodinové zúčtovací sazby</t>
  </si>
  <si>
    <t>HSV</t>
  </si>
  <si>
    <t>Práce a dodávky HSV</t>
  </si>
  <si>
    <t>Zemní práce</t>
  </si>
  <si>
    <t>131251104</t>
  </si>
  <si>
    <t>Hloubení jam nezapažených v hornině třídy těžitelnosti I skupiny 3 objem do 500 m3 strojně</t>
  </si>
  <si>
    <t>m3</t>
  </si>
  <si>
    <t>CS ÚRS 2022 01</t>
  </si>
  <si>
    <t>-1308570906</t>
  </si>
  <si>
    <t>Hloubení nezapažených jam a zářezů strojně s urovnáním dna do předepsaného profilu a spádu v hornině třídy těžitelnosti I skupiny 3 přes 100 do 500 m3</t>
  </si>
  <si>
    <t>https://podminky.urs.cz/item/CS_URS_2022_01/131251104</t>
  </si>
  <si>
    <t>VV</t>
  </si>
  <si>
    <t>"výkop</t>
  </si>
  <si>
    <t>192,25</t>
  </si>
  <si>
    <t>162751117</t>
  </si>
  <si>
    <t>Vodorovné přemístění přes 9 000 do 10000 m výkopku/sypaniny z horniny třídy těžitelnosti I skupiny 1 až 3</t>
  </si>
  <si>
    <t>-1393265862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</si>
  <si>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</si>
  <si>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https://podminky.urs.cz/item/CS_URS_2022_01/162751117</t>
  </si>
  <si>
    <t>171201231</t>
  </si>
  <si>
    <t>Poplatek za uložení zeminy a kamení na recyklační skládce (skládkovné) kód odpadu 17 05 04</t>
  </si>
  <si>
    <t>t</t>
  </si>
  <si>
    <t>1276777581</t>
  </si>
  <si>
    <t>Poplatek za uložení stavebního odpadu na recyklační skládce (skládkovné) zeminy a kamení zatříděného do Katalogu odpadů pod kódem 17 05 04</t>
  </si>
  <si>
    <t>https://podminky.urs.cz/item/CS_URS_2022_01/171201231</t>
  </si>
  <si>
    <t>192,25*1,8 'Přepočtené koeficientem množství</t>
  </si>
  <si>
    <t>Zakládání</t>
  </si>
  <si>
    <t>271532211</t>
  </si>
  <si>
    <t>Podsyp pod základové konstrukce se zhutněním z hrubého kameniva frakce 32 až 63 mm</t>
  </si>
  <si>
    <t>1993527795</t>
  </si>
  <si>
    <t>Podsyp pod základové konstrukce se zhutněním a urovnáním povrchu z kameniva hrubého, frakce 32 - 63 mm</t>
  </si>
  <si>
    <t>https://podminky.urs.cz/item/CS_URS_2022_01/271532211</t>
  </si>
  <si>
    <t>273321311</t>
  </si>
  <si>
    <t>Základové desky ze ŽB bez zvýšených nároků na prostředí tř. C 16/20</t>
  </si>
  <si>
    <t>912618659</t>
  </si>
  <si>
    <t>Základy z betonu železového (bez výztuže) desky z betonu bez zvláštních nároků na prostředí tř. C 16/20</t>
  </si>
  <si>
    <t>https://podminky.urs.cz/item/CS_URS_2022_01/273321311</t>
  </si>
  <si>
    <t>"C 16/20, XC2, XA1</t>
  </si>
  <si>
    <t>41</t>
  </si>
  <si>
    <t>273351121</t>
  </si>
  <si>
    <t>Zřízení bednění základových desek</t>
  </si>
  <si>
    <t>m2</t>
  </si>
  <si>
    <t>1610395730</t>
  </si>
  <si>
    <t>Bednění základů desek zřízení</t>
  </si>
  <si>
    <t>https://podminky.urs.cz/item/CS_URS_2022_01/273351121</t>
  </si>
  <si>
    <t>273351122</t>
  </si>
  <si>
    <t>Odstranění bednění základových desek</t>
  </si>
  <si>
    <t>776087628</t>
  </si>
  <si>
    <t>Bednění základů desek odstranění</t>
  </si>
  <si>
    <t>https://podminky.urs.cz/item/CS_URS_2022_01/273351122</t>
  </si>
  <si>
    <t>273361821</t>
  </si>
  <si>
    <t>Výztuž základových desek betonářskou ocelí 10 505 (R)</t>
  </si>
  <si>
    <t>-487963286</t>
  </si>
  <si>
    <t>Výztuž základů desek z betonářské oceli 10 505 (R) nebo BSt 500</t>
  </si>
  <si>
    <t>https://podminky.urs.cz/item/CS_URS_2022_01/273361821</t>
  </si>
  <si>
    <t>"předpoklad 220kg/m3</t>
  </si>
  <si>
    <t>9,02</t>
  </si>
  <si>
    <t>9</t>
  </si>
  <si>
    <t>274313511</t>
  </si>
  <si>
    <t>Základové pásy z betonu tř. C 12/15</t>
  </si>
  <si>
    <t>509280135</t>
  </si>
  <si>
    <t>Základy z betonu prostého pasy betonu kamenem neprokládaného tř. C 12/15</t>
  </si>
  <si>
    <t>https://podminky.urs.cz/item/CS_URS_2022_01/274313511</t>
  </si>
  <si>
    <t>36,21</t>
  </si>
  <si>
    <t>10</t>
  </si>
  <si>
    <t>274321311</t>
  </si>
  <si>
    <t>Základové pasy ze ŽB bez zvýšených nároků na prostředí tř. C 16/20</t>
  </si>
  <si>
    <t>-1817481416</t>
  </si>
  <si>
    <t>Základy z betonu železového (bez výztuže) pasy z betonu bez zvláštních nároků na prostředí tř. C 16/20</t>
  </si>
  <si>
    <t>https://podminky.urs.cz/item/CS_URS_2022_01/274321311</t>
  </si>
  <si>
    <t>2,94</t>
  </si>
  <si>
    <t>11</t>
  </si>
  <si>
    <t>275361821</t>
  </si>
  <si>
    <t>Výztuž základových patek betonářskou ocelí 10 505 (R)</t>
  </si>
  <si>
    <t>-127080875</t>
  </si>
  <si>
    <t>Výztuž základů patek z betonářské oceli 10 505 (R)</t>
  </si>
  <si>
    <t>https://podminky.urs.cz/item/CS_URS_2022_01/275361821</t>
  </si>
  <si>
    <t>0,647</t>
  </si>
  <si>
    <t>12</t>
  </si>
  <si>
    <t>279113124</t>
  </si>
  <si>
    <t>Základová zeď tl přes 250 do 300 mm z tvárnic ztraceného bednění včetně výplně z betonu tř. C 12/15</t>
  </si>
  <si>
    <t>-543149703</t>
  </si>
  <si>
    <t>Základové zdi z tvárnic ztraceného bednění včetně výplně z betonu bez zvláštních nároků na vliv prostředí třídy C 12/15, tloušťky zdiva přes 250 do 300 mm</t>
  </si>
  <si>
    <t>https://podminky.urs.cz/item/CS_URS_2022_01/279113124</t>
  </si>
  <si>
    <t>(96,15*0,25)</t>
  </si>
  <si>
    <t>13</t>
  </si>
  <si>
    <t>279361821</t>
  </si>
  <si>
    <t>Výztuž základových zdí nosných betonářskou ocelí 10 505</t>
  </si>
  <si>
    <t>597933417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</si>
  <si>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</si>
  <si>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https://podminky.urs.cz/item/CS_URS_2022_01/279361821</t>
  </si>
  <si>
    <t>"ztracené bednění</t>
  </si>
  <si>
    <t>"předpoklad 80 kg/m3</t>
  </si>
  <si>
    <t>8,17</t>
  </si>
  <si>
    <t>Svislé a kompletní konstrukce</t>
  </si>
  <si>
    <t>14</t>
  </si>
  <si>
    <t>311235145</t>
  </si>
  <si>
    <t>Zdivo jednovrstvé z cihel broušených přes P10 do P15 na tenkovrstvou maltu tl 250 mm</t>
  </si>
  <si>
    <t>1276582315</t>
  </si>
  <si>
    <t>Zdivo jednovrstvé z cihel děrovaných broušených na celoplošnou tenkovrstvou maltu, pevnost cihel přes P10 do P15, tl. zdiva 250 mm</t>
  </si>
  <si>
    <t>https://podminky.urs.cz/item/CS_URS_2022_01/311235145</t>
  </si>
  <si>
    <t xml:space="preserve">"vnitřní zdivo </t>
  </si>
  <si>
    <t>15,5</t>
  </si>
  <si>
    <t>311235151</t>
  </si>
  <si>
    <t>Zdivo jednovrstvé z cihel broušených do P10 na tenkovrstvou maltu tl 300 mm</t>
  </si>
  <si>
    <t>-474454853</t>
  </si>
  <si>
    <t>Zdivo jednovrstvé z cihel děrovaných broušených na celoplošnou tenkovrstvou maltu, pevnost cihel do P10, tl. zdiva 300 mm</t>
  </si>
  <si>
    <t>https://podminky.urs.cz/item/CS_URS_2022_01/311235151</t>
  </si>
  <si>
    <t>"nosné zdivo</t>
  </si>
  <si>
    <t>196,588</t>
  </si>
  <si>
    <t>16</t>
  </si>
  <si>
    <t>314272702</t>
  </si>
  <si>
    <t>Komínové těleso betonové s vkládanou izolací jednoprůduchové z izostatických vložek D 16 cm v 3 m</t>
  </si>
  <si>
    <t>soubor</t>
  </si>
  <si>
    <t>193304653</t>
  </si>
  <si>
    <t>Komín jednoprůduchový z lehčeného betonu s vkládanou izolací s izostatickými vložkami komínové těleso výšky 3 m z vnitřních keramických profilovaných vložek bez větrací šachty, světlý průměr vložky 16 cm</t>
  </si>
  <si>
    <t>https://podminky.urs.cz/item/CS_URS_2022_01/314272702</t>
  </si>
  <si>
    <t>17</t>
  </si>
  <si>
    <t>314272712</t>
  </si>
  <si>
    <t>Příplatek ke komínovému tělesu betonovému jednoprůduchovému z izostatických vložek s vkládanou izolací D 16 cm ZKD 1 m výšky</t>
  </si>
  <si>
    <t>m</t>
  </si>
  <si>
    <t>671636224</t>
  </si>
  <si>
    <t>Komín jednoprůduchový z lehčeného betonu s vkládanou izolací s izostatickými vložkami komínové těleso výšky 3 m z vnitřních keramických profilovaných vložek Příplatek k ceně za každý další i započatý metr výšky komínového tělesa přes 3 m bez větrací šachty, světlý průměr vložky 16 cm</t>
  </si>
  <si>
    <t>https://podminky.urs.cz/item/CS_URS_2022_01/314272712</t>
  </si>
  <si>
    <t>2,7 "celková výška 5700 mm</t>
  </si>
  <si>
    <t>18</t>
  </si>
  <si>
    <t>317142422</t>
  </si>
  <si>
    <t>Překlad nenosný pórobetonový š 100 mm v do 250 mm na tenkovrstvou maltu dl přes 1000 do 1250 mm</t>
  </si>
  <si>
    <t>kus</t>
  </si>
  <si>
    <t>-1339752786</t>
  </si>
  <si>
    <t>Překlady nenosné z pórobetonu osazené do tenkého maltového lože, výšky do 250 mm, šířky překladu 100 mm, délky překladu přes 1000 do 1250 mm</t>
  </si>
  <si>
    <t>https://podminky.urs.cz/item/CS_URS_2022_01/317142422</t>
  </si>
  <si>
    <t>19</t>
  </si>
  <si>
    <t>317142442</t>
  </si>
  <si>
    <t>Překlad nenosný pórobetonový š 150 mm v do 250 mm na tenkovrstvou maltu dl přes 1000 do 1250 mm</t>
  </si>
  <si>
    <t>-470380298</t>
  </si>
  <si>
    <t>Překlady nenosné z pórobetonu osazené do tenkého maltového lože, výšky do 250 mm, šířky překladu 150 mm, délky překladu přes 1000 do 1250 mm</t>
  </si>
  <si>
    <t>https://podminky.urs.cz/item/CS_URS_2022_01/317142442</t>
  </si>
  <si>
    <t>20</t>
  </si>
  <si>
    <t>317168052</t>
  </si>
  <si>
    <t>Překlad keramický vysoký v 238 mm dl 1250 mm</t>
  </si>
  <si>
    <t>1343998493</t>
  </si>
  <si>
    <t>Překlady keramické vysoké osazené do maltového lože, šířky překladu 70 mm výšky 238 mm, délky 1250 mm</t>
  </si>
  <si>
    <t>https://podminky.urs.cz/item/CS_URS_2022_01/317168052</t>
  </si>
  <si>
    <t>"překlad P3</t>
  </si>
  <si>
    <t>"překlad P12</t>
  </si>
  <si>
    <t>Součet</t>
  </si>
  <si>
    <t>317168053</t>
  </si>
  <si>
    <t>Překlad keramický vysoký v 238 mm dl 1500 mm</t>
  </si>
  <si>
    <t>-1430267627</t>
  </si>
  <si>
    <t>Překlady keramické vysoké osazené do maltového lože, šířky překladu 70 mm výšky 238 mm, délky 1500 mm</t>
  </si>
  <si>
    <t>https://podminky.urs.cz/item/CS_URS_2022_01/317168053</t>
  </si>
  <si>
    <t>"překlad P4</t>
  </si>
  <si>
    <t>36</t>
  </si>
  <si>
    <t>22</t>
  </si>
  <si>
    <t>317168054</t>
  </si>
  <si>
    <t>Překlad keramický vysoký v 238 mm dl 1750 mm</t>
  </si>
  <si>
    <t>-1401869258</t>
  </si>
  <si>
    <t>Překlady keramické vysoké osazené do maltového lože, šířky překladu 70 mm výšky 238 mm, délky 1750 mm</t>
  </si>
  <si>
    <t>https://podminky.urs.cz/item/CS_URS_2022_01/317168054</t>
  </si>
  <si>
    <t>"překlad P2</t>
  </si>
  <si>
    <t>23</t>
  </si>
  <si>
    <t>317168060</t>
  </si>
  <si>
    <t>Překlad keramický vysoký v 238 mm dl 3250 mm</t>
  </si>
  <si>
    <t>-960345638</t>
  </si>
  <si>
    <t>Překlady keramické vysoké osazené do maltového lože, šířky překladu 70 mm výšky 238 mm, délky 3250 mm</t>
  </si>
  <si>
    <t>https://podminky.urs.cz/item/CS_URS_2022_01/317168060</t>
  </si>
  <si>
    <t>"překlad P5</t>
  </si>
  <si>
    <t>24</t>
  </si>
  <si>
    <t>317941121</t>
  </si>
  <si>
    <t>Osazování ocelových válcovaných nosníků na zdivu I, IE, U, UE nebo L do č. 12 nebo výšky do 120 mm</t>
  </si>
  <si>
    <t>-1286814998</t>
  </si>
  <si>
    <t>Osazování ocelových válcovaných nosníků na zdivu I nebo IE nebo U nebo UE nebo L do č. 12 nebo výšky do 120 mm</t>
  </si>
  <si>
    <t>https://podminky.urs.cz/item/CS_URS_2022_01/317941121</t>
  </si>
  <si>
    <t>"překlad P6</t>
  </si>
  <si>
    <t>"IPE 120</t>
  </si>
  <si>
    <t>((1,8*2)*10,4/1000)*2</t>
  </si>
  <si>
    <t>25</t>
  </si>
  <si>
    <t>M</t>
  </si>
  <si>
    <t>13010744</t>
  </si>
  <si>
    <t>ocel profilová jakost S235JR (11 375) průřez IPE 120</t>
  </si>
  <si>
    <t>964664773</t>
  </si>
  <si>
    <t>0,075*1,1 'Přepočtené koeficientem množství</t>
  </si>
  <si>
    <t>26</t>
  </si>
  <si>
    <t>317941123</t>
  </si>
  <si>
    <t>Osazování ocelových válcovaných nosníků na zdivu I, IE, U, UE nebo L přes č. 14 do č. 22 nebo výšky do 220 mm</t>
  </si>
  <si>
    <t>-1530165589</t>
  </si>
  <si>
    <t>Osazování ocelových válcovaných nosníků na zdivu I nebo IE nebo U nebo UE nebo L č. 14 až 22 nebo výšky do 220 mm</t>
  </si>
  <si>
    <t>https://podminky.urs.cz/item/CS_URS_2022_01/317941123</t>
  </si>
  <si>
    <t>"překlad P1</t>
  </si>
  <si>
    <t>"IPE 180</t>
  </si>
  <si>
    <t>2*18,8/1000</t>
  </si>
  <si>
    <t>27</t>
  </si>
  <si>
    <t>13010750</t>
  </si>
  <si>
    <t>ocel profilová jakost S235JR (11 375) průřez IPE 180</t>
  </si>
  <si>
    <t>175793535</t>
  </si>
  <si>
    <t>0,038*1,1 'Přepočtené koeficientem množství</t>
  </si>
  <si>
    <t>28</t>
  </si>
  <si>
    <t>317941125</t>
  </si>
  <si>
    <t>Osazování ocelových válcovaných nosníků na zdivu I, IE, U, UE nebo L č 24 a vyšší nebo výšky přes 220 mm</t>
  </si>
  <si>
    <t>1502566939</t>
  </si>
  <si>
    <t>Osazování ocelových válcovaných nosníků na zdivu I nebo IE nebo U nebo UE nebo L č. 24 a výše nebo výšky přes 220 mm</t>
  </si>
  <si>
    <t>https://podminky.urs.cz/item/CS_URS_2022_01/317941125</t>
  </si>
  <si>
    <t>"IPE 240</t>
  </si>
  <si>
    <t>"překlad P7</t>
  </si>
  <si>
    <t>5,6*30,7/1000</t>
  </si>
  <si>
    <t>"překlad P8</t>
  </si>
  <si>
    <t>3*30,7/1000</t>
  </si>
  <si>
    <t>"překlad P9</t>
  </si>
  <si>
    <t>5,55*30,7/1000</t>
  </si>
  <si>
    <t>"překlad P10</t>
  </si>
  <si>
    <t>6*30,7/1000</t>
  </si>
  <si>
    <t>"překlad P11</t>
  </si>
  <si>
    <t>(2*2)*30,7/1000</t>
  </si>
  <si>
    <t>"překlad P13</t>
  </si>
  <si>
    <t>5,1*30,7/1000</t>
  </si>
  <si>
    <t>"překlad P14</t>
  </si>
  <si>
    <t>3,5*30,7/1000</t>
  </si>
  <si>
    <t>"překlad P15</t>
  </si>
  <si>
    <t>4,6*30,7/1000</t>
  </si>
  <si>
    <t>29</t>
  </si>
  <si>
    <t>13010726</t>
  </si>
  <si>
    <t>ocel profilová jakost S235JR (11 375) průřez I (IPN) 240</t>
  </si>
  <si>
    <t>1197055831</t>
  </si>
  <si>
    <t>1,146*1,1 'Přepočtené koeficientem množství</t>
  </si>
  <si>
    <t>30</t>
  </si>
  <si>
    <t>317998112</t>
  </si>
  <si>
    <t>Tepelná izolace mezi překlady v 24 cm z EPS tl přes 50 do 70 mm</t>
  </si>
  <si>
    <t>-993514924</t>
  </si>
  <si>
    <t>Izolace tepelná mezi překlady z pěnového polystyrenu výšky 24 cm, tloušťky přes 50 do 70 mm</t>
  </si>
  <si>
    <t>https://podminky.urs.cz/item/CS_URS_2022_01/317998112</t>
  </si>
  <si>
    <t>1,75</t>
  </si>
  <si>
    <t>(21/3)*1,25</t>
  </si>
  <si>
    <t>(36/3)*1,5</t>
  </si>
  <si>
    <t>3,25</t>
  </si>
  <si>
    <t>31</t>
  </si>
  <si>
    <t>331273011</t>
  </si>
  <si>
    <t>Pilíř z tvárnic betonových rozměru do 300x300 mm</t>
  </si>
  <si>
    <t>290766245</t>
  </si>
  <si>
    <t>Pilíř z betonových tvárnic včetně zmonolitnění betonovou směsí bez výztuže, rozměru do 300x300 mm</t>
  </si>
  <si>
    <t>https://podminky.urs.cz/item/CS_URS_2022_01/331273011</t>
  </si>
  <si>
    <t>"terasa</t>
  </si>
  <si>
    <t>(3*0,3*0,3)*5</t>
  </si>
  <si>
    <t xml:space="preserve">"m 102 </t>
  </si>
  <si>
    <t>(3*0,3*0,3)</t>
  </si>
  <si>
    <t>32</t>
  </si>
  <si>
    <t>331361821</t>
  </si>
  <si>
    <t>Výztuž sloupů hranatých betonářskou ocelí 10 505</t>
  </si>
  <si>
    <t>746686232</t>
  </si>
  <si>
    <t>Výztuž sloupů, pilířů, rámových stojek, táhel nebo vzpěr hranatých svislých nebo šikmých (odkloněných) z betonářské oceli 10 505 (R) nebo BSt 500</t>
  </si>
  <si>
    <t>https://podminky.urs.cz/item/CS_URS_2022_01/331361821</t>
  </si>
  <si>
    <t>"výztuž pilířů; předpoklad 255 kg/m3</t>
  </si>
  <si>
    <t>0,45</t>
  </si>
  <si>
    <t>33</t>
  </si>
  <si>
    <t>342272225</t>
  </si>
  <si>
    <t>Příčka z pórobetonových hladkých tvárnic na tenkovrstvou maltu tl 100 mm</t>
  </si>
  <si>
    <t>-631892886</t>
  </si>
  <si>
    <t>Příčky z pórobetonových tvárnic hladkých na tenké maltové lože objemová hmotnost do 500 kg/m3, tloušťka příčky 100 mm</t>
  </si>
  <si>
    <t>https://podminky.urs.cz/item/CS_URS_2022_01/342272225</t>
  </si>
  <si>
    <t>"vnitřní příčky</t>
  </si>
  <si>
    <t>90,164</t>
  </si>
  <si>
    <t>34</t>
  </si>
  <si>
    <t>342272245</t>
  </si>
  <si>
    <t>Příčka z pórobetonových hladkých tvárnic na tenkovrstvou maltu tl 150 mm</t>
  </si>
  <si>
    <t>-457775911</t>
  </si>
  <si>
    <t>Příčky z pórobetonových tvárnic hladkých na tenké maltové lože objemová hmotnost do 500 kg/m3, tloušťka příčky 150 mm</t>
  </si>
  <si>
    <t>https://podminky.urs.cz/item/CS_URS_2022_01/342272245</t>
  </si>
  <si>
    <t>161,726</t>
  </si>
  <si>
    <t>35</t>
  </si>
  <si>
    <t>342291121</t>
  </si>
  <si>
    <t>Ukotvení příček k cihelným konstrukcím plochými kotvami</t>
  </si>
  <si>
    <t>-1486134583</t>
  </si>
  <si>
    <t>Ukotvení příček plochými kotvami, do konstrukce cihelné</t>
  </si>
  <si>
    <t>https://podminky.urs.cz/item/CS_URS_2022_01/342291121</t>
  </si>
  <si>
    <t>30 "příčky do tl. 100 mm</t>
  </si>
  <si>
    <t>42 "příčky přes tl. 100 mm</t>
  </si>
  <si>
    <t>346272256</t>
  </si>
  <si>
    <t>Přizdívka z pórobetonových tvárnic tl 150 mm</t>
  </si>
  <si>
    <t>2087101633</t>
  </si>
  <si>
    <t>Přizdívky z pórobetonových tvárnic objemová hmotnost do 500 kg/m3, na tenké maltové lože, tloušťka přizdívky 150 mm</t>
  </si>
  <si>
    <t>https://podminky.urs.cz/item/CS_URS_2022_01/346272256</t>
  </si>
  <si>
    <t>"přizdívky</t>
  </si>
  <si>
    <t>13,725</t>
  </si>
  <si>
    <t>Vodorovné konstrukce</t>
  </si>
  <si>
    <t>37</t>
  </si>
  <si>
    <t>417238213</t>
  </si>
  <si>
    <t>Obezdívka věnce jednostranná věncovkou keramickou v přes 210 do 250 mm včetně polystyrenu tl 100 mm</t>
  </si>
  <si>
    <t>1676155292</t>
  </si>
  <si>
    <t>Obezdívka ztužujícího věnce keramickými věncovkami včetně tepelné izolace z pěnového polystyrenu tl. 100 mm jednostranná, výška věnce přes 210 do 250 mm</t>
  </si>
  <si>
    <t>https://podminky.urs.cz/item/CS_URS_2022_01/417238213</t>
  </si>
  <si>
    <t xml:space="preserve">"věnce </t>
  </si>
  <si>
    <t>100,2</t>
  </si>
  <si>
    <t>38</t>
  </si>
  <si>
    <t>417321414</t>
  </si>
  <si>
    <t>Ztužující pásy a věnce ze ŽB tř. C 20/25</t>
  </si>
  <si>
    <t>532972391</t>
  </si>
  <si>
    <t>Ztužující pásy a věnce z betonu železového (bez výztuže) tř. C 20/25</t>
  </si>
  <si>
    <t>https://podminky.urs.cz/item/CS_URS_2022_01/417321414</t>
  </si>
  <si>
    <t>"C 20/25 XC1</t>
  </si>
  <si>
    <t>4,701</t>
  </si>
  <si>
    <t>39</t>
  </si>
  <si>
    <t>417351115</t>
  </si>
  <si>
    <t>Zřízení bednění ztužujících věnců</t>
  </si>
  <si>
    <t>272016480</t>
  </si>
  <si>
    <t>Bednění bočnic ztužujících pásů a věnců včetně vzpěr zřízení</t>
  </si>
  <si>
    <t>https://podminky.urs.cz/item/CS_URS_2022_01/417351115</t>
  </si>
  <si>
    <t>"věnce</t>
  </si>
  <si>
    <t>32,175</t>
  </si>
  <si>
    <t>40</t>
  </si>
  <si>
    <t>417351116</t>
  </si>
  <si>
    <t>Odstranění bednění ztužujících věnců</t>
  </si>
  <si>
    <t>-2077041831</t>
  </si>
  <si>
    <t>Bednění bočnic ztužujících pásů a věnců včetně vzpěr odstranění</t>
  </si>
  <si>
    <t>https://podminky.urs.cz/item/CS_URS_2022_01/417351116</t>
  </si>
  <si>
    <t>417361821</t>
  </si>
  <si>
    <t>Výztuž ztužujících pásů a věnců betonářskou ocelí 10 505</t>
  </si>
  <si>
    <t>-410675224</t>
  </si>
  <si>
    <t>Výztuž ztužujících pásů a věnců z betonářské oceli 10 505 (R) nebo BSt 500</t>
  </si>
  <si>
    <t>https://podminky.urs.cz/item/CS_URS_2022_01/417361821</t>
  </si>
  <si>
    <t>"předpoklad 255 kg/m3</t>
  </si>
  <si>
    <t>1,199</t>
  </si>
  <si>
    <t>Komunikace pozemní</t>
  </si>
  <si>
    <t>42</t>
  </si>
  <si>
    <t>596211111</t>
  </si>
  <si>
    <t>Kladení zámkové dlažby komunikací pro pěší ručně tl 60 mm skupiny A pl přes 50 do 100 m2</t>
  </si>
  <si>
    <t>-1259097080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</si>
  <si>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</si>
  <si>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https://podminky.urs.cz/item/CS_URS_2022_01/596211111</t>
  </si>
  <si>
    <t>54,5</t>
  </si>
  <si>
    <t>43</t>
  </si>
  <si>
    <t>59245296</t>
  </si>
  <si>
    <t>dlažba zámková tvaru I 200x165x100mm přírodní</t>
  </si>
  <si>
    <t>-831063681</t>
  </si>
  <si>
    <t>54,5*1,03 'Přepočtené koeficientem množství</t>
  </si>
  <si>
    <t>Úpravy povrchů, podlahy a osazování výplní</t>
  </si>
  <si>
    <t>44</t>
  </si>
  <si>
    <t>612131121</t>
  </si>
  <si>
    <t>Penetrační disperzní nátěr vnitřních stěn nanášený ručně</t>
  </si>
  <si>
    <t>-825289617</t>
  </si>
  <si>
    <t>Podkladní a spojovací vrstva vnitřních omítaných ploch penetrace disperzní nanášená ručně stěn</t>
  </si>
  <si>
    <t>https://podminky.urs.cz/item/CS_URS_2022_01/612131121</t>
  </si>
  <si>
    <t>"plocha stěn</t>
  </si>
  <si>
    <t>855,93</t>
  </si>
  <si>
    <t>"odpočet otvorů</t>
  </si>
  <si>
    <t>-(43,63*2) "vnitřní dveře</t>
  </si>
  <si>
    <t>-38,3 "vnější otvory</t>
  </si>
  <si>
    <t>"ostění/nadpraží</t>
  </si>
  <si>
    <t>25,93</t>
  </si>
  <si>
    <t>45</t>
  </si>
  <si>
    <t>612341121</t>
  </si>
  <si>
    <t>Sádrová nebo vápenosádrová omítka hladká jednovrstvá vnitřních stěn nanášená ručně</t>
  </si>
  <si>
    <t>1027777610</t>
  </si>
  <si>
    <t>Omítka sádrová nebo vápenosádrová vnitřních ploch nanášená ručně jednovrstvá, tloušťky do 10 mm hladká svislých konstrukcí stěn</t>
  </si>
  <si>
    <t>https://podminky.urs.cz/item/CS_URS_2022_01/612341121</t>
  </si>
  <si>
    <t>46</t>
  </si>
  <si>
    <t>622142001</t>
  </si>
  <si>
    <t>Potažení vnějších stěn sklovláknitým pletivem vtlačeným do tenkovrstvé hmoty</t>
  </si>
  <si>
    <t>1775914094</t>
  </si>
  <si>
    <t>Potažení vnějších ploch pletivem v ploše nebo pruzích, na plném podkladu sklovláknitým vtlačením do tmelu stěn</t>
  </si>
  <si>
    <t>https://podminky.urs.cz/item/CS_URS_2022_01/622142001</t>
  </si>
  <si>
    <t>"sokl</t>
  </si>
  <si>
    <t>50,1</t>
  </si>
  <si>
    <t>"fasáda</t>
  </si>
  <si>
    <t>224,5</t>
  </si>
  <si>
    <t>8,64</t>
  </si>
  <si>
    <t>47</t>
  </si>
  <si>
    <t>622143003</t>
  </si>
  <si>
    <t>Montáž omítkových plastových nebo pozinkovaných rohových profilů s tkaninou</t>
  </si>
  <si>
    <t>674053996</t>
  </si>
  <si>
    <t>Montáž omítkových profilů plastových, pozinkovaných nebo dřevěných upevněných vtlačením do podkladní vrstvy nebo přibitím rohových s tkaninou</t>
  </si>
  <si>
    <t>https://podminky.urs.cz/item/CS_URS_2022_01/622143003</t>
  </si>
  <si>
    <t>27,85 "nadpraží</t>
  </si>
  <si>
    <t>58,58 "ostění</t>
  </si>
  <si>
    <t>48</t>
  </si>
  <si>
    <t>55343026</t>
  </si>
  <si>
    <t>profil rohový Pz+PVC pro vnější omítky tl 15mm</t>
  </si>
  <si>
    <t>1651760262</t>
  </si>
  <si>
    <t>86,43*1,15 'Přepočtené koeficientem množství</t>
  </si>
  <si>
    <t>49</t>
  </si>
  <si>
    <t>622143004</t>
  </si>
  <si>
    <t>Montáž omítkových samolepících začišťovacích profilů pro spojení s okenním rámem</t>
  </si>
  <si>
    <t>-706059874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</si>
  <si>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</si>
  <si>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https://podminky.urs.cz/item/CS_URS_2022_01/622143004</t>
  </si>
  <si>
    <t>20,25 "parapet</t>
  </si>
  <si>
    <t>50</t>
  </si>
  <si>
    <t>59051476</t>
  </si>
  <si>
    <t>profil začišťovací PVC 9mm s výztužnou tkaninou pro ostění ETICS</t>
  </si>
  <si>
    <t>1797055220</t>
  </si>
  <si>
    <t>58,58*1,15 'Přepočtené koeficientem množství</t>
  </si>
  <si>
    <t>51</t>
  </si>
  <si>
    <t>59051510</t>
  </si>
  <si>
    <t>profil začišťovací s okapnicí PVC s výztužnou tkaninou pro nadpraží ETICS</t>
  </si>
  <si>
    <t>-673787363</t>
  </si>
  <si>
    <t>27,85*1,15 'Přepočtené koeficientem množství</t>
  </si>
  <si>
    <t>52</t>
  </si>
  <si>
    <t>59051512</t>
  </si>
  <si>
    <t>profil začišťovací s okapnicí PVC s výztužnou tkaninou pro parapet ETICS</t>
  </si>
  <si>
    <t>-711363594</t>
  </si>
  <si>
    <t>20,25*1,15 'Přepočtené koeficientem množství</t>
  </si>
  <si>
    <t>53</t>
  </si>
  <si>
    <t>622151001</t>
  </si>
  <si>
    <t>Penetrační akrylátový nátěr vnějších pastovitých tenkovrstvých omítek stěn</t>
  </si>
  <si>
    <t>103484465</t>
  </si>
  <si>
    <t>Penetrační nátěr vnějších pastovitých tenkovrstvých omítek akrylátový univerzální stěn</t>
  </si>
  <si>
    <t>https://podminky.urs.cz/item/CS_URS_2022_01/622151001</t>
  </si>
  <si>
    <t>54</t>
  </si>
  <si>
    <t>622151021</t>
  </si>
  <si>
    <t>Penetrační akrylátový nátěr vnějších mozaikových tenkovrstvých omítek stěn</t>
  </si>
  <si>
    <t>1915768406</t>
  </si>
  <si>
    <t>Penetrační nátěr vnějších pastovitých tenkovrstvých omítek mozaikových akrylátový stěn</t>
  </si>
  <si>
    <t>https://podminky.urs.cz/item/CS_URS_2022_01/622151021</t>
  </si>
  <si>
    <t>21,5</t>
  </si>
  <si>
    <t>55</t>
  </si>
  <si>
    <t>622211021</t>
  </si>
  <si>
    <t>Montáž kontaktního zateplení vnějších stěn lepením a mechanickým kotvením polystyrénových desek do betonu a zdiva tl přes 80 do 120 mm</t>
  </si>
  <si>
    <t>-95239152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</si>
  <si>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</si>
  <si>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https://podminky.urs.cz/item/CS_URS_2022_01/622211021</t>
  </si>
  <si>
    <t>56</t>
  </si>
  <si>
    <t>28376076</t>
  </si>
  <si>
    <t>deska EPS grafitová fasádní λ=0,030-0,031 tl 100mm</t>
  </si>
  <si>
    <t>-1489312671</t>
  </si>
  <si>
    <t>224,5*1,05 'Přepočtené koeficientem množství</t>
  </si>
  <si>
    <t>57</t>
  </si>
  <si>
    <t>622511112</t>
  </si>
  <si>
    <t>Tenkovrstvá akrylátová mozaiková střednězrnná omítka vnějších stěn</t>
  </si>
  <si>
    <t>-833940519</t>
  </si>
  <si>
    <t>Omítka tenkovrstvá akrylátová vnějších ploch probarvená bez penetrace mozaiková střednězrnná stěn</t>
  </si>
  <si>
    <t>https://podminky.urs.cz/item/CS_URS_2022_01/622511112</t>
  </si>
  <si>
    <t>58</t>
  </si>
  <si>
    <t>622521012</t>
  </si>
  <si>
    <t>Tenkovrstvá silikátová zatíraná omítka zrnitost 1,5 mm vnějších stěn</t>
  </si>
  <si>
    <t>485697812</t>
  </si>
  <si>
    <t>Omítka tenkovrstvá silikátová vnějších ploch probarvená bez penetrace zatíraná (škrábaná ), zrnitost 1,5 mm stěn</t>
  </si>
  <si>
    <t>https://podminky.urs.cz/item/CS_URS_2022_01/622521012</t>
  </si>
  <si>
    <t>59</t>
  </si>
  <si>
    <t>631311115</t>
  </si>
  <si>
    <t>Mazanina tl přes 50 do 80 mm z betonu prostého bez zvýšených nároků na prostředí tř. C 20/25</t>
  </si>
  <si>
    <t>-611076858</t>
  </si>
  <si>
    <t>Mazanina z betonu prostého bez zvýšených nároků na prostředí tl. přes 50 do 80 mm tř. C 20/25</t>
  </si>
  <si>
    <t>https://podminky.urs.cz/item/CS_URS_2022_01/631311115</t>
  </si>
  <si>
    <t>"podlahy</t>
  </si>
  <si>
    <t>11,52</t>
  </si>
  <si>
    <t>60</t>
  </si>
  <si>
    <t>631319011</t>
  </si>
  <si>
    <t>Příplatek k mazanině tl přes 50 do 80 mm za přehlazení povrchu</t>
  </si>
  <si>
    <t>206324939</t>
  </si>
  <si>
    <t>Příplatek k cenám mazanin za úpravu povrchu mazaniny přehlazením, mazanina tl. přes 50 do 80 mm</t>
  </si>
  <si>
    <t>https://podminky.urs.cz/item/CS_URS_2022_01/631319011</t>
  </si>
  <si>
    <t>61</t>
  </si>
  <si>
    <t>631319171</t>
  </si>
  <si>
    <t>Příplatek k mazanině tl přes 50 do 80 mm za stržení povrchu spodní vrstvy před vložením výztuže</t>
  </si>
  <si>
    <t>-756012987</t>
  </si>
  <si>
    <t>Příplatek k cenám mazanin za stržení povrchu spodní vrstvy mazaniny latí před vložením výztuže nebo pletiva pro tl. obou vrstev mazaniny přes 50 do 80 mm</t>
  </si>
  <si>
    <t>https://podminky.urs.cz/item/CS_URS_2022_01/631319171</t>
  </si>
  <si>
    <t>62</t>
  </si>
  <si>
    <t>631362021</t>
  </si>
  <si>
    <t>Výztuž mazanin svařovanými sítěmi Kari</t>
  </si>
  <si>
    <t>1696239124</t>
  </si>
  <si>
    <t>Výztuž mazanin ze svařovaných sítí z drátů typu KARI</t>
  </si>
  <si>
    <t>https://podminky.urs.cz/item/CS_URS_2022_01/631362021</t>
  </si>
  <si>
    <t>"Kari 150x150x5mm</t>
  </si>
  <si>
    <t>0,52</t>
  </si>
  <si>
    <t>63</t>
  </si>
  <si>
    <t>634112112</t>
  </si>
  <si>
    <t>Obvodová dilatace podlahovým páskem z pěnového PE mezi stěnou a mazaninou nebo potěrem v 100 mm</t>
  </si>
  <si>
    <t>-1295212945</t>
  </si>
  <si>
    <t>Obvodová dilatace mezi stěnou a mazaninou nebo potěrem podlahovým páskem z pěnového PE tl. do 10 mm, výšky 100 mm</t>
  </si>
  <si>
    <t>https://podminky.urs.cz/item/CS_URS_2022_01/634112112</t>
  </si>
  <si>
    <t>35,15 "101 Chodba</t>
  </si>
  <si>
    <t>30,9 "102 Klubovna</t>
  </si>
  <si>
    <t>14,6 "103 Přípravna pokrmů</t>
  </si>
  <si>
    <t>7 "104 Sklad</t>
  </si>
  <si>
    <t>8,4 "105 Kancelář</t>
  </si>
  <si>
    <t>10,2 "106 Chodba</t>
  </si>
  <si>
    <t>8,4 "107 WC invalida</t>
  </si>
  <si>
    <t>8,7 "108 Technická místnost</t>
  </si>
  <si>
    <t>8,2 "109 Koupelna</t>
  </si>
  <si>
    <t>7,2 "110 Umývárna</t>
  </si>
  <si>
    <t>17,9 "111 WC muži</t>
  </si>
  <si>
    <t>6,6 "112 Technická místnost</t>
  </si>
  <si>
    <t>9,7 "113 Koupelna</t>
  </si>
  <si>
    <t>25 "114 Umývárna</t>
  </si>
  <si>
    <t>7,8 "115 WC muži</t>
  </si>
  <si>
    <t>11,3 "116 Úklidová místnost</t>
  </si>
  <si>
    <t>19,5 "117 Garáž</t>
  </si>
  <si>
    <t>15,4 "118 Šatna</t>
  </si>
  <si>
    <t>10,3 "119 Umývárna</t>
  </si>
  <si>
    <t>10,6 "120 Umývárna</t>
  </si>
  <si>
    <t>15,2 "121 Šatna</t>
  </si>
  <si>
    <t>14,4 "122 Sklad sport</t>
  </si>
  <si>
    <t>52,3 "123 Terasa</t>
  </si>
  <si>
    <t>64</t>
  </si>
  <si>
    <t>642942111</t>
  </si>
  <si>
    <t>Osazování zárubní nebo rámů dveřních kovových do 2,5 m2 na MC</t>
  </si>
  <si>
    <t>623120717</t>
  </si>
  <si>
    <t>Osazování zárubní nebo rámů kovových dveřních lisovaných nebo z úhelníků bez dveřních křídel na cementovou maltu, plochy otvoru do 2,5 m2</t>
  </si>
  <si>
    <t>https://podminky.urs.cz/item/CS_URS_2022_01/642942111</t>
  </si>
  <si>
    <t>"dveře; ozn. 3/L; roz. 800/1970 mm</t>
  </si>
  <si>
    <t>"dveře; ozn. 4/L; roz. 700/1970 mm</t>
  </si>
  <si>
    <t>65</t>
  </si>
  <si>
    <t>55331481</t>
  </si>
  <si>
    <t>zárubeň jednokřídlá ocelová pro zdění tl stěny 75-100mm rozměru 700/1970, 2100mm</t>
  </si>
  <si>
    <t>-531441717</t>
  </si>
  <si>
    <t>66</t>
  </si>
  <si>
    <t>55331482</t>
  </si>
  <si>
    <t>zárubeň jednokřídlá ocelová pro zdění tl stěny 75-100mm rozměru 800/1970, 2100mm</t>
  </si>
  <si>
    <t>2089573286</t>
  </si>
  <si>
    <t>67</t>
  </si>
  <si>
    <t>644941112</t>
  </si>
  <si>
    <t>Osazování ventilačních mřížek velikosti přes 150 x 200 do 300 x 300 mm</t>
  </si>
  <si>
    <t>-1916429510</t>
  </si>
  <si>
    <t>Montáž průvětrníků nebo mřížek odvětrávacích velikosti přes 150 x 200 do 300 x 300 mm</t>
  </si>
  <si>
    <t>https://podminky.urs.cz/item/CS_URS_2022_01/644941112</t>
  </si>
  <si>
    <t>68</t>
  </si>
  <si>
    <t>55341413</t>
  </si>
  <si>
    <t>průvětrník mřížový s klapkami 300x300mm</t>
  </si>
  <si>
    <t>295360027</t>
  </si>
  <si>
    <t>Ostatní konstrukce a práce, bourání</t>
  </si>
  <si>
    <t>69</t>
  </si>
  <si>
    <t>916231213</t>
  </si>
  <si>
    <t>Osazení chodníkového obrubníku betonového stojatého s boční opěrou do lože z betonu prostého</t>
  </si>
  <si>
    <t>1508704092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</si>
  <si>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</si>
  <si>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https://podminky.urs.cz/item/CS_URS_2022_01/916231213</t>
  </si>
  <si>
    <t>24,7</t>
  </si>
  <si>
    <t>70</t>
  </si>
  <si>
    <t>59217036</t>
  </si>
  <si>
    <t>obrubník betonový parkový přírodní 500x80x250mm</t>
  </si>
  <si>
    <t>1630693329</t>
  </si>
  <si>
    <t>24,7*1,02 'Přepočtené koeficientem množství</t>
  </si>
  <si>
    <t>71</t>
  </si>
  <si>
    <t>916991121</t>
  </si>
  <si>
    <t>Lože pod obrubníky, krajníky nebo obruby z dlažebních kostek z betonu prostého</t>
  </si>
  <si>
    <t>-194391380</t>
  </si>
  <si>
    <t>Lože pod obrubníky, krajníky nebo obruby z dlažebních kostek z betonu prostého</t>
  </si>
  <si>
    <t>https://podminky.urs.cz/item/CS_URS_2022_01/916991121</t>
  </si>
  <si>
    <t>3,96</t>
  </si>
  <si>
    <t>72</t>
  </si>
  <si>
    <t>952901111</t>
  </si>
  <si>
    <t>Vyčištění budov bytové a občanské výstavby při výšce podlaží do 4 m</t>
  </si>
  <si>
    <t>1957370337</t>
  </si>
  <si>
    <t>Vyčištění budov nebo objektů před předáním do užívání budov bytové nebo občanské výstavby, světlé výšky podlaží do 4 m</t>
  </si>
  <si>
    <t>https://podminky.urs.cz/item/CS_URS_2022_01/952901111</t>
  </si>
  <si>
    <t>23,9 "101 Chodba</t>
  </si>
  <si>
    <t>48,77 "102 Klubovna</t>
  </si>
  <si>
    <t>13,12 "103 Přípravna pokrmů</t>
  </si>
  <si>
    <t>2,94 "104 Sklad</t>
  </si>
  <si>
    <t>4,41 "105 Kancelář</t>
  </si>
  <si>
    <t>5,4 "106 Chodba</t>
  </si>
  <si>
    <t>4 "107 WC invalida</t>
  </si>
  <si>
    <t>4,32 "108 Technická místnost</t>
  </si>
  <si>
    <t>4,2 "109 Koupelna</t>
  </si>
  <si>
    <t>3,2 "110 Umývárna</t>
  </si>
  <si>
    <t>9,07 "111 WC muži</t>
  </si>
  <si>
    <t>2,53 "112 Technická místnost</t>
  </si>
  <si>
    <t>5,09 "113 Koupelna</t>
  </si>
  <si>
    <t>12,21 "114 Umývárna</t>
  </si>
  <si>
    <t>3,8 "115 WC muži</t>
  </si>
  <si>
    <t>6,9 "116 Úklidová místnost</t>
  </si>
  <si>
    <t>23,18 "117 Garáž</t>
  </si>
  <si>
    <t>14,26 "118 Šatna</t>
  </si>
  <si>
    <t>6,48 "119 Umývárna</t>
  </si>
  <si>
    <t>6,9 "120 Umývárna</t>
  </si>
  <si>
    <t>13,8 "121 Šatna</t>
  </si>
  <si>
    <t>11,96 "122 Sklad sport</t>
  </si>
  <si>
    <t>54,37 "123 Terasa</t>
  </si>
  <si>
    <t>73</t>
  </si>
  <si>
    <t>953943211</t>
  </si>
  <si>
    <t>Osazování hasicího přístroje</t>
  </si>
  <si>
    <t>1883637001</t>
  </si>
  <si>
    <t>Osazování drobných kovových předmětů kotvených do stěny hasicího přístroje</t>
  </si>
  <si>
    <t>https://podminky.urs.cz/item/CS_URS_2022_01/953943211</t>
  </si>
  <si>
    <t>2 "D+M PHP 6kg s hasící schopností 21A</t>
  </si>
  <si>
    <t>1 "D+M PHP s hasící schopností 183B</t>
  </si>
  <si>
    <t>74</t>
  </si>
  <si>
    <t>44932114</t>
  </si>
  <si>
    <t>přístroj hasicí ruční práškový PG 6 LE</t>
  </si>
  <si>
    <t>363461723</t>
  </si>
  <si>
    <t>75</t>
  </si>
  <si>
    <t>95399001R</t>
  </si>
  <si>
    <t>Požár ucpávky kabelů elektroinstalace - ucpávky ostatní dle výkazů jednotlivých profesí</t>
  </si>
  <si>
    <t>kpl</t>
  </si>
  <si>
    <t>-136996822</t>
  </si>
  <si>
    <t>76</t>
  </si>
  <si>
    <t>95399002R</t>
  </si>
  <si>
    <t>D+M Značení únikových cest dle ČSN ISO 3864</t>
  </si>
  <si>
    <t>1399459837</t>
  </si>
  <si>
    <t xml:space="preserve">Poznámka k položce:_x000D_
Značení únikových cest dle ČSN ISO 3864 v rozsahu alespoň:_x000D_
- veškeré rozvodné skříně, rozvaděče, ovládací skříně elektroinstalace a pod
musí být označeny bleskem_x000D_
- je navrženo označit Hlavní uzávěr vody
- Je navrženo označit požárně bezpečnostní zařízení
_x000D_
</t>
  </si>
  <si>
    <t>998</t>
  </si>
  <si>
    <t>Přesun hmot</t>
  </si>
  <si>
    <t>77</t>
  </si>
  <si>
    <t>998011001</t>
  </si>
  <si>
    <t>Přesun hmot pro budovy zděné v do 6 m</t>
  </si>
  <si>
    <t>1676723196</t>
  </si>
  <si>
    <t>Přesun hmot pro budovy občanské výstavby, bydlení, výrobu a služby s nosnou svislou konstrukcí zděnou z cihel, tvárnic nebo kamene vodorovná dopravní vzdálenost do 100 m pro budovy výšky do 6 m</t>
  </si>
  <si>
    <t>https://podminky.urs.cz/item/CS_URS_2022_01/998011001</t>
  </si>
  <si>
    <t>PSV</t>
  </si>
  <si>
    <t>Práce a dodávky PSV</t>
  </si>
  <si>
    <t>711</t>
  </si>
  <si>
    <t>Izolace proti vodě, vlhkosti a plynům</t>
  </si>
  <si>
    <t>78</t>
  </si>
  <si>
    <t>711111001</t>
  </si>
  <si>
    <t>Provedení izolace proti zemní vlhkosti vodorovné za studena nátěrem penetračním</t>
  </si>
  <si>
    <t>1908788977</t>
  </si>
  <si>
    <t>Provedení izolace proti zemní vlhkosti natěradly a tmely za studena na ploše vodorovné V nátěrem penetračním</t>
  </si>
  <si>
    <t>https://podminky.urs.cz/item/CS_URS_2022_01/711111001</t>
  </si>
  <si>
    <t>79</t>
  </si>
  <si>
    <t>11163150</t>
  </si>
  <si>
    <t>lak penetrační asfaltový</t>
  </si>
  <si>
    <t>1878208694</t>
  </si>
  <si>
    <t>272*0,00033 'Přepočtené koeficientem množství</t>
  </si>
  <si>
    <t>80</t>
  </si>
  <si>
    <t>711112001</t>
  </si>
  <si>
    <t>Provedení izolace proti zemní vlhkosti svislé za studena nátěrem penetračním</t>
  </si>
  <si>
    <t>1616106937</t>
  </si>
  <si>
    <t>Provedení izolace proti zemní vlhkosti natěradly a tmely za studena na ploše svislé S nátěrem penetračním</t>
  </si>
  <si>
    <t>https://podminky.urs.cz/item/CS_URS_2022_01/711112001</t>
  </si>
  <si>
    <t>81</t>
  </si>
  <si>
    <t>-1127448297</t>
  </si>
  <si>
    <t>50,05*0,00034 'Přepočtené koeficientem množství</t>
  </si>
  <si>
    <t>82</t>
  </si>
  <si>
    <t>711141559</t>
  </si>
  <si>
    <t>Provedení izolace proti zemní vlhkosti pásy přitavením vodorovné NAIP</t>
  </si>
  <si>
    <t>-13603324</t>
  </si>
  <si>
    <t>Provedení izolace proti zemní vlhkosti pásy přitavením NAIP na ploše vodorovné V</t>
  </si>
  <si>
    <t>https://podminky.urs.cz/item/CS_URS_2022_01/711141559</t>
  </si>
  <si>
    <t>83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</si>
  <si>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</si>
  <si>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</si>
  <si>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116171667</t>
  </si>
  <si>
    <t>272*1,1655 'Přepočtené koeficientem množství</t>
  </si>
  <si>
    <t>84</t>
  </si>
  <si>
    <t>711142559</t>
  </si>
  <si>
    <t>Provedení izolace proti zemní vlhkosti pásy přitavením svislé NAIP</t>
  </si>
  <si>
    <t>-549736363</t>
  </si>
  <si>
    <t>Provedení izolace proti zemní vlhkosti pásy přitavením NAIP na ploše svislé S</t>
  </si>
  <si>
    <t>https://podminky.urs.cz/item/CS_URS_2022_01/711142559</t>
  </si>
  <si>
    <t>85</t>
  </si>
  <si>
    <t>62855007</t>
  </si>
  <si>
    <t>pás asfaltový natavitelný modifikovaný SBS tl 4,5mm s vložkou z polyesterové vyztužené rohože a hrubozrnným břidličným posypem na horním povrchu</t>
  </si>
  <si>
    <t>-1142261474</t>
  </si>
  <si>
    <t>50,05*1,221 'Přepočtené koeficientem množství</t>
  </si>
  <si>
    <t>86</t>
  </si>
  <si>
    <t>711161215</t>
  </si>
  <si>
    <t>Izolace proti zemní vlhkosti nopovou fólií svislá, nopek v 20,0 mm, tl do 1,0 mm</t>
  </si>
  <si>
    <t>-885536897</t>
  </si>
  <si>
    <t>Izolace proti zemní vlhkosti a beztlakové vodě nopovými fóliemi na ploše svislé S vrstva ochranná, odvětrávací a drenážní výška nopku 20,0 mm, tl. fólie do 1,0 mm</t>
  </si>
  <si>
    <t>https://podminky.urs.cz/item/CS_URS_2022_01/711161215</t>
  </si>
  <si>
    <t>87</t>
  </si>
  <si>
    <t>711161383</t>
  </si>
  <si>
    <t>Izolace proti zemní vlhkosti nopovou fólií ukončení horní lištou</t>
  </si>
  <si>
    <t>1176240876</t>
  </si>
  <si>
    <t>Izolace proti zemní vlhkosti a beztlakové vodě nopovými fóliemi ostatní ukončení izolace lištou</t>
  </si>
  <si>
    <t>https://podminky.urs.cz/item/CS_URS_2022_01/711161383</t>
  </si>
  <si>
    <t>88</t>
  </si>
  <si>
    <t>998711101</t>
  </si>
  <si>
    <t>Přesun hmot tonážní pro izolace proti vodě, vlhkosti a plynům v objektech v do 6 m</t>
  </si>
  <si>
    <t>-336831937</t>
  </si>
  <si>
    <t>Přesun hmot pro izolace proti vodě, vlhkosti a plynům stanovený z hmotnosti přesunovaného materiálu vodorovná dopravní vzdálenost do 50 m v objektech výšky do 6 m</t>
  </si>
  <si>
    <t>https://podminky.urs.cz/item/CS_URS_2022_01/998711101</t>
  </si>
  <si>
    <t>713</t>
  </si>
  <si>
    <t>Izolace tepelné</t>
  </si>
  <si>
    <t>89</t>
  </si>
  <si>
    <t>713111121</t>
  </si>
  <si>
    <t>Montáž izolace tepelné spodem stropů s uchycením drátem rohoží, pásů, dílců, desek</t>
  </si>
  <si>
    <t>1251380493</t>
  </si>
  <si>
    <t>Montáž tepelné izolace stropů rohožemi, pásy, dílci, deskami, bloky (izolační materiál ve specifikaci) rovných spodem s uchycením (drátem, páskou apod.)</t>
  </si>
  <si>
    <t>https://podminky.urs.cz/item/CS_URS_2022_01/713111121</t>
  </si>
  <si>
    <t>90</t>
  </si>
  <si>
    <t>63148011</t>
  </si>
  <si>
    <t>deska tepelně izolační minerální univerzální λ=0,038-0,039  tl 200mm</t>
  </si>
  <si>
    <t>1773044180</t>
  </si>
  <si>
    <t>272*1,02 'Přepočtené koeficientem množství</t>
  </si>
  <si>
    <t>91</t>
  </si>
  <si>
    <t>713121111</t>
  </si>
  <si>
    <t>Montáž izolace tepelné podlah volně kladenými rohožemi, pásy, dílci, deskami 1 vrstva</t>
  </si>
  <si>
    <t>-977908128</t>
  </si>
  <si>
    <t>Montáž tepelné izolace podlah rohožemi, pásy, deskami, dílci, bloky (izolační materiál ve specifikaci) kladenými volně jednovrstvá</t>
  </si>
  <si>
    <t>https://podminky.urs.cz/item/CS_URS_2022_01/713121111</t>
  </si>
  <si>
    <t>92</t>
  </si>
  <si>
    <t>28375873</t>
  </si>
  <si>
    <t>deska EPS 70 pro konstrukce s malým zatížením λ=0,039 tl 100mm</t>
  </si>
  <si>
    <t>462474261</t>
  </si>
  <si>
    <t>251*1,02 'Přepočtené koeficientem množství</t>
  </si>
  <si>
    <t>93</t>
  </si>
  <si>
    <t>713131143</t>
  </si>
  <si>
    <t>Montáž izolace tepelné stěn a základů lepením celoplošně v kombinaci s mechanickým kotvením rohoží, pásů, dílců, desek</t>
  </si>
  <si>
    <t>316941410</t>
  </si>
  <si>
    <t>Montáž tepelné izolace stěn rohožemi, pásy, deskami, dílci, bloky (izolační materiál ve specifikaci) lepením celoplošně s mechanickým kotvením</t>
  </si>
  <si>
    <t>https://podminky.urs.cz/item/CS_URS_2022_01/713131143</t>
  </si>
  <si>
    <t>94</t>
  </si>
  <si>
    <t>28376422</t>
  </si>
  <si>
    <t>deska z polystyrénu XPS, hrana polodrážková a hladký povrch 300kPA tl 100mm</t>
  </si>
  <si>
    <t>-1360672164</t>
  </si>
  <si>
    <t>50,1*1,05 'Přepočtené koeficientem množství</t>
  </si>
  <si>
    <t>95</t>
  </si>
  <si>
    <t>998713101</t>
  </si>
  <si>
    <t>Přesun hmot tonážní pro izolace tepelné v objektech v do 6 m</t>
  </si>
  <si>
    <t>-1048314346</t>
  </si>
  <si>
    <t>Přesun hmot pro izolace tepelné stanovený z hmotnosti přesunovaného materiálu vodorovná dopravní vzdálenost do 50 m v objektech výšky do 6 m</t>
  </si>
  <si>
    <t>https://podminky.urs.cz/item/CS_URS_2022_01/998713101</t>
  </si>
  <si>
    <t>741</t>
  </si>
  <si>
    <t>Elektroinstalace - silnoproud</t>
  </si>
  <si>
    <t>96</t>
  </si>
  <si>
    <t>741410021</t>
  </si>
  <si>
    <t>Montáž vodič uzemňovací pásek průřezu do 120 mm2 v městské zástavbě v zemi</t>
  </si>
  <si>
    <t>-1493106570</t>
  </si>
  <si>
    <t>Montáž uzemňovacího vedení s upevněním, propojením a připojením pomocí svorek v zemi s izolací spojů pásku průřezu do 120 mm2 v městské zástavbě</t>
  </si>
  <si>
    <t>https://podminky.urs.cz/item/CS_URS_2022_01/741410021</t>
  </si>
  <si>
    <t>Poznámka k položce:_x000D_
"vč. spojek apod.</t>
  </si>
  <si>
    <t>"zemnící pásek</t>
  </si>
  <si>
    <t>70,3</t>
  </si>
  <si>
    <t>97</t>
  </si>
  <si>
    <t>35442062</t>
  </si>
  <si>
    <t>pás zemnící 30x4mm FeZn</t>
  </si>
  <si>
    <t>kg</t>
  </si>
  <si>
    <t>-1488570589</t>
  </si>
  <si>
    <t>(70,3*0,95)</t>
  </si>
  <si>
    <t>66,785*1,1 'Přepočtené koeficientem množství</t>
  </si>
  <si>
    <t>98</t>
  </si>
  <si>
    <t>998741101</t>
  </si>
  <si>
    <t>Přesun hmot tonážní pro silnoproud v objektech v do 6 m</t>
  </si>
  <si>
    <t>407303881</t>
  </si>
  <si>
    <t>Přesun hmot pro silnoproud stanovený z hmotnosti přesunovaného materiálu vodorovná dopravní vzdálenost do 50 m v objektech výšky do 6 m</t>
  </si>
  <si>
    <t>https://podminky.urs.cz/item/CS_URS_2022_01/998741101</t>
  </si>
  <si>
    <t>762</t>
  </si>
  <si>
    <t>Konstrukce tesařské</t>
  </si>
  <si>
    <t>99</t>
  </si>
  <si>
    <t>762083121</t>
  </si>
  <si>
    <t>Impregnace řeziva proti dřevokaznému hmyzu, houbám a plísním máčením třída ohrožení 1 a 2</t>
  </si>
  <si>
    <t>1427468310</t>
  </si>
  <si>
    <t>Impregnace řeziva máčením proti dřevokaznému hmyzu, houbám a plísním, třída ohrožení 1 a 2 (dřevo v interiéru)</t>
  </si>
  <si>
    <t>https://podminky.urs.cz/item/CS_URS_2022_01/762083121</t>
  </si>
  <si>
    <t>3,133+0,949</t>
  </si>
  <si>
    <t>100</t>
  </si>
  <si>
    <t>762342214</t>
  </si>
  <si>
    <t>Montáž laťování na střechách jednoduchých sklonu do 60° osové vzdálenosti přes 150 do 360 mm</t>
  </si>
  <si>
    <t>1053349637</t>
  </si>
  <si>
    <t>Montáž laťování střech jednoduchých sklonu do 60° při osové vzdálenosti latí přes 150 do 360 mm</t>
  </si>
  <si>
    <t>https://podminky.urs.cz/item/CS_URS_2022_01/762342214</t>
  </si>
  <si>
    <t>101</t>
  </si>
  <si>
    <t>60514106</t>
  </si>
  <si>
    <t>řezivo jehličnaté lať pevnostní třída S10-13 průřez 40x60mm</t>
  </si>
  <si>
    <t>1540917462</t>
  </si>
  <si>
    <t>(356*(1/0,3))*0,04*0,06</t>
  </si>
  <si>
    <t>2,848*1,1 'Přepočtené koeficientem množství</t>
  </si>
  <si>
    <t>102</t>
  </si>
  <si>
    <t>762342511</t>
  </si>
  <si>
    <t>Montáž kontralatí na podklad bez tepelné izolace</t>
  </si>
  <si>
    <t>-1467844196</t>
  </si>
  <si>
    <t>Montáž laťování montáž kontralatí na podklad bez tepelné izolace</t>
  </si>
  <si>
    <t>https://podminky.urs.cz/item/CS_URS_2022_01/762342511</t>
  </si>
  <si>
    <t>(7,19*25)*2</t>
  </si>
  <si>
    <t>103</t>
  </si>
  <si>
    <t>887749115</t>
  </si>
  <si>
    <t>359,5*0,04*0,06</t>
  </si>
  <si>
    <t>0,863*1,1 'Přepočtené koeficientem množství</t>
  </si>
  <si>
    <t>104</t>
  </si>
  <si>
    <t>762395000</t>
  </si>
  <si>
    <t>Spojovací prostředky krovů, bednění, laťování, nadstřešních konstrukcí</t>
  </si>
  <si>
    <t>-775556306</t>
  </si>
  <si>
    <t>Spojovací prostředky krovů, bednění a laťování, nadstřešních konstrukcí svory, prkna, hřebíky, pásová ocel, vruty</t>
  </si>
  <si>
    <t>https://podminky.urs.cz/item/CS_URS_2022_01/762395000</t>
  </si>
  <si>
    <t>105</t>
  </si>
  <si>
    <t>998762101</t>
  </si>
  <si>
    <t>Přesun hmot tonážní pro kce tesařské v objektech v do 6 m</t>
  </si>
  <si>
    <t>952868798</t>
  </si>
  <si>
    <t>Přesun hmot pro konstrukce tesařské stanovený z hmotnosti přesunovaného materiálu vodorovná dopravní vzdálenost do 50 m v objektech výšky do 6 m</t>
  </si>
  <si>
    <t>https://podminky.urs.cz/item/CS_URS_2022_01/998762101</t>
  </si>
  <si>
    <t>763</t>
  </si>
  <si>
    <t>Konstrukce suché výstavby</t>
  </si>
  <si>
    <t>106</t>
  </si>
  <si>
    <t>763131432</t>
  </si>
  <si>
    <t>SDK podhled deska 1xDF 15 bez izolace dvouvrstvá spodní kce profil CD+UD REI 90</t>
  </si>
  <si>
    <t>-1100103774</t>
  </si>
  <si>
    <t>Podhled ze sádrokartonových desek dvouvrstvá zavěšená spodní konstrukce z ocelových profilů CD, UD jednoduše opláštěná deskou protipožární DF, tl. 15 mm, bez izolace, REI do 90</t>
  </si>
  <si>
    <t>https://podminky.urs.cz/item/CS_URS_2022_01/763131432</t>
  </si>
  <si>
    <t>107</t>
  </si>
  <si>
    <t>763131751</t>
  </si>
  <si>
    <t>Montáž parotěsné zábrany do SDK podhledu</t>
  </si>
  <si>
    <t>2051234018</t>
  </si>
  <si>
    <t>Podhled ze sádrokartonových desek ostatní práce a konstrukce na podhledech ze sádrokartonových desek montáž parotěsné zábrany</t>
  </si>
  <si>
    <t>https://podminky.urs.cz/item/CS_URS_2022_01/763131751</t>
  </si>
  <si>
    <t>108</t>
  </si>
  <si>
    <t>28329276</t>
  </si>
  <si>
    <t>fólie PE vyztužená pro parotěsnou vrstvu (reakce na oheň - třída E) 140g/m2</t>
  </si>
  <si>
    <t>1779912287</t>
  </si>
  <si>
    <t>326,7*1,1235 'Přepočtené koeficientem množství</t>
  </si>
  <si>
    <t>109</t>
  </si>
  <si>
    <t>763164565</t>
  </si>
  <si>
    <t>SDK obklad kcí tvaru L š přes 0,8 m desky 1xDFH2 12,5</t>
  </si>
  <si>
    <t>-485442783</t>
  </si>
  <si>
    <t>Obklad konstrukcí sádrokartonovými deskami včetně ochranných úhelníků ve tvaru L rozvinuté šíře přes 0,8 m, opláštěný deskou protipožární impregnovanou DFH2, tl. 12,5 mm</t>
  </si>
  <si>
    <t>https://podminky.urs.cz/item/CS_URS_2022_01/763164565</t>
  </si>
  <si>
    <t>110</t>
  </si>
  <si>
    <t>763171212</t>
  </si>
  <si>
    <t>Montáž klapek revizních SDK kcí vel. do 0,25 m2 pro podhledy</t>
  </si>
  <si>
    <t>-1210830558</t>
  </si>
  <si>
    <t>Montáž klapek pro konstrukce ze sádrokartonových desek revizních pro podhledy, velikost do 0,25 m2</t>
  </si>
  <si>
    <t>https://podminky.urs.cz/item/CS_URS_2022_01/763171212</t>
  </si>
  <si>
    <t>111</t>
  </si>
  <si>
    <t>59030713</t>
  </si>
  <si>
    <t>dvířka revizní jednokřídlá s automatickým zámkem 500x500mm</t>
  </si>
  <si>
    <t>-2086985520</t>
  </si>
  <si>
    <t>112</t>
  </si>
  <si>
    <t>763732115</t>
  </si>
  <si>
    <t>Montáž střešní konstrukce v do 10 m z příhradových vazníků konstrukční dl přes 12,5 do 15 m</t>
  </si>
  <si>
    <t>875055761</t>
  </si>
  <si>
    <t>Montáž střešní konstrukce do 10 m výšky římsy z vazníků příhradových, konstrukční délky přes 12,5 do 15,0 m</t>
  </si>
  <si>
    <t>https://podminky.urs.cz/item/CS_URS_2022_01/763732115</t>
  </si>
  <si>
    <t>(25*14)</t>
  </si>
  <si>
    <t>113</t>
  </si>
  <si>
    <t>60512202</t>
  </si>
  <si>
    <t>příhradový vazník sedlový sušený neimpregnovaný dl do 15m</t>
  </si>
  <si>
    <t>220746469</t>
  </si>
  <si>
    <t>350*1,02 'Přepočtené koeficientem množství</t>
  </si>
  <si>
    <t>114</t>
  </si>
  <si>
    <t>998763301</t>
  </si>
  <si>
    <t>Přesun hmot tonážní pro sádrokartonové konstrukce v objektech v do 6 m</t>
  </si>
  <si>
    <t>483106741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</si>
  <si>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</si>
  <si>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https://podminky.urs.cz/item/CS_URS_2022_01/998763301</t>
  </si>
  <si>
    <t>764</t>
  </si>
  <si>
    <t>Konstrukce klempířské</t>
  </si>
  <si>
    <t>115</t>
  </si>
  <si>
    <t>764111641</t>
  </si>
  <si>
    <t>Krytina střechy rovné drážkováním ze svitků z Pz plechu s povrchovou úpravou do rš 670 mm sklonu do 30°</t>
  </si>
  <si>
    <t>-1940556865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</si>
  <si>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</si>
  <si>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https://podminky.urs.cz/item/CS_URS_2022_01/764111641</t>
  </si>
  <si>
    <t>116</t>
  </si>
  <si>
    <t>764242334</t>
  </si>
  <si>
    <t>Oplechování rovné okapové hrany z TiZn lesklého plechu rš 330 mm</t>
  </si>
  <si>
    <t>9387408</t>
  </si>
  <si>
    <t>Oplechování střešních prvků z titanzinkového lesklého válcovaného plechu okapu okapovým plechem střechy rovné rš 330 mm</t>
  </si>
  <si>
    <t>https://podminky.urs.cz/item/CS_URS_2022_01/764242334</t>
  </si>
  <si>
    <t>117</t>
  </si>
  <si>
    <t>764246403</t>
  </si>
  <si>
    <t>Oplechování parapetů rovných mechanicky kotvené z TiZn předzvětralého plechu rš 250 mm</t>
  </si>
  <si>
    <t>758821984</t>
  </si>
  <si>
    <t>Oplechování parapetů z titanzinkového předzvětralého plechu rovných mechanicky kotvené, bez rohů rš 250 mm</t>
  </si>
  <si>
    <t>https://podminky.urs.cz/item/CS_URS_2022_01/764246403</t>
  </si>
  <si>
    <t>"ozn K/1</t>
  </si>
  <si>
    <t>118</t>
  </si>
  <si>
    <t>764541405</t>
  </si>
  <si>
    <t>Žlab podokapní půlkruhový z TiZn předzvětralého plechu rš 330 mm</t>
  </si>
  <si>
    <t>1634572774</t>
  </si>
  <si>
    <t>Žlab podokapní z titanzinkového předzvětralého plechu včetně háků a čel půlkruhový rš 330 mm</t>
  </si>
  <si>
    <t>https://podminky.urs.cz/item/CS_URS_2022_01/764541405</t>
  </si>
  <si>
    <t>119</t>
  </si>
  <si>
    <t>764541446</t>
  </si>
  <si>
    <t>Kotlík oválný (trychtýřový) pro podokapní žlaby z TiZn předzvětralého plechu 330/100 mm</t>
  </si>
  <si>
    <t>-582653768</t>
  </si>
  <si>
    <t>Žlab podokapní z titanzinkového předzvětralého plechu včetně háků a čel kotlík oválný (trychtýřový), rš žlabu/průměr svodu 330/100 mm</t>
  </si>
  <si>
    <t>https://podminky.urs.cz/item/CS_URS_2022_01/764541446</t>
  </si>
  <si>
    <t>120</t>
  </si>
  <si>
    <t>764548423</t>
  </si>
  <si>
    <t>Svody kruhové včetně objímek, kolen, odskoků z TiZn předzvětralého plechu průměru 100 mm</t>
  </si>
  <si>
    <t>-1646608433</t>
  </si>
  <si>
    <t>Svod z titanzinkového předzvětralého plechu včetně objímek, kolen a odskoků kruhový, průměru 100 mm</t>
  </si>
  <si>
    <t>https://podminky.urs.cz/item/CS_URS_2022_01/764548423</t>
  </si>
  <si>
    <t>121</t>
  </si>
  <si>
    <t>998764101</t>
  </si>
  <si>
    <t>Přesun hmot tonážní pro konstrukce klempířské v objektech v do 6 m</t>
  </si>
  <si>
    <t>1727935858</t>
  </si>
  <si>
    <t>Přesun hmot pro konstrukce klempířské stanovený z hmotnosti přesunovaného materiálu vodorovná dopravní vzdálenost do 50 m v objektech výšky do 6 m</t>
  </si>
  <si>
    <t>https://podminky.urs.cz/item/CS_URS_2022_01/998764101</t>
  </si>
  <si>
    <t>765</t>
  </si>
  <si>
    <t>Krytina skládaná</t>
  </si>
  <si>
    <t>122</t>
  </si>
  <si>
    <t>765191001</t>
  </si>
  <si>
    <t>Montáž pojistné hydroizolační nebo parotěsné fólie kladené ve sklonu do 20° lepením na bednění nebo izolaci</t>
  </si>
  <si>
    <t>274643054</t>
  </si>
  <si>
    <t>Montáž pojistné hydroizolační nebo parotěsné fólie kladené ve sklonu do 20° lepením (vodotěsné podstřeší) na bednění nebo tepelnou izolaci</t>
  </si>
  <si>
    <t>https://podminky.urs.cz/item/CS_URS_2022_01/765191001</t>
  </si>
  <si>
    <t>123</t>
  </si>
  <si>
    <t>28329036</t>
  </si>
  <si>
    <t>fólie kontaktní difuzně propustná pro doplňkovou hydroizolační vrstvu, třívrstvá mikroporézní PP 150g/m2 s integrovanou samolepící páskou</t>
  </si>
  <si>
    <t>1670010745</t>
  </si>
  <si>
    <t>348,48*1,1 'Přepočtené koeficientem množství</t>
  </si>
  <si>
    <t>124</t>
  </si>
  <si>
    <t>765191031</t>
  </si>
  <si>
    <t>Lepení těsnících pásků pod kontralatě</t>
  </si>
  <si>
    <t>-673788428</t>
  </si>
  <si>
    <t>Montáž pojistné hydroizolační nebo parotěsné fólie lepení těsnících pásků pod kontralatě</t>
  </si>
  <si>
    <t>https://podminky.urs.cz/item/CS_URS_2022_01/765191031</t>
  </si>
  <si>
    <t>125</t>
  </si>
  <si>
    <t>28329303</t>
  </si>
  <si>
    <t>páska těsnící jednostranně lepící butylkaučuková pod kontralatě š 50mm</t>
  </si>
  <si>
    <t>-2065343506</t>
  </si>
  <si>
    <t>359,5*1,1 'Přepočtené koeficientem množství</t>
  </si>
  <si>
    <t>126</t>
  </si>
  <si>
    <t>998765101</t>
  </si>
  <si>
    <t>Přesun hmot tonážní pro krytiny skládané v objektech v do 6 m</t>
  </si>
  <si>
    <t>-1263714515</t>
  </si>
  <si>
    <t>Přesun hmot pro krytiny skládané stanovený z hmotnosti přesunovaného materiálu vodorovná dopravní vzdálenost do 50 m na objektech výšky do 6 m</t>
  </si>
  <si>
    <t>https://podminky.urs.cz/item/CS_URS_2022_01/998765101</t>
  </si>
  <si>
    <t>766</t>
  </si>
  <si>
    <t>Konstrukce truhlářské</t>
  </si>
  <si>
    <t>127</t>
  </si>
  <si>
    <t>766622131</t>
  </si>
  <si>
    <t>Montáž plastových oken plochy přes 1 m2 otevíravých v do 1,5 m s rámem do zdiva</t>
  </si>
  <si>
    <t>579049957</t>
  </si>
  <si>
    <t>Montáž oken plastových včetně montáže rámu plochy přes 1 m2 otevíravých do zdiva, výšky do 1,5 m</t>
  </si>
  <si>
    <t>https://podminky.urs.cz/item/CS_URS_2022_01/766622131</t>
  </si>
  <si>
    <t>(1,25*1,25)*4 "ozn. O/1</t>
  </si>
  <si>
    <t>(1,5*1,25) "ozn. O/2</t>
  </si>
  <si>
    <t>(1*1,25) "ozn. O/3</t>
  </si>
  <si>
    <t>(1,25*1)*7 "ozn. O/5</t>
  </si>
  <si>
    <t>(1*1)*4 "ozn. O/6</t>
  </si>
  <si>
    <t>128</t>
  </si>
  <si>
    <t>61140052</t>
  </si>
  <si>
    <t>okno plastové otevíravé/sklopné trojsklo přes plochu 1m2 do v 1,5m</t>
  </si>
  <si>
    <t>1949642314</t>
  </si>
  <si>
    <t>129</t>
  </si>
  <si>
    <t>766641141</t>
  </si>
  <si>
    <t>Montáž balkónových dveří zdvojených jednokřídlových s pevnými bočními díly včetně rámu do zdiva</t>
  </si>
  <si>
    <t>206603902</t>
  </si>
  <si>
    <t>Montáž balkónových dveří dřevěných nebo plastových včetně rámu zdvojených do zdiva jednokřídlových s pevně zasklenými bočními díly, bez nadsvětlíku</t>
  </si>
  <si>
    <t>https://podminky.urs.cz/item/CS_URS_2022_01/766641141</t>
  </si>
  <si>
    <t>1 "ozn. O/4</t>
  </si>
  <si>
    <t>130</t>
  </si>
  <si>
    <t>61110021</t>
  </si>
  <si>
    <t>dveře dřevěné balkonové jednokřídlové s bočním pevným dílem trojsklo</t>
  </si>
  <si>
    <t>-1225136659</t>
  </si>
  <si>
    <t>(1,25*2,33)</t>
  </si>
  <si>
    <t>131</t>
  </si>
  <si>
    <t>766660001</t>
  </si>
  <si>
    <t>Montáž dveřních křídel otvíravých jednokřídlových š do 0,8 m do ocelové zárubně</t>
  </si>
  <si>
    <t>-1839312066</t>
  </si>
  <si>
    <t>Montáž dveřních křídel dřevěných nebo plastových otevíravých do ocelové zárubně povrchově upravených jednokřídlových, šířky do 800 mm</t>
  </si>
  <si>
    <t>https://podminky.urs.cz/item/CS_URS_2022_01/766660001</t>
  </si>
  <si>
    <t>132</t>
  </si>
  <si>
    <t>61162085</t>
  </si>
  <si>
    <t>dveře jednokřídlé dřevotřískové povrch laminátový plné 700x1970-2100mm</t>
  </si>
  <si>
    <t>2012453437</t>
  </si>
  <si>
    <t>133</t>
  </si>
  <si>
    <t>61162086</t>
  </si>
  <si>
    <t>dveře jednokřídlé dřevotřískové povrch laminátový plné 800x1970-2100mm</t>
  </si>
  <si>
    <t>1871908598</t>
  </si>
  <si>
    <t>134</t>
  </si>
  <si>
    <t>766660173</t>
  </si>
  <si>
    <t>Montáž dveřních křídel otvíravých dvoukřídlových š do 1,45 m do obložkové zárubně</t>
  </si>
  <si>
    <t>-95400219</t>
  </si>
  <si>
    <t>Montáž dveřních křídel dřevěných nebo plastových otevíravých do obložkové zárubně povrchově upravených dvoukřídlových, šířky do 1450 mm</t>
  </si>
  <si>
    <t>https://podminky.urs.cz/item/CS_URS_2022_01/766660173</t>
  </si>
  <si>
    <t>135</t>
  </si>
  <si>
    <t>61162115</t>
  </si>
  <si>
    <t>dveře dvoukřídlé dřevotřískové povrch laminátový plné 1450x1970-2100mm</t>
  </si>
  <si>
    <t>1238026469</t>
  </si>
  <si>
    <t>136</t>
  </si>
  <si>
    <t>766660411</t>
  </si>
  <si>
    <t>Montáž vchodových dveří jednokřídlových bez nadsvětlíku do zdiva</t>
  </si>
  <si>
    <t>23796053</t>
  </si>
  <si>
    <t>Montáž dveřních křídel dřevěných nebo plastových vchodových dveří včetně rámu do zdiva jednokřídlových bez nadsvětlíku</t>
  </si>
  <si>
    <t>https://podminky.urs.cz/item/CS_URS_2022_01/766660411</t>
  </si>
  <si>
    <t>2 "ozn. 5/L,P</t>
  </si>
  <si>
    <t>137</t>
  </si>
  <si>
    <t>61140504</t>
  </si>
  <si>
    <t>dveře jednokřídlé plastové bílé prosklené max rozměru otvoru 2,42m2 bezpečnostní třídy RC2</t>
  </si>
  <si>
    <t>-2029531311</t>
  </si>
  <si>
    <t>(0,8*2,13)*2</t>
  </si>
  <si>
    <t>138</t>
  </si>
  <si>
    <t>766660451</t>
  </si>
  <si>
    <t>Montáž vchodových dveří dvoukřídlových bez nadsvětlíku do zdiva</t>
  </si>
  <si>
    <t>1933274684</t>
  </si>
  <si>
    <t>Montáž dveřních křídel dřevěných nebo plastových vchodových dveří včetně rámu do zdiva dvoukřídlových bez nadsvětlíku</t>
  </si>
  <si>
    <t>https://podminky.urs.cz/item/CS_URS_2022_01/766660451</t>
  </si>
  <si>
    <t>1 "ozn. 1/D</t>
  </si>
  <si>
    <t>139</t>
  </si>
  <si>
    <t>61140510</t>
  </si>
  <si>
    <t>dveře dvoukřídlé plastové bílé prosklené max rozměru otvoru 4,84m2 bezpečnostní třídy RC2</t>
  </si>
  <si>
    <t>946528460</t>
  </si>
  <si>
    <t>(1,75*2,2)</t>
  </si>
  <si>
    <t>140</t>
  </si>
  <si>
    <t>766660717</t>
  </si>
  <si>
    <t>Montáž dveřních křídel samozavírače na ocelovou zárubeň</t>
  </si>
  <si>
    <t>2141916202</t>
  </si>
  <si>
    <t>Montáž dveřních doplňků samozavírače na zárubeň ocelovou</t>
  </si>
  <si>
    <t>https://podminky.urs.cz/item/CS_URS_2022_01/766660717</t>
  </si>
  <si>
    <t>141</t>
  </si>
  <si>
    <t>54917250</t>
  </si>
  <si>
    <t>samozavírač dveří hydraulický K214 č.11 zlatá bronz</t>
  </si>
  <si>
    <t>-1731507489</t>
  </si>
  <si>
    <t>142</t>
  </si>
  <si>
    <t>766682121</t>
  </si>
  <si>
    <t>Montáž zárubní obložkových pro dveře dvoukřídlové tl stěny do 170 mm</t>
  </si>
  <si>
    <t>-1846868042</t>
  </si>
  <si>
    <t>Montáž zárubní dřevěných, plastových nebo z lamina obložkových, pro dveře dvoukřídlové, tloušťky stěny do 170 mm</t>
  </si>
  <si>
    <t>https://podminky.urs.cz/item/CS_URS_2022_01/766682121</t>
  </si>
  <si>
    <t>143</t>
  </si>
  <si>
    <t>61182329</t>
  </si>
  <si>
    <t>zárubeň dvoukřídlá obložková s laminátovým povrchem tl stěny 60-150mm rozměru 1250-1850/1970, 2100mm</t>
  </si>
  <si>
    <t>-790287855</t>
  </si>
  <si>
    <t>144</t>
  </si>
  <si>
    <t>766694112</t>
  </si>
  <si>
    <t>Montáž parapetních desek dřevěných nebo plastových š do 30 cm dl přes 1,0 do 1,6 m</t>
  </si>
  <si>
    <t>718696788</t>
  </si>
  <si>
    <t>Montáž ostatních truhlářských konstrukcí parapetních desek dřevěných nebo plastových šířky do 300 mm, délky přes 1000 do 1600 mm</t>
  </si>
  <si>
    <t>https://podminky.urs.cz/item/CS_URS_2022_01/766694112</t>
  </si>
  <si>
    <t>145</t>
  </si>
  <si>
    <t>61144401</t>
  </si>
  <si>
    <t>parapet plastový vnitřní komůrkový tl 20mm š 250mm</t>
  </si>
  <si>
    <t>150701924</t>
  </si>
  <si>
    <t>18,75*1,1 'Přepočtené koeficientem množství</t>
  </si>
  <si>
    <t>146</t>
  </si>
  <si>
    <t>61144019</t>
  </si>
  <si>
    <t>koncovka k parapetu plastovému vnitřnímu 1 pár</t>
  </si>
  <si>
    <t>sada</t>
  </si>
  <si>
    <t>-2101891812</t>
  </si>
  <si>
    <t>147</t>
  </si>
  <si>
    <t>998766101</t>
  </si>
  <si>
    <t>Přesun hmot tonážní pro kce truhlářské v objektech v do 6 m</t>
  </si>
  <si>
    <t>1800632459</t>
  </si>
  <si>
    <t>Přesun hmot pro konstrukce truhlářské stanovený z hmotnosti přesunovaného materiálu vodorovná dopravní vzdálenost do 50 m v objektech výšky do 6 m</t>
  </si>
  <si>
    <t>https://podminky.urs.cz/item/CS_URS_2022_01/998766101</t>
  </si>
  <si>
    <t>767</t>
  </si>
  <si>
    <t>Konstrukce zámečnické</t>
  </si>
  <si>
    <t>148</t>
  </si>
  <si>
    <t>767330111</t>
  </si>
  <si>
    <t>Montáž tubusového světlovodu kopule s lemováním zabudovaného v šikmé střeše</t>
  </si>
  <si>
    <t>-206504287</t>
  </si>
  <si>
    <t>Montáž tubusových světlovodů kopule s lemováním šikmá střecha</t>
  </si>
  <si>
    <t>https://podminky.urs.cz/item/CS_URS_2022_01/767330111</t>
  </si>
  <si>
    <t>149</t>
  </si>
  <si>
    <t>55381004</t>
  </si>
  <si>
    <t>světlovod tubusový základní sada bez světlovodného tubusu D 550mm</t>
  </si>
  <si>
    <t>1255814099</t>
  </si>
  <si>
    <t>150</t>
  </si>
  <si>
    <t>767330123</t>
  </si>
  <si>
    <t>Montáž tubusového světlovodu tubus D přes 350 do 550 mm</t>
  </si>
  <si>
    <t>1746696565</t>
  </si>
  <si>
    <t>Montáž tubusových světlovodů tubus, průměru přes 350 do 550 mm</t>
  </si>
  <si>
    <t>https://podminky.urs.cz/item/CS_URS_2022_01/767330123</t>
  </si>
  <si>
    <t>(1,6*2)</t>
  </si>
  <si>
    <t>151</t>
  </si>
  <si>
    <t>55381112</t>
  </si>
  <si>
    <t>světlovodný tubus D 550mm</t>
  </si>
  <si>
    <t>-1689082925</t>
  </si>
  <si>
    <t>152</t>
  </si>
  <si>
    <t>767651111</t>
  </si>
  <si>
    <t>Montáž vrat garážových sekčních zajížděcích pod strop pl do 6 m2</t>
  </si>
  <si>
    <t>1669663112</t>
  </si>
  <si>
    <t>Montáž vrat garážových nebo průmyslových sekčních zajížděcích pod strop, plochy do 6 m2</t>
  </si>
  <si>
    <t>https://podminky.urs.cz/item/CS_URS_2022_01/767651111</t>
  </si>
  <si>
    <t>153</t>
  </si>
  <si>
    <t>5534586R</t>
  </si>
  <si>
    <t>vrata garážová sekční z ocelových lamel, zateplená PUR tl 42mm 2,375x2,125m</t>
  </si>
  <si>
    <t>-1545204706</t>
  </si>
  <si>
    <t>vrata garážová sekční z ocelových lamel, zateplená PUR tl 42mm 3000/2200 mm</t>
  </si>
  <si>
    <t>154</t>
  </si>
  <si>
    <t>767651126</t>
  </si>
  <si>
    <t>Montáž vrat garážových sekčních elektrického stropního pohonu</t>
  </si>
  <si>
    <t>-1077428804</t>
  </si>
  <si>
    <t>Montáž vrat garážových nebo průmyslových příslušenství sekčních vrat elektrického pohonu</t>
  </si>
  <si>
    <t>https://podminky.urs.cz/item/CS_URS_2022_01/767651126</t>
  </si>
  <si>
    <t>155</t>
  </si>
  <si>
    <t>55345877</t>
  </si>
  <si>
    <t>pohon garážových sekčních a výklopných vrat o síle 800N  max. 25 cyklů denně</t>
  </si>
  <si>
    <t>2115896581</t>
  </si>
  <si>
    <t>156</t>
  </si>
  <si>
    <t>767651131</t>
  </si>
  <si>
    <t>Montáž vrat garážových sekčních fotobuněk</t>
  </si>
  <si>
    <t>pár</t>
  </si>
  <si>
    <t>-1547696064</t>
  </si>
  <si>
    <t>Montáž vrat garážových nebo průmyslových příslušenství sekčních vrat fotobuněk pro bezpečný chod</t>
  </si>
  <si>
    <t>https://podminky.urs.cz/item/CS_URS_2022_01/767651131</t>
  </si>
  <si>
    <t>157</t>
  </si>
  <si>
    <t>40461020</t>
  </si>
  <si>
    <t>fotobuňka bezpečnostní infrazávora dosah do 30m</t>
  </si>
  <si>
    <t>1970803831</t>
  </si>
  <si>
    <t>158</t>
  </si>
  <si>
    <t>998767101</t>
  </si>
  <si>
    <t>Přesun hmot tonážní pro zámečnické konstrukce v objektech v do 6 m</t>
  </si>
  <si>
    <t>-1573749178</t>
  </si>
  <si>
    <t>Přesun hmot pro zámečnické konstrukce stanovený z hmotnosti přesunovaného materiálu vodorovná dopravní vzdálenost do 50 m v objektech výšky do 6 m</t>
  </si>
  <si>
    <t>https://podminky.urs.cz/item/CS_URS_2022_01/998767101</t>
  </si>
  <si>
    <t>771</t>
  </si>
  <si>
    <t>Podlahy z dlaždic</t>
  </si>
  <si>
    <t>159</t>
  </si>
  <si>
    <t>771111011</t>
  </si>
  <si>
    <t>Vysátí podkladu před pokládkou dlažby</t>
  </si>
  <si>
    <t>-1768037520</t>
  </si>
  <si>
    <t>Příprava podkladu před provedením dlažby vysátí podlah</t>
  </si>
  <si>
    <t>https://podminky.urs.cz/item/CS_URS_2022_01/771111011</t>
  </si>
  <si>
    <t>160</t>
  </si>
  <si>
    <t>771121011</t>
  </si>
  <si>
    <t>Nátěr penetrační na podlahu</t>
  </si>
  <si>
    <t>618780116</t>
  </si>
  <si>
    <t>Příprava podkladu před provedením dlažby nátěr penetrační na podlahu</t>
  </si>
  <si>
    <t>https://podminky.urs.cz/item/CS_URS_2022_01/771121011</t>
  </si>
  <si>
    <t>230,44 "101 - 122 vnitřní dlažby</t>
  </si>
  <si>
    <t>161</t>
  </si>
  <si>
    <t>771574112</t>
  </si>
  <si>
    <t>Montáž podlah keramických hladkých lepených flexibilním lepidlem přes 9 do 12 ks/m2</t>
  </si>
  <si>
    <t>-1833258412</t>
  </si>
  <si>
    <t>Montáž podlah z dlaždic keramických lepených flexibilním lepidlem maloformátových hladkých přes 9 do 12 ks/m2</t>
  </si>
  <si>
    <t>https://podminky.urs.cz/item/CS_URS_2022_01/771574112</t>
  </si>
  <si>
    <t>162</t>
  </si>
  <si>
    <t>59761003</t>
  </si>
  <si>
    <t>dlažba keramická hutná hladká do interiéru přes 9 do 12ks/m2</t>
  </si>
  <si>
    <t>-636762289</t>
  </si>
  <si>
    <t>230,44*1,1 'Přepočtené koeficientem množství</t>
  </si>
  <si>
    <t>163</t>
  </si>
  <si>
    <t>771574263</t>
  </si>
  <si>
    <t>Montáž podlah keramických pro mechanické zatížení protiskluzných lepených flexibilním lepidlem přes 9 do 12 ks/m2</t>
  </si>
  <si>
    <t>1457327562</t>
  </si>
  <si>
    <t>Montáž podlah z dlaždic keramických lepených flexibilním lepidlem maloformátových pro vysoké mechanické zatížení protiskluzných nebo reliéfních (bezbariérových) přes 9 do 12 ks/m2</t>
  </si>
  <si>
    <t>https://podminky.urs.cz/item/CS_URS_2022_01/771574263</t>
  </si>
  <si>
    <t>164</t>
  </si>
  <si>
    <t>59761409</t>
  </si>
  <si>
    <t>dlažba keramická slinutá protiskluzná do interiéru i exteriéru pro vysoké mechanické namáhání přes 9 do 12ks/m2</t>
  </si>
  <si>
    <t>1988285858</t>
  </si>
  <si>
    <t>54,37*1,1 'Přepočtené koeficientem množství</t>
  </si>
  <si>
    <t>165</t>
  </si>
  <si>
    <t>771577111</t>
  </si>
  <si>
    <t>Příplatek k montáži podlah keramických lepených flexibilním lepidlem za plochu do 5 m2</t>
  </si>
  <si>
    <t>946106654</t>
  </si>
  <si>
    <t>Montáž podlah z dlaždic keramických lepených flexibilním lepidlem Příplatek k cenám za plochu do 5 m2 jednotlivě</t>
  </si>
  <si>
    <t>https://podminky.urs.cz/item/CS_URS_2022_01/771577111</t>
  </si>
  <si>
    <t>166</t>
  </si>
  <si>
    <t>771591112</t>
  </si>
  <si>
    <t>Izolace pod dlažbu nátěrem nebo stěrkou ve dvou vrstvách</t>
  </si>
  <si>
    <t>1295319663</t>
  </si>
  <si>
    <t>Izolace podlahy pod dlažbu nátěrem nebo stěrkou ve dvou vrstvách</t>
  </si>
  <si>
    <t>https://podminky.urs.cz/item/CS_URS_2022_01/771591112</t>
  </si>
  <si>
    <t>167</t>
  </si>
  <si>
    <t>771591264</t>
  </si>
  <si>
    <t>Izolace těsnícími pásy mezi podlahou a stěnou</t>
  </si>
  <si>
    <t>-952673786</t>
  </si>
  <si>
    <t>Izolace podlahy pod dlažbu těsnícími izolačními pásy mezi podlahou a stěnu</t>
  </si>
  <si>
    <t>https://podminky.urs.cz/item/CS_URS_2022_01/771591264</t>
  </si>
  <si>
    <t>168</t>
  </si>
  <si>
    <t>771591424</t>
  </si>
  <si>
    <t>Liniové odvodnění v úrovni podlahy s H nebo V odtokem s rámem a roštem délky 1500 mm</t>
  </si>
  <si>
    <t>1282311777</t>
  </si>
  <si>
    <t>Liniové odvodnění odvodňovacím žlabem s napojením na kontaktní izolaci pro bezbariérové sprchy v úrovni podlahy s horizontálním nebo vertikálním odtokem s rámovým krytem a děrovaným roštem délky 1500 mm</t>
  </si>
  <si>
    <t>https://podminky.urs.cz/item/CS_URS_2022_01/771591424</t>
  </si>
  <si>
    <t>2 "119 Umývárna</t>
  </si>
  <si>
    <t>2 "120 Umývárna</t>
  </si>
  <si>
    <t>169</t>
  </si>
  <si>
    <t>771592011</t>
  </si>
  <si>
    <t>Čištění vnitřních ploch podlah nebo schodišť po položení dlažby chemickými prostředky</t>
  </si>
  <si>
    <t>2089797789</t>
  </si>
  <si>
    <t>Čištění vnitřních ploch po položení dlažby podlah nebo schodišť chemickými prostředky</t>
  </si>
  <si>
    <t>https://podminky.urs.cz/item/CS_URS_2022_01/771592011</t>
  </si>
  <si>
    <t>170</t>
  </si>
  <si>
    <t>998771101</t>
  </si>
  <si>
    <t>Přesun hmot tonážní pro podlahy z dlaždic v objektech v do 6 m</t>
  </si>
  <si>
    <t>-774280793</t>
  </si>
  <si>
    <t>Přesun hmot pro podlahy z dlaždic stanovený z hmotnosti přesunovaného materiálu vodorovná dopravní vzdálenost do 50 m v objektech výšky do 6 m</t>
  </si>
  <si>
    <t>https://podminky.urs.cz/item/CS_URS_2022_01/998771101</t>
  </si>
  <si>
    <t>781</t>
  </si>
  <si>
    <t>Dokončovací práce - obklady</t>
  </si>
  <si>
    <t>171</t>
  </si>
  <si>
    <t>781121011</t>
  </si>
  <si>
    <t>Nátěr penetrační na stěnu</t>
  </si>
  <si>
    <t>-989523338</t>
  </si>
  <si>
    <t>Příprava podkladu před provedením obkladu nátěr penetrační na stěnu</t>
  </si>
  <si>
    <t>https://podminky.urs.cz/item/CS_URS_2022_01/781121011</t>
  </si>
  <si>
    <t>(0,6*3)+(2,1*2,81) "102 Klubovna</t>
  </si>
  <si>
    <t>(0,6*7,35) "103 Přípravna pokrmů</t>
  </si>
  <si>
    <t>(2,1*6,6) "107 WC invalida</t>
  </si>
  <si>
    <t>(2,1*7,1) "109 Koupelna</t>
  </si>
  <si>
    <t>(1,1*2) "110 Umývárna</t>
  </si>
  <si>
    <t>(2,1*16,4) "111 WC muži</t>
  </si>
  <si>
    <t>(2,1*5) "112 Technická místnost</t>
  </si>
  <si>
    <t>(1,1*2,7) "113 Koupelna</t>
  </si>
  <si>
    <t>(2,1*14,6) "114 Umývárna</t>
  </si>
  <si>
    <t>(2,1*6,8) "115 WC muži</t>
  </si>
  <si>
    <t>(2,1*9,2) "119 Umývárna</t>
  </si>
  <si>
    <t>(2,1*9,6) "120 Umývárna</t>
  </si>
  <si>
    <t>172</t>
  </si>
  <si>
    <t>781131112</t>
  </si>
  <si>
    <t>Izolace pod obklad nátěrem nebo stěrkou ve dvou vrstvách</t>
  </si>
  <si>
    <t>1253223177</t>
  </si>
  <si>
    <t>Izolace stěny pod obklad izolace nátěrem nebo stěrkou ve dvou vrstvách</t>
  </si>
  <si>
    <t>https://podminky.urs.cz/item/CS_URS_2022_01/781131112</t>
  </si>
  <si>
    <t>173</t>
  </si>
  <si>
    <t>781131241</t>
  </si>
  <si>
    <t>Izolace pod obklad těsnícími pásy vnitřní kout</t>
  </si>
  <si>
    <t>1756917065</t>
  </si>
  <si>
    <t>Izolace stěny pod obklad izolace těsnícími izolačními pásy vnitřní kout</t>
  </si>
  <si>
    <t>https://podminky.urs.cz/item/CS_URS_2022_01/781131241</t>
  </si>
  <si>
    <t>(2,1*4)*6</t>
  </si>
  <si>
    <t>174</t>
  </si>
  <si>
    <t>781474112</t>
  </si>
  <si>
    <t>Montáž obkladů vnitřních keramických hladkých přes 9 do 12 ks/m2 lepených flexibilním lepidlem</t>
  </si>
  <si>
    <t>982350144</t>
  </si>
  <si>
    <t>Montáž obkladů vnitřních stěn z dlaždic keramických lepených flexibilním lepidlem maloformátových hladkých přes 9 do 12 ks/m2</t>
  </si>
  <si>
    <t>https://podminky.urs.cz/item/CS_URS_2022_01/781474112</t>
  </si>
  <si>
    <t>175</t>
  </si>
  <si>
    <t>59761026</t>
  </si>
  <si>
    <t>obklad keramický hladký do 12ks/m2</t>
  </si>
  <si>
    <t>1292956795</t>
  </si>
  <si>
    <t>175,411*1,1 'Přepočtené koeficientem množství</t>
  </si>
  <si>
    <t>176</t>
  </si>
  <si>
    <t>781477111</t>
  </si>
  <si>
    <t>Příplatek k montáži obkladů vnitřních keramických hladkých za plochu do 10 m2</t>
  </si>
  <si>
    <t>283631905</t>
  </si>
  <si>
    <t>Montáž obkladů vnitřních stěn z dlaždic keramických Příplatek k cenám za plochu do 10 m2 jednotlivě</t>
  </si>
  <si>
    <t>https://podminky.urs.cz/item/CS_URS_2022_01/781477111</t>
  </si>
  <si>
    <t>177</t>
  </si>
  <si>
    <t>781495115</t>
  </si>
  <si>
    <t>Spárování vnitřních obkladů silikonem</t>
  </si>
  <si>
    <t>-206532402</t>
  </si>
  <si>
    <t>Obklad - dokončující práce ostatní práce spárování silikonem</t>
  </si>
  <si>
    <t>https://podminky.urs.cz/item/CS_URS_2022_01/781495115</t>
  </si>
  <si>
    <t>Poznámka k položce:_x000D_
- barevný silikon</t>
  </si>
  <si>
    <t>178</t>
  </si>
  <si>
    <t>998781101</t>
  </si>
  <si>
    <t>Přesun hmot tonážní pro obklady keramické v objektech v do 6 m</t>
  </si>
  <si>
    <t>-168049359</t>
  </si>
  <si>
    <t>Přesun hmot pro obklady keramické stanovený z hmotnosti přesunovaného materiálu vodorovná dopravní vzdálenost do 50 m v objektech výšky do 6 m</t>
  </si>
  <si>
    <t>https://podminky.urs.cz/item/CS_URS_2022_01/998781101</t>
  </si>
  <si>
    <t>783</t>
  </si>
  <si>
    <t>Dokončovací práce - nátěry</t>
  </si>
  <si>
    <t>179</t>
  </si>
  <si>
    <t>783314203</t>
  </si>
  <si>
    <t>Základní antikorozní jednonásobný syntetický samozákladující nátěr zámečnických konstrukcí</t>
  </si>
  <si>
    <t>1880688841</t>
  </si>
  <si>
    <t>Základní antikorozní nátěr zámečnických konstrukcí jednonásobný syntetický samozákladující</t>
  </si>
  <si>
    <t>https://podminky.urs.cz/item/CS_URS_2022_01/783314203</t>
  </si>
  <si>
    <t>"zárubně</t>
  </si>
  <si>
    <t>((0,05+0,1+0,05)*(0,9+2*2))*17 "roz. 800/1970 mm</t>
  </si>
  <si>
    <t>((0,05+0,1+0,05)*(0,8+2*2))*6 "roz. 700/1970 mm</t>
  </si>
  <si>
    <t>180</t>
  </si>
  <si>
    <t>783315101</t>
  </si>
  <si>
    <t>Mezinátěr jednonásobný syntetický standardní zámečnických konstrukcí</t>
  </si>
  <si>
    <t>-358305329</t>
  </si>
  <si>
    <t>Mezinátěr zámečnických konstrukcí jednonásobný syntetický standardní</t>
  </si>
  <si>
    <t>https://podminky.urs.cz/item/CS_URS_2022_01/783315101</t>
  </si>
  <si>
    <t>181</t>
  </si>
  <si>
    <t>783317101</t>
  </si>
  <si>
    <t>Krycí jednonásobný syntetický standardní nátěr zámečnických konstrukcí</t>
  </si>
  <si>
    <t>-1373324362</t>
  </si>
  <si>
    <t>Krycí nátěr (email) zámečnických konstrukcí jednonásobný syntetický standardní</t>
  </si>
  <si>
    <t>https://podminky.urs.cz/item/CS_URS_2022_01/783317101</t>
  </si>
  <si>
    <t>784</t>
  </si>
  <si>
    <t>Dokončovací práce - malby a tapety</t>
  </si>
  <si>
    <t>182</t>
  </si>
  <si>
    <t>784171111</t>
  </si>
  <si>
    <t>Zakrytí vnitřních ploch stěn v místnostech v do 3,80 m</t>
  </si>
  <si>
    <t>-2078095528</t>
  </si>
  <si>
    <t>Zakrytí nemalovaných ploch (materiál ve specifikaci) včetně pozdějšího odkrytí svislých ploch např. stěn, oken, dveří v místnostech výšky do 3,80</t>
  </si>
  <si>
    <t>https://podminky.urs.cz/item/CS_URS_2022_01/784171111</t>
  </si>
  <si>
    <t>"vnější výplně</t>
  </si>
  <si>
    <t>38,3</t>
  </si>
  <si>
    <t>183</t>
  </si>
  <si>
    <t>58124844</t>
  </si>
  <si>
    <t>fólie pro malířské potřeby zakrývací tl 25µ 4x5m</t>
  </si>
  <si>
    <t>-1050253460</t>
  </si>
  <si>
    <t>38,3*1,05 'Přepočtené koeficientem množství</t>
  </si>
  <si>
    <t>184</t>
  </si>
  <si>
    <t>784181121</t>
  </si>
  <si>
    <t>Hloubková jednonásobná bezbarvá penetrace podkladu v místnostech v do 3,80 m</t>
  </si>
  <si>
    <t>-1250799541</t>
  </si>
  <si>
    <t>Penetrace podkladu jednonásobná hloubková akrylátová bezbarvá v místnostech výšky do 3,80 m</t>
  </si>
  <si>
    <t>https://podminky.urs.cz/item/CS_URS_2022_01/784181121</t>
  </si>
  <si>
    <t>"plocha podhledu</t>
  </si>
  <si>
    <t>284,81</t>
  </si>
  <si>
    <t>"odpočet obkladu</t>
  </si>
  <si>
    <t>-175,41</t>
  </si>
  <si>
    <t>185</t>
  </si>
  <si>
    <t>784211101</t>
  </si>
  <si>
    <t>Dvojnásobné bílé malby ze směsí za mokra výborně oděruvzdorných v místnostech v do 3,80 m</t>
  </si>
  <si>
    <t>2098774898</t>
  </si>
  <si>
    <t>Malby z malířských směsí oděruvzdorných za mokra dvojnásobné, bílé za mokra oděruvzdorné výborně v místnostech výšky do 3,80 m</t>
  </si>
  <si>
    <t>https://podminky.urs.cz/item/CS_URS_2022_01/784211101</t>
  </si>
  <si>
    <t>795</t>
  </si>
  <si>
    <t>Lokální vytápění</t>
  </si>
  <si>
    <t>186</t>
  </si>
  <si>
    <t>795431005</t>
  </si>
  <si>
    <t>Ohniště krbové zděné bezroštové šamotové otevřené z jedné strany objem spalovací komory přes 0,4 do 0,6 m3</t>
  </si>
  <si>
    <t>-1519094654</t>
  </si>
  <si>
    <t>Krbové ohniště zděné bezroštové ze šamotových cihel otevřené z jedné strany objemu spalovací komory přes 0,4 do 0,6 m3</t>
  </si>
  <si>
    <t>https://podminky.urs.cz/item/CS_URS_2022_01/795431005</t>
  </si>
  <si>
    <t>1 "krbová kamna vč. příslušenství</t>
  </si>
  <si>
    <t>187</t>
  </si>
  <si>
    <t>998795101</t>
  </si>
  <si>
    <t>Přesun hmot tonážní pro lokální vytápění v objektech v do 6 m</t>
  </si>
  <si>
    <t>1363583221</t>
  </si>
  <si>
    <t>Přesun hmot pro lokální vytápění stanovený z hmotnosti přesunovaného materiálu vodorovná dopravní vzdálenost do 50 m v objektech výšky do 6 m</t>
  </si>
  <si>
    <t>https://podminky.urs.cz/item/CS_URS_2022_01/998795101</t>
  </si>
  <si>
    <t>HZS</t>
  </si>
  <si>
    <t>Hodinové zúčtovací sazby</t>
  </si>
  <si>
    <t>188</t>
  </si>
  <si>
    <t>HZS2491</t>
  </si>
  <si>
    <t>Hodinová zúčtovací sazba dělník zednických výpomocí</t>
  </si>
  <si>
    <t>hod</t>
  </si>
  <si>
    <t>-1719376461</t>
  </si>
  <si>
    <t>Hodinové zúčtovací sazby profesí PSV zednické výpomoci a pomocné práce PSV dělník zednických výpomocí</t>
  </si>
  <si>
    <t>https://podminky.urs.cz/item/CS_URS_2022_01/HZS2491</t>
  </si>
  <si>
    <t>"stavební přípomoce, drobné neměřitelné práce apod.</t>
  </si>
  <si>
    <t>"čerpat jen se souhlasem TDI, AD apod.</t>
  </si>
  <si>
    <t>(8,5*2)*7</t>
  </si>
  <si>
    <t>EI_venk - Elektroinstalace - přívod a areálové rozvody nn</t>
  </si>
  <si>
    <t>741 - Elektroinstalace</t>
  </si>
  <si>
    <t xml:space="preserve">    741-01 - Montáž</t>
  </si>
  <si>
    <t xml:space="preserve">      741-01-01 - Rozvaděče</t>
  </si>
  <si>
    <t xml:space="preserve">      741-01-02 - Kabely a vodiče</t>
  </si>
  <si>
    <t xml:space="preserve">      741-01-03 - Uzemnění</t>
  </si>
  <si>
    <t xml:space="preserve">      741-01-04 - Zemní práce</t>
  </si>
  <si>
    <t xml:space="preserve">      741-01-05 - Ostatní</t>
  </si>
  <si>
    <t xml:space="preserve">    741-02 - Materiál</t>
  </si>
  <si>
    <t xml:space="preserve">      741-02-01 - Rozvaděče</t>
  </si>
  <si>
    <t xml:space="preserve">      741-02-02 - Kabely a vodiče</t>
  </si>
  <si>
    <t xml:space="preserve">      741-02-03 - Uzemnění</t>
  </si>
  <si>
    <t xml:space="preserve">      741-02-04 - Materiál pro zemní práce</t>
  </si>
  <si>
    <t xml:space="preserve">      741-02-05 - Ostatní</t>
  </si>
  <si>
    <t>Elektroinstalace</t>
  </si>
  <si>
    <t>741-01</t>
  </si>
  <si>
    <t>Montáž</t>
  </si>
  <si>
    <t>741-01-01</t>
  </si>
  <si>
    <t>Rozvaděče</t>
  </si>
  <si>
    <t>741210001</t>
  </si>
  <si>
    <t>Montáž rozvodnic oceloplechových nebo plastových bez zapojení vodičů běžných, hmotnosti do 20 kg</t>
  </si>
  <si>
    <t>741320173</t>
  </si>
  <si>
    <t>Montáž jističů se zapojením vodičů třípólových nn do 63 A s krytem</t>
  </si>
  <si>
    <t>HZS.01</t>
  </si>
  <si>
    <t>Montáž relé pro HDO  1 ks</t>
  </si>
  <si>
    <t>Montáž relé pro HDO 1 ks</t>
  </si>
  <si>
    <t>HZS.02</t>
  </si>
  <si>
    <t>Montáž plastového pilíře včetně základu a ručního  výkopu pro základ</t>
  </si>
  <si>
    <t>Montáž plastového pilíře včetně základu a ručního výkopu pro základ</t>
  </si>
  <si>
    <t>741-01-02</t>
  </si>
  <si>
    <t>Kabely a vodiče</t>
  </si>
  <si>
    <t>741122133</t>
  </si>
  <si>
    <t>Montáž kabelů měděných bez ukončení uložených v trubkách, plných kulatých nebo bezhalogenových (CYKY) počtu a průřezu žil 4x10 mm2</t>
  </si>
  <si>
    <t>741122122</t>
  </si>
  <si>
    <t>Montáž kabelů měděných bez ukončení uložených v trubkách, plných kulatých nebo bezhalogenových (CYKY) počtu a průřezu žil 3x1,5 až 6 mm2</t>
  </si>
  <si>
    <t>741-01-03</t>
  </si>
  <si>
    <t>Uzemnění</t>
  </si>
  <si>
    <t>741420022</t>
  </si>
  <si>
    <t>Montáž hromosvodného vedení  svorek se 3 a více šrouby</t>
  </si>
  <si>
    <t>Montáž hromosvodného vedení svorek se 3 a více šrouby</t>
  </si>
  <si>
    <t>741410041</t>
  </si>
  <si>
    <t>Montáž uzemňovacího vedení s upevněním, propojením a připojením pomocí svorek  v zemi s izolací spojů vodičů FeZn drátem nebo lanem průměru do 10 mm v městské zástavbě</t>
  </si>
  <si>
    <t>Montáž uzemňovacího vedení s upevněním, propojením a připojením pomocí svorek v zemi s izolací spojů vodičů FeZn drátem nebo lanem průměru do 10 mm v městské zástavbě</t>
  </si>
  <si>
    <t>741-01-04</t>
  </si>
  <si>
    <t>460010024</t>
  </si>
  <si>
    <t>Vytýčení trasy vedení kabelového (podzemního) v zastavěném prostoru</t>
  </si>
  <si>
    <t>km</t>
  </si>
  <si>
    <t>460010025</t>
  </si>
  <si>
    <t>Vytýčení trasy inženýrských sítí  v zastavěném prostoru</t>
  </si>
  <si>
    <t>Vytýčení trasy inženýrských sítí v zastavěném prostoru</t>
  </si>
  <si>
    <t>460171182</t>
  </si>
  <si>
    <t>Hloubení kabelových nezapažených rýh  strojně šířky 35cm , hloubky 90 cm v hornině tř. I skupiny 1 a 2</t>
  </si>
  <si>
    <t>Hloubení kabelových nezapažených rýh strojně šířky 35cm , hloubky 90 cm v hornině tř. I skupiny 1 a 2</t>
  </si>
  <si>
    <t>460451191</t>
  </si>
  <si>
    <t>Zásyp kabelové rýhy ručně se zhutněním šířky 35cm , hloubky 90 cm v hornině tř. I skupiny 1 a 2</t>
  </si>
  <si>
    <t>460171322</t>
  </si>
  <si>
    <t>Hloubení kabelových nezapažených rýh strojně š 50 cm hl 120 cm v hornině tř. I skupiny 3</t>
  </si>
  <si>
    <t>460431311</t>
  </si>
  <si>
    <t>Zásyp kabelové rýhy ručně se zhutněním š 50 cm hl 100 cm v hornině tř I skupiny 3</t>
  </si>
  <si>
    <t>460791212</t>
  </si>
  <si>
    <t>Montáž trubek ochranných plastových ohebných do 50mm uložených do rýhy</t>
  </si>
  <si>
    <t>HZS.03</t>
  </si>
  <si>
    <t>Zřízení kabelového lože z prosátého písku tl 10 cm nad kabel, bez zakrytí, šířky do 65 cm  79m</t>
  </si>
  <si>
    <t>Zřízení kabelového lože z prosátého písku tl 10 cm nad kabel, bez zakrytí, šířky do 65 cm 79m</t>
  </si>
  <si>
    <t>460641112</t>
  </si>
  <si>
    <t>Základové konstrukce z monolitického betonu C 12/15 bez bednění  6*0,2*0,5</t>
  </si>
  <si>
    <t>Základové konstrukce z monolitického betonu C 12/15 bez bednění 6*0,2*0,5</t>
  </si>
  <si>
    <t>460671113</t>
  </si>
  <si>
    <t>Krytí kabelů výstražnou fólií šířky 34 cm</t>
  </si>
  <si>
    <t>HZS.04</t>
  </si>
  <si>
    <t>Zapěnění konců chrániček</t>
  </si>
  <si>
    <t>741121101</t>
  </si>
  <si>
    <t>Montáž vodič izlovaných hliníkových uložených v trubkách bez ukončení</t>
  </si>
  <si>
    <t>460321111</t>
  </si>
  <si>
    <t>Vodorovné přemístění horniny jakékoliv třídy stavebním kolečkem při elektromontážích do 10 m 79*0,35*0,2+6*0,2*0,5</t>
  </si>
  <si>
    <t>HZS.05</t>
  </si>
  <si>
    <t>Zhotovení průrazů do budovy</t>
  </si>
  <si>
    <t>HZS.06</t>
  </si>
  <si>
    <t>Provizorní úprava terénu  79*0,35+6*0,5</t>
  </si>
  <si>
    <t>Provizorní úprava terénu 79*0,35+6*0,5</t>
  </si>
  <si>
    <t>741-01-05</t>
  </si>
  <si>
    <t>HZS.07</t>
  </si>
  <si>
    <t>Ukončení celoplastových kabelů</t>
  </si>
  <si>
    <t>HZS.08</t>
  </si>
  <si>
    <t>Podíl přidružených výkonů</t>
  </si>
  <si>
    <t>HZS.09</t>
  </si>
  <si>
    <t>Práce nezahrnuté v cenících 800-741,46M, zapsané do montážního deníku a potvrzené investorem</t>
  </si>
  <si>
    <t>HZS.10</t>
  </si>
  <si>
    <t>Zakreslení skutečného stavu</t>
  </si>
  <si>
    <t>210280221</t>
  </si>
  <si>
    <t>Měření zemních odporů zemnící sítě délky pásku do 100 m</t>
  </si>
  <si>
    <t>ks</t>
  </si>
  <si>
    <t>741810001</t>
  </si>
  <si>
    <t>Zkoušky a prohlídky el rozvodů a zařízení celková prohlídka, zkoušení,měření a vyhotovení revizní zprávy pro objem montážních prací do 100 tis. Kč</t>
  </si>
  <si>
    <t>OST-99101</t>
  </si>
  <si>
    <t>doprava materiálu 3% z dodávky</t>
  </si>
  <si>
    <t>OST-99102</t>
  </si>
  <si>
    <t>zařízení staveniště  3,5% z materiálu+montáže bez DPH</t>
  </si>
  <si>
    <t>zařízení staveniště 3,5% z materiálu+montáže bez DPH</t>
  </si>
  <si>
    <t>OST-99103</t>
  </si>
  <si>
    <t>prováděcí projektová dokumentace</t>
  </si>
  <si>
    <t>741-02</t>
  </si>
  <si>
    <t>Materiál</t>
  </si>
  <si>
    <t>741-02-01</t>
  </si>
  <si>
    <t>344128100</t>
  </si>
  <si>
    <t>RE elektroměrový rozvaděč , dvoutarifní, třífázový,  ER 212, 1xjistič před elektroměrem 3f/40A v plastovém pilíři, včetně základu, jističe 3f/2A/B a relé pro HDO</t>
  </si>
  <si>
    <t>741-02-02</t>
  </si>
  <si>
    <t>341581046</t>
  </si>
  <si>
    <t>Kabel CYKY-J  4x10 mm2 - silový instalační kabel s měděným jádrem a PVC izolací 1kV</t>
  </si>
  <si>
    <t>341581102</t>
  </si>
  <si>
    <t>Kabel CYKY-J  5x1,5 mm2 - silový instalační kabel s měděným jádrem a PVC izolací 1kV</t>
  </si>
  <si>
    <t>341581083</t>
  </si>
  <si>
    <t>Kabel CYKY-J  3x2,5 mm2 - silový instalační kabel s měděným jádrem a PVC izolací 1kV</t>
  </si>
  <si>
    <t>34158108</t>
  </si>
  <si>
    <t>Kabel CYKY-J  3x4 mm2 - silový instalační kabel s měděným jádrem a PVC izolací 1kV, nádrž na děšťovou vodu, studna</t>
  </si>
  <si>
    <t>741-02-03</t>
  </si>
  <si>
    <t>354613112</t>
  </si>
  <si>
    <t>Svorka spojovací drát-drát</t>
  </si>
  <si>
    <t>354411098</t>
  </si>
  <si>
    <t>Zemnící drát FeZn 8mm</t>
  </si>
  <si>
    <t>741-02-04</t>
  </si>
  <si>
    <t>Materiál pro zemní práce</t>
  </si>
  <si>
    <t>283128208</t>
  </si>
  <si>
    <t>Chránička vrapovaná pro uložení do země 50mm 5x k RE + studna, nádrž na dešťovou vodu</t>
  </si>
  <si>
    <t>342112181</t>
  </si>
  <si>
    <t>Protahovací vodič do trubek AY 2,5</t>
  </si>
  <si>
    <t>235111000</t>
  </si>
  <si>
    <t>Betonová směs, podchod pod vozovkou 6* 0,5*0,20</t>
  </si>
  <si>
    <t>283164112</t>
  </si>
  <si>
    <t>Výstražná folie červená 220-350mm</t>
  </si>
  <si>
    <t>201128106</t>
  </si>
  <si>
    <t>Montážní pěna pro zapěnění konců chrániček</t>
  </si>
  <si>
    <t>201128000</t>
  </si>
  <si>
    <t>Materiál pro utěsnění prostupů do budovy</t>
  </si>
  <si>
    <t>201128326</t>
  </si>
  <si>
    <t>Písek kopaný 79*0,5*0,2</t>
  </si>
  <si>
    <t>741-02-05</t>
  </si>
  <si>
    <t>341000000</t>
  </si>
  <si>
    <t xml:space="preserve"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</si>
  <si>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</si>
  <si>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EI_vn - Elektroinstalace - vnitřní rozvody nn</t>
  </si>
  <si>
    <t xml:space="preserve">      741-01-03 - Spínače</t>
  </si>
  <si>
    <t xml:space="preserve">      741-01-04 - Zásuvky</t>
  </si>
  <si>
    <t xml:space="preserve">      741-01-05 - Montážní materiál</t>
  </si>
  <si>
    <t xml:space="preserve">      741-01-06 - Volací systém pro invalidní osoby  (WC invalidé)</t>
  </si>
  <si>
    <t xml:space="preserve">      741-01-07 - Svítidla a jejich příslušenství</t>
  </si>
  <si>
    <t xml:space="preserve">      741-01-08 - Hromosvod a uzemnění</t>
  </si>
  <si>
    <t xml:space="preserve">      OST - Ostatní</t>
  </si>
  <si>
    <t xml:space="preserve">      741-02-03 - Spínače</t>
  </si>
  <si>
    <t xml:space="preserve">      741-02-04 - Zásuvky</t>
  </si>
  <si>
    <t xml:space="preserve">      741-02-05 - Montážní materiál</t>
  </si>
  <si>
    <t xml:space="preserve">      741-02-06 - Volací systém pro invalidní osoby (WC invalidé)</t>
  </si>
  <si>
    <t xml:space="preserve">      741-02-07 - Svítidla a jejich příslušenství - předpokládaná cena</t>
  </si>
  <si>
    <t xml:space="preserve">      742-02-08 - Hromosvod a uzemnění</t>
  </si>
  <si>
    <t>742 - Slaboproud</t>
  </si>
  <si>
    <t xml:space="preserve">    742-01 - EPS</t>
  </si>
  <si>
    <t xml:space="preserve">    742-02 - STA </t>
  </si>
  <si>
    <t xml:space="preserve">    742-03 - Počítačová síť </t>
  </si>
  <si>
    <t>Montáž MET</t>
  </si>
  <si>
    <t>741122031</t>
  </si>
  <si>
    <t>Montáž kabelů měděných bez ukončení uložených pod omítkou plných kulatých nebo bezhalogenových (CYKY) počtu a průřezu žil 5x1,5 až 2,5 mm2</t>
  </si>
  <si>
    <t>741122016</t>
  </si>
  <si>
    <t>Montáž kabelů měděných bez ukončení uložených pod omítkou plných kulatých nebo bezhalogenových (CYKY) počtu a průřezu žil 3x2,5 až 6 mm2</t>
  </si>
  <si>
    <t>741122015</t>
  </si>
  <si>
    <t>Montáž kabelů měděných bez ukončení uložených pod omítkou plných kulatých nebo bezhalogenových (CYKY) počtu a průřezu žil 3x1,5 mm2</t>
  </si>
  <si>
    <t>741120301</t>
  </si>
  <si>
    <t>Montáž vodič Cu izolovaný plný a laněný s PVC pláštěm žíla 0,55-16 mm2 pevně (CY, CHAH-R(V))</t>
  </si>
  <si>
    <t>741124703</t>
  </si>
  <si>
    <t>Montáž kabelů měděných ovládacích bez ukončení uložených volně, stíněných ovládacích s plným jádrem (JYTY) počtu a průřezu žil 2 až 19x1 mm2</t>
  </si>
  <si>
    <t>Spínače</t>
  </si>
  <si>
    <t>741310201</t>
  </si>
  <si>
    <t>Montáž spínačů jedno nebo dvoupólových polozapuštěných nebo zapuštěných,šroubové připojení,  vypínačů řazení 1 - jednopólových</t>
  </si>
  <si>
    <t>Montáž spínačů jedno nebo dvoupólových polozapuštěných nebo zapuštěných,šroubové připojení, vypínačů řazení 1 - jednopólových</t>
  </si>
  <si>
    <t>741310212</t>
  </si>
  <si>
    <t>Montáž spínačů jedno nebo dvoupólových polozapuštěných nebo zapuštěných,šroubové připojení,  ovladačů řazení 1/0 - talčítkových zapínacích</t>
  </si>
  <si>
    <t>Montáž spínačů jedno nebo dvoupólových polozapuštěných nebo zapuštěných,šroubové připojení, ovladačů řazení 1/0 - talčítkových zapínacích</t>
  </si>
  <si>
    <t>741310231</t>
  </si>
  <si>
    <t>Montáž spínačů jedno nebo dvoupólových polozapuštěných nebo zapuštěných, šroubové připojení, přepínačů řazení 5 - sériových</t>
  </si>
  <si>
    <t>741310233</t>
  </si>
  <si>
    <t>Montáž spínačů jedno nebo dvoupólových polozapuštěných nebo zapuštěných, šroubové připojení, přepínačů řazení 6 - střídavých</t>
  </si>
  <si>
    <t>741310238</t>
  </si>
  <si>
    <t>Montáž spínačů jedno nebo dvoupólových polozapuštěných nebo zapuštěných, šroubové připojení,  pro prostředí normální, přepínačů řazení 6+6 - dvojitých střídavých</t>
  </si>
  <si>
    <t>Montáž spínačů jedno nebo dvoupólových polozapuštěných nebo zapuštěných, šroubové připojení, pro prostředí normální, přepínačů řazení 6+6 - dvojitých střídavých</t>
  </si>
  <si>
    <t>741311004</t>
  </si>
  <si>
    <t>Montáž spínačů speciálních se zapojením vodičů, čidla pohybu nástěnného</t>
  </si>
  <si>
    <t>Montáž doběhového relé do krabice  1 ks</t>
  </si>
  <si>
    <t>Montáž doběhového relé do krabice 1 ks</t>
  </si>
  <si>
    <t>Montáž prostorového termostatu  1 ks</t>
  </si>
  <si>
    <t>Montáž prostorového termostatu 1 ks</t>
  </si>
  <si>
    <t>Montáž trafa pro napojení pisoárů  2 ks</t>
  </si>
  <si>
    <t>Montáž trafa pro napojení pisoárů 2 ks</t>
  </si>
  <si>
    <t>741311021</t>
  </si>
  <si>
    <t>Montáž spínačů speciálních se zapojením vodičů, sporákových přípojek s doutnavkou</t>
  </si>
  <si>
    <t>Zásuvky</t>
  </si>
  <si>
    <t>741313042</t>
  </si>
  <si>
    <t>Montáž zásuvek domovních se zapojením vodičů šroubové připojení polozapuštěných nebo zapuštěných 10/16 A, provedení 2P + PE pro průběžnou montáž</t>
  </si>
  <si>
    <t>741313082</t>
  </si>
  <si>
    <t>Montáž zásuvek domovních se zapojením vodičů šroubové připojení pro prostředí venkovní nebo mokré 2P+PE</t>
  </si>
  <si>
    <t>741313242</t>
  </si>
  <si>
    <t>Montáž zásuvek průmyslových se zapojením vodičů nástěnných do 32 A, provedení 3P + PE IP 44</t>
  </si>
  <si>
    <t>Montážní materiál</t>
  </si>
  <si>
    <t>741112061</t>
  </si>
  <si>
    <t>Montáž krabic elektroinstalačních bez napojení na trubky a lišty, demontáže a montáže víčka a přístroje přístrojových zapuštěných plastových kruhových</t>
  </si>
  <si>
    <t>741112001</t>
  </si>
  <si>
    <t>Montáž krabic elektroinstalačních bez napojení na trubky a lišty, demontáže a montáže víčka a přístroje protahovacích nebo odbočných zapuštěných plastových kruhových</t>
  </si>
  <si>
    <t>741112101</t>
  </si>
  <si>
    <t>Montáž rozvodek se zapojením na svorkovnici zapuštěných plastových kruhových</t>
  </si>
  <si>
    <t>741112111</t>
  </si>
  <si>
    <t>Montáž rozvodek se zapojením vodičů na svorkovnici nástěnných plastových čtyřhranných pro vodiče do o 4 mm2</t>
  </si>
  <si>
    <t>741110041</t>
  </si>
  <si>
    <t>Montáž trubek elektroinstalačních s nasunutím nebo našroubováním do krabic plastových ohebných, uložených pevně  o přes 11 do 23mm</t>
  </si>
  <si>
    <t>Montáž trubek elektroinstalačních s nasunutím nebo našroubováním do krabic plastových ohebných, uložených pevně o přes 11 do 23mm</t>
  </si>
  <si>
    <t>741910502</t>
  </si>
  <si>
    <t>Montáž se zhotovením konstrukce pro rozvodny z profilů tenkostěnných</t>
  </si>
  <si>
    <t>460932111</t>
  </si>
  <si>
    <t>Osazení kotevních prvků  hmoždinek včetně vyvrtání otvorů, pro upevnění elektroinstalací ve stěnách cihelných, vnějšího průměru do 8 mm</t>
  </si>
  <si>
    <t>Osazení kotevních prvků hmoždinek včetně vyvrtání otvorů, pro upevnění elektroinstalací ve stěnách cihelných, vnějšího průměru do 8 mm</t>
  </si>
  <si>
    <t>741231012</t>
  </si>
  <si>
    <t>Montáž svorkovnice ochranná</t>
  </si>
  <si>
    <t>Utěsnění prostupů komplet</t>
  </si>
  <si>
    <t>Montáž svorkovnice svítidlové 66 ks</t>
  </si>
  <si>
    <t>741-01-06</t>
  </si>
  <si>
    <t>Volací systém pro invalidní osoby  (WC invalidé)</t>
  </si>
  <si>
    <t>742350003</t>
  </si>
  <si>
    <t>Montáž zařízení pro tělesně postižené volacího tlačítka do výšky 900 mm a táhla do výšky 150 mm k zařízení pro ZTP</t>
  </si>
  <si>
    <t>742350004</t>
  </si>
  <si>
    <t>Montáž zařízení pro tělesně postižené napájecího zdroje 24 V k zařízení pro ZTP</t>
  </si>
  <si>
    <t>742350002</t>
  </si>
  <si>
    <t>Montáž zařízení pro tělesně postižené, potvrzovacího tlačítka</t>
  </si>
  <si>
    <t>742350001</t>
  </si>
  <si>
    <t>Montáž zařízení pro tělesně postižené signalizačního světla s elektronikou a akustickou signalizací k zařízení pro ZTP</t>
  </si>
  <si>
    <t>742121001</t>
  </si>
  <si>
    <t>Montáž kabelů sdělovacích pro vnitřní rozvody do 15 žil</t>
  </si>
  <si>
    <t>741-01-07</t>
  </si>
  <si>
    <t>Svítidla a jejich příslušenství</t>
  </si>
  <si>
    <t>741372061</t>
  </si>
  <si>
    <t>Montáž svítidel LED se zapojením vodičů bytových nebo společenských místností stropních panelových obsahu do 0,09 m2</t>
  </si>
  <si>
    <t>741372062</t>
  </si>
  <si>
    <t>Montáž svítidel LED se zapojením vodičů bytových nebo společenských místností stropních panelových obsahu přes 0,09 do 0,36 m2</t>
  </si>
  <si>
    <t>741-01-08</t>
  </si>
  <si>
    <t>Hromosvod a uzemnění</t>
  </si>
  <si>
    <t>741420001</t>
  </si>
  <si>
    <t>Montáž hromosvodného vedení svodových drátů nebo lan s podpěrami, Ø do 10 mm</t>
  </si>
  <si>
    <t>741420011</t>
  </si>
  <si>
    <t>Montáž hromosvodného vedení svodových drátů nebo lan bez podpěr, Ø do 10 mm</t>
  </si>
  <si>
    <t>741430003</t>
  </si>
  <si>
    <t>Montáž jímacích tyčí délky do 3m na ocelovou konstrukci</t>
  </si>
  <si>
    <t>741420052</t>
  </si>
  <si>
    <t>Montáž hromosvodného vedení  ochranných prvků úhelníků nebo trubek s držáky do zdiva</t>
  </si>
  <si>
    <t>Montáž hromosvodného vedení ochranných prvků úhelníků nebo trubek s držáky do zdiva</t>
  </si>
  <si>
    <t>741420083</t>
  </si>
  <si>
    <t>Montáž hromosvodného vedení  ochranných prvků a doplňků štítků k označení svodů</t>
  </si>
  <si>
    <t>Montáž hromosvodného vedení ochranných prvků a doplňků štítků k označení svodů</t>
  </si>
  <si>
    <t>Ochrana zemní svorky asfaltovým nátěrem</t>
  </si>
  <si>
    <t>741420082</t>
  </si>
  <si>
    <t>Montáž hromosvodného vedení  ochranných prvků a doplňků napínacích šroubů s okem s vypnutím svodového vodiče</t>
  </si>
  <si>
    <t>Montáž hromosvodného vedení ochranných prvků a doplňků napínacích šroubů s okem s vypnutím svodového vodiče</t>
  </si>
  <si>
    <t>HZS.11</t>
  </si>
  <si>
    <t>Práce nezahrnuté v cenících 21M.46M, zapsané do montážního deníku a potvrzené investorem</t>
  </si>
  <si>
    <t>HZS.12</t>
  </si>
  <si>
    <t>HZS.13</t>
  </si>
  <si>
    <t>Podíl prací jiných profesí než elektro</t>
  </si>
  <si>
    <t>HZS.14</t>
  </si>
  <si>
    <t>Koordinace profesí</t>
  </si>
  <si>
    <t>HZS.15</t>
  </si>
  <si>
    <t>Ukončení celoplastových kabelů nn a slaboproudu včetně jejich zapojení na svorkovnici nebo na přístroji</t>
  </si>
  <si>
    <t>741810002</t>
  </si>
  <si>
    <t>Zkoušky a prohlídky elektrických rozvodů a zařízení celková prohlídka a vyhotovení revizní zprávy pro objem montážních prací do 500  tis. Kč</t>
  </si>
  <si>
    <t>Zkoušky a prohlídky elektrických rozvodů a zařízení celková prohlídka a vyhotovení revizní zprávy pro objem montážních prací do 500 tis. Kč</t>
  </si>
  <si>
    <t>741820102</t>
  </si>
  <si>
    <t>Měření osvětlovacího zařízení intenzity osvětlení na pracovišti do 50 svítidel</t>
  </si>
  <si>
    <t>OST-9901</t>
  </si>
  <si>
    <t>OST-9902</t>
  </si>
  <si>
    <t>OST-9903</t>
  </si>
  <si>
    <t>R1 - hlavní rozvaděč objektu, plastový zapuštěný, rozměr: 600x900x150, IP40/IP30, 3+PEN+N+PE, stř.50Hz,3x400V/230V-TN-C-S, In 63A, Ics 10kA s přepěťovou ochranou 1+2, s proudovými chrániči a jistič</t>
  </si>
  <si>
    <t>345101112</t>
  </si>
  <si>
    <t>HOP/MET</t>
  </si>
  <si>
    <t>341581109</t>
  </si>
  <si>
    <t>Kabel CYKY-J 5x2,5 mm2 - silový instalační kabel s měděným jádrem a PVC izolací 1kV</t>
  </si>
  <si>
    <t>341581081</t>
  </si>
  <si>
    <t>Kabel CYKY-J  3x1,5 mm2 - silový instalační kabel s měděným jádrem a PVC izolací 1kV</t>
  </si>
  <si>
    <t>3452121276</t>
  </si>
  <si>
    <t>Vodič 1-CY 10 zž</t>
  </si>
  <si>
    <t>345212125</t>
  </si>
  <si>
    <t>Vodič 1-CY 6 zž</t>
  </si>
  <si>
    <t>345212131</t>
  </si>
  <si>
    <t>Vodič 1-CY 4 zž</t>
  </si>
  <si>
    <t>345212311</t>
  </si>
  <si>
    <t>Vodič JYTY 4x1</t>
  </si>
  <si>
    <t>345355146</t>
  </si>
  <si>
    <t>Spínač jednopólový pod omítku,  10A/250V, řaz. 1</t>
  </si>
  <si>
    <t>345355211</t>
  </si>
  <si>
    <t>Kryt spínače bílý</t>
  </si>
  <si>
    <t>345355104</t>
  </si>
  <si>
    <t>Rámeček jednonásobný bílý</t>
  </si>
  <si>
    <t>345355158</t>
  </si>
  <si>
    <t>Spínač jednopól pod omítku, bílý 10A/250V, řaz.  1/0</t>
  </si>
  <si>
    <t>345355211.1</t>
  </si>
  <si>
    <t>Kryt spínače</t>
  </si>
  <si>
    <t>345355104.1</t>
  </si>
  <si>
    <t>Rámeček jednonásobný</t>
  </si>
  <si>
    <t>345355151</t>
  </si>
  <si>
    <t>Přepínač sériový pod omítku, 10A/250V, řazení 5</t>
  </si>
  <si>
    <t>345355216</t>
  </si>
  <si>
    <t>345355165</t>
  </si>
  <si>
    <t>Přepínač střídavý pod omítku,  10A/250V, řaz. 6</t>
  </si>
  <si>
    <t>190</t>
  </si>
  <si>
    <t>345355169</t>
  </si>
  <si>
    <t>Přepínač střídavý dvojitý pod omítku,  10A/250V, řaz. 6+6</t>
  </si>
  <si>
    <t>192</t>
  </si>
  <si>
    <t>194</t>
  </si>
  <si>
    <t>196</t>
  </si>
  <si>
    <t>345355677</t>
  </si>
  <si>
    <t>Prostorový spínač s doběhem IP 44</t>
  </si>
  <si>
    <t>198</t>
  </si>
  <si>
    <t>345355501</t>
  </si>
  <si>
    <t>Doběhové relé do krabice</t>
  </si>
  <si>
    <t>200</t>
  </si>
  <si>
    <t>345355691</t>
  </si>
  <si>
    <t>Prostorový termostat</t>
  </si>
  <si>
    <t>202</t>
  </si>
  <si>
    <t>721814216</t>
  </si>
  <si>
    <t>Napájecí zdroj pro pisoárové splachovače</t>
  </si>
  <si>
    <t>204</t>
  </si>
  <si>
    <t>345355303</t>
  </si>
  <si>
    <t>Sporáková komobinace</t>
  </si>
  <si>
    <t>206</t>
  </si>
  <si>
    <t>358111232</t>
  </si>
  <si>
    <t>Zásuvka 16A/230V  jednonásobná IP20 pod omítku bílá s clonkami</t>
  </si>
  <si>
    <t>208</t>
  </si>
  <si>
    <t>210</t>
  </si>
  <si>
    <t>345355105</t>
  </si>
  <si>
    <t>Rámeček dvojnásobný bílý</t>
  </si>
  <si>
    <t>212</t>
  </si>
  <si>
    <t>345355107</t>
  </si>
  <si>
    <t>Rámeček čtyřnásobný bílý</t>
  </si>
  <si>
    <t>214</t>
  </si>
  <si>
    <t>345355130</t>
  </si>
  <si>
    <t>Zásuvka 16A/400V IP 44</t>
  </si>
  <si>
    <t>216</t>
  </si>
  <si>
    <t>345355136</t>
  </si>
  <si>
    <t>Zásuvka 16A/230V IP 54 s víčkem</t>
  </si>
  <si>
    <t>218</t>
  </si>
  <si>
    <t>345711232</t>
  </si>
  <si>
    <t>Krabice přístrojová pod omítku</t>
  </si>
  <si>
    <t>220</t>
  </si>
  <si>
    <t>345711241</t>
  </si>
  <si>
    <t>Krabice odbočná pod omítku</t>
  </si>
  <si>
    <t>222</t>
  </si>
  <si>
    <t>345711264</t>
  </si>
  <si>
    <t>Krabice rozvodná pod omítku</t>
  </si>
  <si>
    <t>224</t>
  </si>
  <si>
    <t>345711701</t>
  </si>
  <si>
    <t>Krabice ACIDUR se svorkovnicí</t>
  </si>
  <si>
    <t>226</t>
  </si>
  <si>
    <t>345218936</t>
  </si>
  <si>
    <t>Elektroinstalační trubka ohebná PVC do pr.20 střední mechanické namáhání</t>
  </si>
  <si>
    <t>228</t>
  </si>
  <si>
    <t>211126000</t>
  </si>
  <si>
    <t>Ocelová nosná konstrukce všeobecně kg</t>
  </si>
  <si>
    <t>230</t>
  </si>
  <si>
    <t>314324118</t>
  </si>
  <si>
    <t>Upevňovací bod hmoždinkou PVC</t>
  </si>
  <si>
    <t>232</t>
  </si>
  <si>
    <t>354411618</t>
  </si>
  <si>
    <t>Svorka pro vyrovnání potenciálu EPS 1</t>
  </si>
  <si>
    <t>234</t>
  </si>
  <si>
    <t>721218223</t>
  </si>
  <si>
    <t>Tmel pro utěsnění prostupů komplet</t>
  </si>
  <si>
    <t>236</t>
  </si>
  <si>
    <t>345711308</t>
  </si>
  <si>
    <t>Svítidlová svorkovnice</t>
  </si>
  <si>
    <t>238</t>
  </si>
  <si>
    <t>354411326</t>
  </si>
  <si>
    <t>Uzemňovací bod</t>
  </si>
  <si>
    <t>240</t>
  </si>
  <si>
    <t>741-02-06</t>
  </si>
  <si>
    <t>Volací systém pro invalidní osoby (WC invalidé)</t>
  </si>
  <si>
    <t>345355406</t>
  </si>
  <si>
    <t>Volající tlačítko-signalizační včetně šňůry FAP 3002, slouží k aktivaci alarmu</t>
  </si>
  <si>
    <t>242</t>
  </si>
  <si>
    <t>345355410</t>
  </si>
  <si>
    <t>Transformátor  230V/15V, 2 VA, FLM 1000, pro zabudování do elektroinstalační  krabice, slouží jako zdroj  pro signalizační moduly ve WC pro invalidy</t>
  </si>
  <si>
    <t>244</t>
  </si>
  <si>
    <t>345355407</t>
  </si>
  <si>
    <t>Prosvětlené tlačítko FAP 1001-tlačítko RESET, ruší optický a zvuk. alarm</t>
  </si>
  <si>
    <t>246</t>
  </si>
  <si>
    <t>345355408</t>
  </si>
  <si>
    <t>Kontrolní modul s alarmem FEH 2001</t>
  </si>
  <si>
    <t>248</t>
  </si>
  <si>
    <t>341581301</t>
  </si>
  <si>
    <t>Šňůra JYTY 7 O1 ( 7Dx1 ) pro signalizaci na WC pro invalidy</t>
  </si>
  <si>
    <t>250</t>
  </si>
  <si>
    <t>741-02-07</t>
  </si>
  <si>
    <t>Svítidla a jejich příslušenství - předpokládaná cena</t>
  </si>
  <si>
    <t>348120000</t>
  </si>
  <si>
    <t>Přisazené LED svítidlo nad umyvadla, plast+hliníková slitina, 4004K, 570lm, 8W, IP44,včetně světeného zdroje</t>
  </si>
  <si>
    <t>252</t>
  </si>
  <si>
    <t>348120001</t>
  </si>
  <si>
    <t>Přisazené LED svítidlo plastové pod kuchyňskou linku, 10W/230V 4000K, 1000lm, IP 20, včetně světelného zudroje</t>
  </si>
  <si>
    <t>254</t>
  </si>
  <si>
    <t>348120002</t>
  </si>
  <si>
    <t>Přisazený LED panel 600x600, Těleso je tvořeno Akl rámečkem, opálovým difuzerem PMMA, krytí IP40. Jmenovité napětí 230V, 50Hz, výkon 45W, světelný tok 4250lm, teplota chromatičnosti 4000K, váha 3,7 kg  - klubovna,kancelář, přípravna pokrmů</t>
  </si>
  <si>
    <t>256</t>
  </si>
  <si>
    <t>348120003</t>
  </si>
  <si>
    <t>Přisazené LED prachotěsné svítidlo 5500lm, 40W, IP65  garáž</t>
  </si>
  <si>
    <t>258</t>
  </si>
  <si>
    <t>348531504</t>
  </si>
  <si>
    <t>Přisazené LED svítidlo mikroprizmatický kryt 1800lm, 22W, IP20, chodba,WC, ostatní</t>
  </si>
  <si>
    <t>260</t>
  </si>
  <si>
    <t>348531505</t>
  </si>
  <si>
    <t>Stropní / nástěnné LED svítidlo 36W, 2800lm 3500K, 230V, IP20, šatny</t>
  </si>
  <si>
    <t>262</t>
  </si>
  <si>
    <t>348531506</t>
  </si>
  <si>
    <t>Stropní koupelnové LED svítidlo, třída ochrany II,22W, 3000K, včetně světelného zdroje</t>
  </si>
  <si>
    <t>264</t>
  </si>
  <si>
    <t>348531507</t>
  </si>
  <si>
    <t>Nouzové LED svítidlo (orientační) 3W ,IP65 samostatně svítící 1 hod, svítí v při výpadku napájení hlavního osvětlení</t>
  </si>
  <si>
    <t>266</t>
  </si>
  <si>
    <t>348531508</t>
  </si>
  <si>
    <t>Svítidlo Led nástěnné, 1200 lm, 20W, IP20 s čidlem pohybu</t>
  </si>
  <si>
    <t>268</t>
  </si>
  <si>
    <t>zákon č. 7/2005</t>
  </si>
  <si>
    <t>Recyklační poplatek - za svítidla a světelné zdroje</t>
  </si>
  <si>
    <t>270</t>
  </si>
  <si>
    <t>742-02-08</t>
  </si>
  <si>
    <t>354411901</t>
  </si>
  <si>
    <t>Pásek zemnící FeZn 30x4</t>
  </si>
  <si>
    <t>272</t>
  </si>
  <si>
    <t>354411914</t>
  </si>
  <si>
    <t>Vodič AlMgSi o 8  jímací</t>
  </si>
  <si>
    <t>274</t>
  </si>
  <si>
    <t>354411099</t>
  </si>
  <si>
    <t>Vodič vodič FeZn o 10</t>
  </si>
  <si>
    <t>276</t>
  </si>
  <si>
    <t>354321291</t>
  </si>
  <si>
    <t>Podpěra vedení</t>
  </si>
  <si>
    <t>278</t>
  </si>
  <si>
    <t>354411312</t>
  </si>
  <si>
    <t>Svorka zkušební Sz</t>
  </si>
  <si>
    <t>280</t>
  </si>
  <si>
    <t>354411306</t>
  </si>
  <si>
    <t>Svorka hromosvodová</t>
  </si>
  <si>
    <t>282</t>
  </si>
  <si>
    <t>354411095</t>
  </si>
  <si>
    <t>Kompletní jímač v=1,5m  FeZn včetně držáku</t>
  </si>
  <si>
    <t>284</t>
  </si>
  <si>
    <t>354411342</t>
  </si>
  <si>
    <t>Ochranný úhelník OU  FeZn</t>
  </si>
  <si>
    <t>286</t>
  </si>
  <si>
    <t>354411349</t>
  </si>
  <si>
    <t>Držák ochranného úhelníku</t>
  </si>
  <si>
    <t>288</t>
  </si>
  <si>
    <t>354411398</t>
  </si>
  <si>
    <t>Označení svodu - štítek</t>
  </si>
  <si>
    <t>290</t>
  </si>
  <si>
    <t>348444171</t>
  </si>
  <si>
    <t>Gumoasfaltový nátěr</t>
  </si>
  <si>
    <t>292</t>
  </si>
  <si>
    <t>326</t>
  </si>
  <si>
    <t>742</t>
  </si>
  <si>
    <t>Slaboproud</t>
  </si>
  <si>
    <t>742-01</t>
  </si>
  <si>
    <t>EPS</t>
  </si>
  <si>
    <t>Montáž hlásiče požáru autonomního   2 ks</t>
  </si>
  <si>
    <t>Montáž hlásiče požáru autonomního 2 ks</t>
  </si>
  <si>
    <t>736001214</t>
  </si>
  <si>
    <t>Hlásič požáru autonomní</t>
  </si>
  <si>
    <t>294</t>
  </si>
  <si>
    <t>742-02</t>
  </si>
  <si>
    <t xml:space="preserve">STA </t>
  </si>
  <si>
    <t>Montáž vodič izlovaných hliníkových uložených v trubkách bez ukončení uložených v trubkách nebo lištách zatažených plných a laněných, průřezu žíly 16 až 35 mm2</t>
  </si>
  <si>
    <t>742121001.1</t>
  </si>
  <si>
    <t>Montáž kabelů sdělovacích pro vnitřní rozvody počtu žil do 15</t>
  </si>
  <si>
    <t>742420121</t>
  </si>
  <si>
    <t>Montáž společené televizní antény, televizní zásuvky koncové nebo průběžné</t>
  </si>
  <si>
    <t>Montáž annténího systému STA - předběžná cena</t>
  </si>
  <si>
    <t>296</t>
  </si>
  <si>
    <t>298</t>
  </si>
  <si>
    <t>345218936.1</t>
  </si>
  <si>
    <t>Elektroinstalační trubka ohebná PVC 2323</t>
  </si>
  <si>
    <t>300</t>
  </si>
  <si>
    <t>302</t>
  </si>
  <si>
    <t>345212315</t>
  </si>
  <si>
    <t>Koaxiální kabel CB 100</t>
  </si>
  <si>
    <t>304</t>
  </si>
  <si>
    <t>345355064</t>
  </si>
  <si>
    <t>Zásuvka TV-SAT-R koncová</t>
  </si>
  <si>
    <t>306</t>
  </si>
  <si>
    <t>345355000</t>
  </si>
  <si>
    <t>Anténní systém včetně stožáru - předběžná cena</t>
  </si>
  <si>
    <t>308</t>
  </si>
  <si>
    <t>742-03</t>
  </si>
  <si>
    <t xml:space="preserve">Počítačová síť </t>
  </si>
  <si>
    <t>742330001</t>
  </si>
  <si>
    <t>Montáž strukturované kabeláže, rozvaděče nástěnného</t>
  </si>
  <si>
    <t>742330042</t>
  </si>
  <si>
    <t>Montáž strukturované kabeláže, zásuvek datových, pod omítku, do nábytku, do parapetního kanálu nebo podlahové krabice,dvouzásuvky</t>
  </si>
  <si>
    <t>Montáž systému WIFI - předběžná cena, konečná podle požadavků investora</t>
  </si>
  <si>
    <t>354128202</t>
  </si>
  <si>
    <t>RACK - bez aktivních prvků - datový rozvaděč 19" 9U  600x490x500 patch1xpanel 24xRJ45 cat 6,přepěťová ochrana, vestavná zásuvka</t>
  </si>
  <si>
    <t>310</t>
  </si>
  <si>
    <t>345218936.2</t>
  </si>
  <si>
    <t>elektroinstlační trubka ohebná PVC 2323</t>
  </si>
  <si>
    <t>312</t>
  </si>
  <si>
    <t>314</t>
  </si>
  <si>
    <t>316</t>
  </si>
  <si>
    <t>318</t>
  </si>
  <si>
    <t>345355107.1</t>
  </si>
  <si>
    <t>Zásuvka  2xRJ 45 pod om. Cat 6 IP20</t>
  </si>
  <si>
    <t>320</t>
  </si>
  <si>
    <t>341118214</t>
  </si>
  <si>
    <t>Kabel UTP cat.6</t>
  </si>
  <si>
    <t>322</t>
  </si>
  <si>
    <t>341100000</t>
  </si>
  <si>
    <t>WIFI - předběžná cena, konečná podle požadavků investora</t>
  </si>
  <si>
    <t>324</t>
  </si>
  <si>
    <t>jáma1</t>
  </si>
  <si>
    <t>jáma</t>
  </si>
  <si>
    <t>2,588</t>
  </si>
  <si>
    <t>rýha1</t>
  </si>
  <si>
    <t>rýha</t>
  </si>
  <si>
    <t>22,35</t>
  </si>
  <si>
    <t>obsyp1</t>
  </si>
  <si>
    <t>obsyp</t>
  </si>
  <si>
    <t>6,878</t>
  </si>
  <si>
    <t>PLYN_01 - Plynovodní přípojka</t>
  </si>
  <si>
    <t xml:space="preserve">    8 - Trubní vedení</t>
  </si>
  <si>
    <t xml:space="preserve">    997 - Přesun sutě</t>
  </si>
  <si>
    <t>M - Práce a dodávky M</t>
  </si>
  <si>
    <t xml:space="preserve">    21-M - Elektroinstalace</t>
  </si>
  <si>
    <t xml:space="preserve">    23-M - Montáže potrubí</t>
  </si>
  <si>
    <t xml:space="preserve">    58-M - Revize vyhrazených technických zařízení</t>
  </si>
  <si>
    <t>113107322</t>
  </si>
  <si>
    <t>Odstranění podkladu z kameniva drceného tl 200 mm strojně pl do 50 m2</t>
  </si>
  <si>
    <t>2021926905</t>
  </si>
  <si>
    <t>https://podminky.urs.cz/item/CS_URS_2022_01/113107322</t>
  </si>
  <si>
    <t>119003217</t>
  </si>
  <si>
    <t>Mobilní plotová zábrana vyplněná dráty výšky do 1,5 m pro zabezpečení výkopu zřízení</t>
  </si>
  <si>
    <t>-1640623555</t>
  </si>
  <si>
    <t>https://podminky.urs.cz/item/CS_URS_2022_01/119003217</t>
  </si>
  <si>
    <t>119003218</t>
  </si>
  <si>
    <t>Mobilní plotová zábrana vyplněná dráty výšky do 1,5 m pro zabezpečení výkopu odstranění</t>
  </si>
  <si>
    <t>-1357828700</t>
  </si>
  <si>
    <t>https://podminky.urs.cz/item/CS_URS_2022_01/119003218</t>
  </si>
  <si>
    <t>119004111</t>
  </si>
  <si>
    <t>Bezpečný vstup nebo výstup z výkopu pomocí žebříku zřízení</t>
  </si>
  <si>
    <t>658201685</t>
  </si>
  <si>
    <t>https://podminky.urs.cz/item/CS_URS_2022_01/119004111</t>
  </si>
  <si>
    <t>119004112</t>
  </si>
  <si>
    <t>Bezpečný vstup nebo výstup z výkopu pomocí žebříku odstranění</t>
  </si>
  <si>
    <t>-718567216</t>
  </si>
  <si>
    <t>https://podminky.urs.cz/item/CS_URS_2022_01/119004112</t>
  </si>
  <si>
    <t>131213701</t>
  </si>
  <si>
    <t>Hloubení nezapažených jam v soudržných horninách třídy těžitelnosti I skupiny 3 ručně</t>
  </si>
  <si>
    <t>-1996072071</t>
  </si>
  <si>
    <t>https://podminky.urs.cz/item/CS_URS_2022_01/131213701</t>
  </si>
  <si>
    <t>1,5*1,5*1,15</t>
  </si>
  <si>
    <t>jáma1*0,5*0,8</t>
  </si>
  <si>
    <t>131251100</t>
  </si>
  <si>
    <t>Hloubení jam nezapažených v hornině třídy těžitelnosti I, skupiny 3 objem do 20 m3 strojně</t>
  </si>
  <si>
    <t>-1472188170</t>
  </si>
  <si>
    <t>https://podminky.urs.cz/item/CS_URS_2022_01/131251100</t>
  </si>
  <si>
    <t>131313701</t>
  </si>
  <si>
    <t>Hloubení nezapažených jam v soudržných horninách třídy těžitelnosti II skupiny 4 ručně</t>
  </si>
  <si>
    <t>-1286683907</t>
  </si>
  <si>
    <t>https://podminky.urs.cz/item/CS_URS_2022_01/131313701</t>
  </si>
  <si>
    <t>jáma1*0,5*0,2</t>
  </si>
  <si>
    <t>131351100</t>
  </si>
  <si>
    <t>Hloubení jam nezapažených v hornině třídy těžitelnosti II, skupiny 4 objem do 20 m3 strojně</t>
  </si>
  <si>
    <t>1869258076</t>
  </si>
  <si>
    <t>https://podminky.urs.cz/item/CS_URS_2022_01/131351100</t>
  </si>
  <si>
    <t>132212131</t>
  </si>
  <si>
    <t>Hloubení nezapažených rýh šířky do 800 mm v soudržných horninách třídy těžitelnosti I skupiny 3 ručně</t>
  </si>
  <si>
    <t>859445248</t>
  </si>
  <si>
    <t>https://podminky.urs.cz/item/CS_URS_2022_01/132212131</t>
  </si>
  <si>
    <t>3*0,6*1,15</t>
  </si>
  <si>
    <t>26*0,6*1,3</t>
  </si>
  <si>
    <t>rýha1*0,2*0,8</t>
  </si>
  <si>
    <t>132251102</t>
  </si>
  <si>
    <t>Hloubení rýh nezapažených š do 800 mm v hornině třídy těžitelnosti I skupiny 3 objem do 50 m3 strojně</t>
  </si>
  <si>
    <t>-275058360</t>
  </si>
  <si>
    <t>https://podminky.urs.cz/item/CS_URS_2022_01/132251102</t>
  </si>
  <si>
    <t>rýha1*0,8*0,8</t>
  </si>
  <si>
    <t>132312131</t>
  </si>
  <si>
    <t>Hloubení nezapažených rýh šířky do 800 mm v soudržných horninách třídy těžitelnosti II skupiny 4 ručně</t>
  </si>
  <si>
    <t>-1624566141</t>
  </si>
  <si>
    <t>https://podminky.urs.cz/item/CS_URS_2022_01/132312131</t>
  </si>
  <si>
    <t>rýha1*0,2*0,2</t>
  </si>
  <si>
    <t>132351102</t>
  </si>
  <si>
    <t>Hloubení rýh nezapažených š do 800 mm v hornině třídy těžitelnosti II skupiny 4 objem do 50 m3 strojně</t>
  </si>
  <si>
    <t>-1549461990</t>
  </si>
  <si>
    <t>https://podminky.urs.cz/item/CS_URS_2022_01/132351102</t>
  </si>
  <si>
    <t>151101101</t>
  </si>
  <si>
    <t>Zřízení příložného pažení a rozepření stěn rýh hl do 2 m</t>
  </si>
  <si>
    <t>-1237841752</t>
  </si>
  <si>
    <t>https://podminky.urs.cz/item/CS_URS_2022_01/151101101</t>
  </si>
  <si>
    <t>1,5*1,5*4</t>
  </si>
  <si>
    <t>151101111</t>
  </si>
  <si>
    <t>Odstranění příložného pažení a rozepření stěn rýh hl do 2 m</t>
  </si>
  <si>
    <t>-684101550</t>
  </si>
  <si>
    <t>https://podminky.urs.cz/item/CS_URS_2022_01/151101111</t>
  </si>
  <si>
    <t>940290358</t>
  </si>
  <si>
    <t>obsyp1*0,8</t>
  </si>
  <si>
    <t>162751119</t>
  </si>
  <si>
    <t>Příplatek k vodorovnému přemístění výkopku/sypaniny z horniny třídy těžitelnosti I skupiny 1 až 3 ZKD 1000 m přes 10000 m</t>
  </si>
  <si>
    <t>-587532065</t>
  </si>
  <si>
    <t>https://podminky.urs.cz/item/CS_URS_2022_01/162751119</t>
  </si>
  <si>
    <t>5,502*6 "Přepočtené koeficientem množství</t>
  </si>
  <si>
    <t>162751137</t>
  </si>
  <si>
    <t>Vodorovné přemístění přes 9 000 do 10000 m výkopku/sypaniny z horniny třídy těžitelnosti II skupiny 4 a 5</t>
  </si>
  <si>
    <t>-1211209440</t>
  </si>
  <si>
    <t>https://podminky.urs.cz/item/CS_URS_2022_01/162751137</t>
  </si>
  <si>
    <t>obsyp1*0,2</t>
  </si>
  <si>
    <t>162751139</t>
  </si>
  <si>
    <t>Příplatek k vodorovnému přemístění výkopku/sypaniny z horniny třídy těžitelnosti II skupiny 4 a 5 ZKD 1000 m přes 10000 m</t>
  </si>
  <si>
    <t>-756961185</t>
  </si>
  <si>
    <t>https://podminky.urs.cz/item/CS_URS_2022_01/162751139</t>
  </si>
  <si>
    <t>1,376*6 "Přepočtené koeficientem množství</t>
  </si>
  <si>
    <t>171201231R</t>
  </si>
  <si>
    <t>1156147018</t>
  </si>
  <si>
    <t>6,878*1,8 "Přepočtené koeficientem množství</t>
  </si>
  <si>
    <t>174101101</t>
  </si>
  <si>
    <t>Zásyp jam, šachet rýh nebo kolem objektů sypaninou se zhutněním</t>
  </si>
  <si>
    <t>-481294619</t>
  </si>
  <si>
    <t>https://podminky.urs.cz/item/CS_URS_2022_01/174101101</t>
  </si>
  <si>
    <t>jáma1+rýha1-obsyp1</t>
  </si>
  <si>
    <t>175111101</t>
  </si>
  <si>
    <t>Obsypání potrubí ručně sypaninou bez prohození, uloženou do 3 m</t>
  </si>
  <si>
    <t>-713401761</t>
  </si>
  <si>
    <t>https://podminky.urs.cz/item/CS_URS_2022_01/175111101</t>
  </si>
  <si>
    <t>1,5*1,5*0,35</t>
  </si>
  <si>
    <t>29*0,6*0,35</t>
  </si>
  <si>
    <t>obsyp1*0,5</t>
  </si>
  <si>
    <t>175151101</t>
  </si>
  <si>
    <t>Obsypání potrubí strojně sypaninou bez prohození, uloženou do 3 m</t>
  </si>
  <si>
    <t>-1809981470</t>
  </si>
  <si>
    <t>https://podminky.urs.cz/item/CS_URS_2022_01/175151101</t>
  </si>
  <si>
    <t>58337303</t>
  </si>
  <si>
    <t>štěrkopísek frakce 0/8</t>
  </si>
  <si>
    <t>-1816295554</t>
  </si>
  <si>
    <t>OST1</t>
  </si>
  <si>
    <t>Dopravní značení</t>
  </si>
  <si>
    <t>-381440558</t>
  </si>
  <si>
    <t>OST3</t>
  </si>
  <si>
    <t>Výkopové povolení, poplatky</t>
  </si>
  <si>
    <t>-767124821</t>
  </si>
  <si>
    <t>564851111</t>
  </si>
  <si>
    <t>Podklad ze štěrkodrtě ŠD tl 150 mm</t>
  </si>
  <si>
    <t>-1829713263</t>
  </si>
  <si>
    <t>https://podminky.urs.cz/item/CS_URS_2022_01/564851111</t>
  </si>
  <si>
    <t>Trubní vedení</t>
  </si>
  <si>
    <t>899722113</t>
  </si>
  <si>
    <t>Krytí potrubí z plastů výstražnou fólií z PVC 34cm</t>
  </si>
  <si>
    <t>-1622264746</t>
  </si>
  <si>
    <t>https://podminky.urs.cz/item/CS_URS_2022_01/899722113</t>
  </si>
  <si>
    <t>997</t>
  </si>
  <si>
    <t>Přesun sutě</t>
  </si>
  <si>
    <t>997221551</t>
  </si>
  <si>
    <t>Vodorovná doprava suti ze sypkých materiálů do 1 km</t>
  </si>
  <si>
    <t>-981989518</t>
  </si>
  <si>
    <t>https://podminky.urs.cz/item/CS_URS_2022_01/997221551</t>
  </si>
  <si>
    <t>997221559</t>
  </si>
  <si>
    <t>Příplatek ZKD 1 km u vodorovné dopravy suti ze sypkých materiálů</t>
  </si>
  <si>
    <t>-545048816</t>
  </si>
  <si>
    <t>https://podminky.urs.cz/item/CS_URS_2022_01/997221559</t>
  </si>
  <si>
    <t>1,175</t>
  </si>
  <si>
    <t>1,175*15 "Přepočtené koeficientem množství</t>
  </si>
  <si>
    <t>997221873R</t>
  </si>
  <si>
    <t>517806177</t>
  </si>
  <si>
    <t>https://podminky.urs.cz/item/CS_URS_2022_01/997221873R</t>
  </si>
  <si>
    <t>723239103</t>
  </si>
  <si>
    <t>Montáž armatur plynovodních se dvěma závity G 1" ostatní typ</t>
  </si>
  <si>
    <t>-62776927</t>
  </si>
  <si>
    <t>https://podminky.urs.cz/item/CS_URS_2022_01/723239103</t>
  </si>
  <si>
    <t>55138963</t>
  </si>
  <si>
    <t>kohout kulový plnoprůtokový nikl ovládání páčka PN35 T 185°C (EN 331, MOP 5) 1" žlutý</t>
  </si>
  <si>
    <t>47943352</t>
  </si>
  <si>
    <t>31941906</t>
  </si>
  <si>
    <t>zátka temperovaná černá litina s vnějším závitem DN 1"</t>
  </si>
  <si>
    <t>1373741465</t>
  </si>
  <si>
    <t>767646401</t>
  </si>
  <si>
    <t>Montáž revizních dvířek jednokřídlových s rámem výšky do 1000 mm - vis stavební část</t>
  </si>
  <si>
    <t>-2085882349</t>
  </si>
  <si>
    <t>https://podminky.urs.cz/item/CS_URS_2022_01/767646401</t>
  </si>
  <si>
    <t>KBB.28000R</t>
  </si>
  <si>
    <t>Dvířka s otvory na plynová měřidla - viz stavební část</t>
  </si>
  <si>
    <t>-757613488</t>
  </si>
  <si>
    <t>767995111</t>
  </si>
  <si>
    <t>Montáž atypických zámečnických konstrukcí hmotnosti do 5 kg</t>
  </si>
  <si>
    <t>1166114223</t>
  </si>
  <si>
    <t>https://podminky.urs.cz/item/CS_URS_2022_01/767995111</t>
  </si>
  <si>
    <t>5530000R</t>
  </si>
  <si>
    <t>H - rám pro uchycení HUP a plynoměru š.100mm</t>
  </si>
  <si>
    <t>1439659393</t>
  </si>
  <si>
    <t>Práce a dodávky M</t>
  </si>
  <si>
    <t>21-M</t>
  </si>
  <si>
    <t>899721111</t>
  </si>
  <si>
    <t>Signalizační vodič DN do 150 mm na potrubí</t>
  </si>
  <si>
    <t>-1865074779</t>
  </si>
  <si>
    <t>https://podminky.urs.cz/item/CS_URS_2022_01/899721111</t>
  </si>
  <si>
    <t>23-M</t>
  </si>
  <si>
    <t>Montáže potrubí</t>
  </si>
  <si>
    <t>230170001</t>
  </si>
  <si>
    <t>Tlakové zkoušky těsnosti potrubí - příprava DN do 40</t>
  </si>
  <si>
    <t>483916900</t>
  </si>
  <si>
    <t>https://podminky.urs.cz/item/CS_URS_2022_01/230170001</t>
  </si>
  <si>
    <t>230170011</t>
  </si>
  <si>
    <t>Tlakové zkoušky těsnosti potrubí - zkouška DN do 40</t>
  </si>
  <si>
    <t>-196295305</t>
  </si>
  <si>
    <t>https://podminky.urs.cz/item/CS_URS_2022_01/230170011</t>
  </si>
  <si>
    <t>230205025</t>
  </si>
  <si>
    <t>Montáž potrubí plastového svařované na tupo nebo elektrospojkou dn 32 mm en 3,0 mm</t>
  </si>
  <si>
    <t>679319078</t>
  </si>
  <si>
    <t>https://podminky.urs.cz/item/CS_URS_2022_01/230205025</t>
  </si>
  <si>
    <t>28613921</t>
  </si>
  <si>
    <t>potrubí plynovodní z PE 100+ opláštěné vrstvou z pěnového PE, SDR 11, 32x3,0 mm</t>
  </si>
  <si>
    <t>-1377680490</t>
  </si>
  <si>
    <t>230205225</t>
  </si>
  <si>
    <t>Montáž trubního dílu PE elektrotvarovky nebo svařovaného na tupo dn 32 mm en 2,0 mm</t>
  </si>
  <si>
    <t>431325697</t>
  </si>
  <si>
    <t>https://podminky.urs.cz/item/CS_URS_2022_01/230205225</t>
  </si>
  <si>
    <t>28615969</t>
  </si>
  <si>
    <t>elektrospojka SDR11 PE 100 PN16 D 32mm</t>
  </si>
  <si>
    <t>1797544343</t>
  </si>
  <si>
    <t>28614199</t>
  </si>
  <si>
    <t>koleno 90° SDR11 PE 100 PN16 D 32mm</t>
  </si>
  <si>
    <t>-1932339954</t>
  </si>
  <si>
    <t>30000355</t>
  </si>
  <si>
    <t>přechodka nadzemní závit. PE/OC  32x1", opláštění, odvzduš. ventilem</t>
  </si>
  <si>
    <t>1490000684</t>
  </si>
  <si>
    <t>230205235</t>
  </si>
  <si>
    <t>Montáž trubního dílu PE elektrotvarovky nebo svařovaného na tupo dn 50 mm en 4,5 mm</t>
  </si>
  <si>
    <t>54740750</t>
  </si>
  <si>
    <t>https://podminky.urs.cz/item/CS_URS_2022_01/230205235</t>
  </si>
  <si>
    <t>28614028R</t>
  </si>
  <si>
    <t>tvarovka T-kus navrtávací bez vrtáku D 50-32mm</t>
  </si>
  <si>
    <t>1004092420</t>
  </si>
  <si>
    <t>230230076</t>
  </si>
  <si>
    <t>Čištění potrubí PN 38 6416 DN 200</t>
  </si>
  <si>
    <t>-21321939</t>
  </si>
  <si>
    <t>https://podminky.urs.cz/item/CS_URS_2022_01/230230076</t>
  </si>
  <si>
    <t>58-M</t>
  </si>
  <si>
    <t>Revize vyhrazených technických zařízení</t>
  </si>
  <si>
    <t>580506213</t>
  </si>
  <si>
    <t>Kontrola těsnosti spojů pěnotvorným roztokem středotlakých plynovodů</t>
  </si>
  <si>
    <t>893804456</t>
  </si>
  <si>
    <t>https://podminky.urs.cz/item/CS_URS_2022_01/580506213</t>
  </si>
  <si>
    <t>HZS4212</t>
  </si>
  <si>
    <t>Hodinová zúčtovací sazba revizní technik specialista</t>
  </si>
  <si>
    <t>-926005326</t>
  </si>
  <si>
    <t>https://podminky.urs.cz/item/CS_URS_2022_01/HZS4212</t>
  </si>
  <si>
    <t>HZS4232R</t>
  </si>
  <si>
    <t>Hodinová zúčtovací sazba technik odborný</t>
  </si>
  <si>
    <t>-1767083506</t>
  </si>
  <si>
    <t>https://podminky.urs.cz/item/CS_URS_2022_01/HZS4232R</t>
  </si>
  <si>
    <t>012303000</t>
  </si>
  <si>
    <t>Geodetické práce po výstavbě-zaměření přípojky</t>
  </si>
  <si>
    <t>1114652369</t>
  </si>
  <si>
    <t>https://podminky.urs.cz/item/CS_URS_2022_01/012303000</t>
  </si>
  <si>
    <t>-2044256215</t>
  </si>
  <si>
    <t>045203000</t>
  </si>
  <si>
    <t>Kompletační činnost</t>
  </si>
  <si>
    <t>-233249263</t>
  </si>
  <si>
    <t>https://podminky.urs.cz/item/CS_URS_2022_01/045203000</t>
  </si>
  <si>
    <t>obsyp2</t>
  </si>
  <si>
    <t>7,875</t>
  </si>
  <si>
    <t>rýha3</t>
  </si>
  <si>
    <t>PLYN_02 - Vnitřní rozvod plynu</t>
  </si>
  <si>
    <t xml:space="preserve">    723 - Zdravotechnika - vnitřní plynovod</t>
  </si>
  <si>
    <t>865003045</t>
  </si>
  <si>
    <t>46*0,5*1</t>
  </si>
  <si>
    <t>rýha3*0,8*0,2</t>
  </si>
  <si>
    <t>-1444702189</t>
  </si>
  <si>
    <t>rýha3*0,8*0,8</t>
  </si>
  <si>
    <t>-1928033693</t>
  </si>
  <si>
    <t>rýha3*0,2*0,2</t>
  </si>
  <si>
    <t>-365375232</t>
  </si>
  <si>
    <t>rýha3*0,2*0,8</t>
  </si>
  <si>
    <t>1067437223</t>
  </si>
  <si>
    <t>obsyp2*0,8</t>
  </si>
  <si>
    <t>71360163</t>
  </si>
  <si>
    <t>6,3*6 "Přepočtené koeficientem množství</t>
  </si>
  <si>
    <t>1479525655</t>
  </si>
  <si>
    <t>obsyp2*0,2</t>
  </si>
  <si>
    <t>1410119170</t>
  </si>
  <si>
    <t>1,575*6 "Přepočtené koeficientem množství</t>
  </si>
  <si>
    <t>1945606366</t>
  </si>
  <si>
    <t>7,875*1,8 "Přepočtené koeficientem množství</t>
  </si>
  <si>
    <t>-2088652922</t>
  </si>
  <si>
    <t>rýha3-obsyp2</t>
  </si>
  <si>
    <t>1638588973</t>
  </si>
  <si>
    <t>45*0,5*0,35</t>
  </si>
  <si>
    <t>obsyp2*0,5</t>
  </si>
  <si>
    <t>-381355680</t>
  </si>
  <si>
    <t>-1410975258</t>
  </si>
  <si>
    <t>1587855769</t>
  </si>
  <si>
    <t>949101111</t>
  </si>
  <si>
    <t>Lešení pomocné pro objekty pozemních staveb s lešeňovou podlahou v do 1,9 m zatížení do 150 kg/m2</t>
  </si>
  <si>
    <t>-941929614</t>
  </si>
  <si>
    <t>https://podminky.urs.cz/item/CS_URS_2022_01/949101111</t>
  </si>
  <si>
    <t>977151113</t>
  </si>
  <si>
    <t>Jádrové vrty diamantovými korunkami do stavebních materiálů D přes 40 do 50 mm</t>
  </si>
  <si>
    <t>-910224981</t>
  </si>
  <si>
    <t>https://podminky.urs.cz/item/CS_URS_2022_01/977151113</t>
  </si>
  <si>
    <t>723</t>
  </si>
  <si>
    <t>Zdravotechnika - vnitřní plynovod</t>
  </si>
  <si>
    <t>230021008</t>
  </si>
  <si>
    <t>Montáž trubní díly přivařovací tř.11-13 do 1 kg D 22 mm tl 2,6 mm</t>
  </si>
  <si>
    <t>854026373</t>
  </si>
  <si>
    <t>https://podminky.urs.cz/item/CS_URS_2022_01/230021008</t>
  </si>
  <si>
    <t>31941804R</t>
  </si>
  <si>
    <t>závitový návarek přivařovací DN15</t>
  </si>
  <si>
    <t>-1405654100</t>
  </si>
  <si>
    <t>55261740R</t>
  </si>
  <si>
    <t>ohyb 90°- R 3DN rozměr DN22mm tl 2,6mm</t>
  </si>
  <si>
    <t>744514697</t>
  </si>
  <si>
    <t>230021017</t>
  </si>
  <si>
    <t>Montáž trubní díly přivařovací tř.11-13 do 1 kg D 28 mm tl 2,6 mm</t>
  </si>
  <si>
    <t>-1174151592</t>
  </si>
  <si>
    <t>https://podminky.urs.cz/item/CS_URS_2022_01/230021017</t>
  </si>
  <si>
    <t>31941806R5</t>
  </si>
  <si>
    <t>návarek závitový DN20</t>
  </si>
  <si>
    <t>672807465</t>
  </si>
  <si>
    <t>31941806R2</t>
  </si>
  <si>
    <t>trubková redukce DN 25/20, přivařovací</t>
  </si>
  <si>
    <t>-615462478</t>
  </si>
  <si>
    <t>230021020</t>
  </si>
  <si>
    <t>Montáž trubní díly přivařovací tř.11-13 do 1 kg D 31,8 mm tl 2,6 mm</t>
  </si>
  <si>
    <t>1772948376</t>
  </si>
  <si>
    <t>https://podminky.urs.cz/item/CS_URS_2022_01/230021020</t>
  </si>
  <si>
    <t>31941806R11</t>
  </si>
  <si>
    <t>návarek závitový přivařovací DN25</t>
  </si>
  <si>
    <t>41546332</t>
  </si>
  <si>
    <t>230021026</t>
  </si>
  <si>
    <t>Montáž trubní díly přivařovací tř.11-13 do 1 kg D 38 mm tl 2,6 mm</t>
  </si>
  <si>
    <t>1237724359</t>
  </si>
  <si>
    <t>https://podminky.urs.cz/item/CS_URS_2022_01/230021026</t>
  </si>
  <si>
    <t>31941806R7</t>
  </si>
  <si>
    <t>návarek závitový přivařovací DN32</t>
  </si>
  <si>
    <t>26085096</t>
  </si>
  <si>
    <t>55261740</t>
  </si>
  <si>
    <t>ohyb 90°- R 3DN rozměr 38,2mm tl 2,6mm</t>
  </si>
  <si>
    <t>-111438339</t>
  </si>
  <si>
    <t>31941806R8</t>
  </si>
  <si>
    <t>trubková redukce DN 32/25 přivařovací</t>
  </si>
  <si>
    <t>-381439787</t>
  </si>
  <si>
    <t>723150367</t>
  </si>
  <si>
    <t>Chránička D 57x3,2 mm</t>
  </si>
  <si>
    <t>168026600</t>
  </si>
  <si>
    <t>https://podminky.urs.cz/item/CS_URS_2022_01/723150367</t>
  </si>
  <si>
    <t>723160335</t>
  </si>
  <si>
    <t>Rozpěrka přípojek plynoměru G 5/4"</t>
  </si>
  <si>
    <t>-458941733</t>
  </si>
  <si>
    <t>https://podminky.urs.cz/item/CS_URS_2022_01/723160335</t>
  </si>
  <si>
    <t>723190907</t>
  </si>
  <si>
    <t>Odvzdušnění nebo napuštění plynovodního potrubí</t>
  </si>
  <si>
    <t>-1601415991</t>
  </si>
  <si>
    <t>https://podminky.urs.cz/item/CS_URS_2022_01/723190907</t>
  </si>
  <si>
    <t>723190912</t>
  </si>
  <si>
    <t>Navaření odbočky na potrubí plynovodní DN 15</t>
  </si>
  <si>
    <t>-1051295063</t>
  </si>
  <si>
    <t>https://podminky.urs.cz/item/CS_URS_2022_01/723190912</t>
  </si>
  <si>
    <t>723234311</t>
  </si>
  <si>
    <t>Regulátor tlaku plynu středotlaký jednostupňový výkon do 6 m3/hod pro zemní plyn</t>
  </si>
  <si>
    <t>902931288</t>
  </si>
  <si>
    <t>https://podminky.urs.cz/item/CS_URS_2022_01/723234311</t>
  </si>
  <si>
    <t>723239101</t>
  </si>
  <si>
    <t>Montáž armatur plynovodních se dvěma závity G 1/2" ostatní typ</t>
  </si>
  <si>
    <t>-1809854273</t>
  </si>
  <si>
    <t>https://podminky.urs.cz/item/CS_URS_2022_01/723239101</t>
  </si>
  <si>
    <t>55138961</t>
  </si>
  <si>
    <t>kohout kulový plnoprůtokový nikl ovládání páčka PN42 T 185°C (EN 331, MOP 5) 1/2" žlutý</t>
  </si>
  <si>
    <t>-948426458</t>
  </si>
  <si>
    <t>55138961R</t>
  </si>
  <si>
    <t>zátka DN15, R 1/2"</t>
  </si>
  <si>
    <t>-71138412</t>
  </si>
  <si>
    <t>55138504R1</t>
  </si>
  <si>
    <t>trubka  ohebná pro plyn vlnovcová DN15, dl.900m, R1/2"-G1/2"</t>
  </si>
  <si>
    <t>1808726476</t>
  </si>
  <si>
    <t>-1745093802</t>
  </si>
  <si>
    <t>-1266618381</t>
  </si>
  <si>
    <t>55138963R</t>
  </si>
  <si>
    <t>zátka DN25, R 1"</t>
  </si>
  <si>
    <t>1905077677</t>
  </si>
  <si>
    <t>31630509R</t>
  </si>
  <si>
    <t xml:space="preserve">oblouk závitový 90° DN 25 </t>
  </si>
  <si>
    <t>1813410683</t>
  </si>
  <si>
    <t>55138504R</t>
  </si>
  <si>
    <t>trubka  ohebná pro plyn vlnovcová DN25 , dl.300m, R1"-G1"</t>
  </si>
  <si>
    <t>-1210091996</t>
  </si>
  <si>
    <t>723261912</t>
  </si>
  <si>
    <t>Montáž plynoměrů G-2, G-4 maximální průtok 6 m3/hod. -GasNet</t>
  </si>
  <si>
    <t>-1906053713</t>
  </si>
  <si>
    <t>https://podminky.urs.cz/item/CS_URS_2022_01/723261912</t>
  </si>
  <si>
    <t>GAS.132100JC</t>
  </si>
  <si>
    <t>plynoměr membránový nízkotlaký BK se šroubením G6, PN 0,05MPa, rozteč 250 - dodávka GasNet</t>
  </si>
  <si>
    <t>1086789473</t>
  </si>
  <si>
    <t>31941806R1</t>
  </si>
  <si>
    <t>nátrubek plynoměru DN 25, R 1“ s převlečnou maticí G 5/4“-dodávka GasNet</t>
  </si>
  <si>
    <t>166004682</t>
  </si>
  <si>
    <t>998723201</t>
  </si>
  <si>
    <t>Přesun hmot procentní pro vnitřní plynovod v objektech v do 6 m</t>
  </si>
  <si>
    <t>1265693188</t>
  </si>
  <si>
    <t>https://podminky.urs.cz/item/CS_URS_2022_01/998723201</t>
  </si>
  <si>
    <t>Montáž atypických zámečnických konstrukcí hm do 5 kg</t>
  </si>
  <si>
    <t>2000262070</t>
  </si>
  <si>
    <t>4297510R</t>
  </si>
  <si>
    <t>podpěrný materiál - konzoly, závěsy, úchyty</t>
  </si>
  <si>
    <t>-1128962725</t>
  </si>
  <si>
    <t>783614651</t>
  </si>
  <si>
    <t>Základní antikorozní jednonásobný syntetický potrubí DN do 50 mm</t>
  </si>
  <si>
    <t>41576934</t>
  </si>
  <si>
    <t>https://podminky.urs.cz/item/CS_URS_2022_01/783614651</t>
  </si>
  <si>
    <t>783617611</t>
  </si>
  <si>
    <t>Krycí dvojnásobný syntetický nátěr potrubí DN do 50 mm</t>
  </si>
  <si>
    <t>1505515159</t>
  </si>
  <si>
    <t>https://podminky.urs.cz/item/CS_URS_2022_01/783617611</t>
  </si>
  <si>
    <t>-596698676</t>
  </si>
  <si>
    <t>230011008</t>
  </si>
  <si>
    <t>Montáž potrubí trouby ocelové hladké tř.11-13 D 22 mm, tl 2,6 mm</t>
  </si>
  <si>
    <t>2105413343</t>
  </si>
  <si>
    <t>https://podminky.urs.cz/item/CS_URS_2022_01/230011008</t>
  </si>
  <si>
    <t>14011010</t>
  </si>
  <si>
    <t>trubka ocelová bezešvá hladká jakost 11 353 22x2,6mm</t>
  </si>
  <si>
    <t>-1666575612</t>
  </si>
  <si>
    <t>230011017</t>
  </si>
  <si>
    <t>Montáž potrubí trouby ocelové hladké tř.11-13 D 28 mm, tl 2,6 mm</t>
  </si>
  <si>
    <t>229613625</t>
  </si>
  <si>
    <t>https://podminky.urs.cz/item/CS_URS_2022_01/230011017</t>
  </si>
  <si>
    <t>14011012</t>
  </si>
  <si>
    <t>trubka ocelová bezešvá hladká jakost 11 353 28x2,6mm</t>
  </si>
  <si>
    <t>-473083101</t>
  </si>
  <si>
    <t>230011026</t>
  </si>
  <si>
    <t>Montáž potrubí trouby ocelové hladké tř.11-13 D 38 mm, tl 2,6 mm</t>
  </si>
  <si>
    <t>2072624082</t>
  </si>
  <si>
    <t>https://podminky.urs.cz/item/CS_URS_2022_01/230011026</t>
  </si>
  <si>
    <t>14011018</t>
  </si>
  <si>
    <t>trubka ocelová bezešvá hladká jakost 11 353 38x2,6mm</t>
  </si>
  <si>
    <t>1788126851</t>
  </si>
  <si>
    <t>14011018R</t>
  </si>
  <si>
    <t>trubka ocelová bezešvá hladká jakost 11 353 38x2,6mm s izolací</t>
  </si>
  <si>
    <t>1139799716</t>
  </si>
  <si>
    <t>-431186193</t>
  </si>
  <si>
    <t>1467775174</t>
  </si>
  <si>
    <t>230205031</t>
  </si>
  <si>
    <t>Montáž potrubí plastového svařované na tupo nebo elektrospojkou dn 40 mm en 3,7 mm</t>
  </si>
  <si>
    <t>-1975636078</t>
  </si>
  <si>
    <t>https://podminky.urs.cz/item/CS_URS_2022_01/230205031</t>
  </si>
  <si>
    <t>28613912</t>
  </si>
  <si>
    <t>potrubí plynovodní PE 100RC SDR 11 PN 0,4MPa D 40x3,7mm</t>
  </si>
  <si>
    <t>-1510061182</t>
  </si>
  <si>
    <t>230205231</t>
  </si>
  <si>
    <t>Montáž trubního dílu PE elektrotvarovky nebo svařovaného na tupo dn 40 mm en 3,6 mm</t>
  </si>
  <si>
    <t>1193426386</t>
  </si>
  <si>
    <t>https://podminky.urs.cz/item/CS_URS_2022_01/230205231</t>
  </si>
  <si>
    <t>28615970</t>
  </si>
  <si>
    <t>elektrospojka SDR11 PE 100 PN16 D 40mm</t>
  </si>
  <si>
    <t>-566703810</t>
  </si>
  <si>
    <t>28614811</t>
  </si>
  <si>
    <t>koleno 90° SDR11 PE 100 PN16 D 40mm</t>
  </si>
  <si>
    <t>1589079496</t>
  </si>
  <si>
    <t>28614837</t>
  </si>
  <si>
    <t>koleno 45° SDR11 PE 100 PN16 D 40mm</t>
  </si>
  <si>
    <t>-150877062</t>
  </si>
  <si>
    <t>30000355R</t>
  </si>
  <si>
    <t>přechodka nadzemní závit. PE/OC  40x5/4", opláštění</t>
  </si>
  <si>
    <t>-1701099244</t>
  </si>
  <si>
    <t>30000355R1</t>
  </si>
  <si>
    <t xml:space="preserve">přechodka zemní  PE/OC dn40/DN32 </t>
  </si>
  <si>
    <t>-1213454716</t>
  </si>
  <si>
    <t>-1706275669</t>
  </si>
  <si>
    <t>HZS1302</t>
  </si>
  <si>
    <t>Hodinová zúčtovací sazba zedník specialista</t>
  </si>
  <si>
    <t>1939951271</t>
  </si>
  <si>
    <t>https://podminky.urs.cz/item/CS_URS_2022_01/HZS1302</t>
  </si>
  <si>
    <t>-2019184747</t>
  </si>
  <si>
    <t>-823475749</t>
  </si>
  <si>
    <t>-1654491329</t>
  </si>
  <si>
    <t>-750777070</t>
  </si>
  <si>
    <t>UT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</si>
  <si>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</si>
  <si>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</si>
  <si>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</si>
  <si>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</si>
  <si>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</si>
  <si>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731</t>
  </si>
  <si>
    <t>Ústřední vytápění - kotelny</t>
  </si>
  <si>
    <t>731244494</t>
  </si>
  <si>
    <t>Montáž kotle ocelového závěsného na plyn kondenzačního o výkonu přes 28 do 50 kW</t>
  </si>
  <si>
    <t>1395114</t>
  </si>
  <si>
    <t>Kotle ocelové teplovodní plynové závěsné kondenzační montáž kotlů kondenzačních ostatních typů o výkonu přes 28 do 50 kW</t>
  </si>
  <si>
    <t>https://podminky.urs.cz/item/CS_URS_2022_01/731244494</t>
  </si>
  <si>
    <t>731spec-001</t>
  </si>
  <si>
    <t>závěsný kondenzační plynový kotel, výkon 48 kW, vč. příslušesntví a zásobníku TUV</t>
  </si>
  <si>
    <t>-954644601</t>
  </si>
  <si>
    <t>Poznámka k položce:_x000D_
referenční výrobek, minimální kvalitativní standard, např.:_x000D_
Vaillant VU 486/5-5 ecoTEC plus_x000D_
- součástí kotle je nerezový kondenzační výměník_x000D_
- čerpadlo_x000D_
- expanzní nádoba_x000D_
- pojistný ventil_x000D_
- trojcestný přepínací ventil pro připojení nepřímotopného zásobníku</t>
  </si>
  <si>
    <t>731spec-002</t>
  </si>
  <si>
    <t>hydraulická výhybka (pro výkon 80kW)</t>
  </si>
  <si>
    <t>-125568116</t>
  </si>
  <si>
    <t>Poznámka k položce:_x000D_
Referenční výrobek, minimální kvalitativní standard, např.:_x000D_
- WH 95</t>
  </si>
  <si>
    <t>731spec-003</t>
  </si>
  <si>
    <t>ekvitermní regulátor</t>
  </si>
  <si>
    <t>-1657772186</t>
  </si>
  <si>
    <t>Poznámka k položce:_x000D_
Referenční výrobek, minimální kvalitativní standard např.:_x000D_
- Vaillant multiMATIC VRC 700</t>
  </si>
  <si>
    <t>731spec-004</t>
  </si>
  <si>
    <t>směšovací modul</t>
  </si>
  <si>
    <t>-1196871955</t>
  </si>
  <si>
    <t>Poznámka k položce:_x000D_
Referenční výrobek, minimální kvalitativní standard např.:_x000D_
- Vaillant VR 70 - směšovací modul pro multiMATICVRC 700 (VRC)</t>
  </si>
  <si>
    <t>731810302</t>
  </si>
  <si>
    <t>Nucený odtah spalin soustředným potrubím pro kondenzační kotel vodorovný 80/125 ke komínové šachtě</t>
  </si>
  <si>
    <t>-2059513936</t>
  </si>
  <si>
    <t>Nucené odtahy spalin od kondenzačních kotlů soustředným potrubím vedeným vodorovně ke komínové šachtě, průměru 80/125 mm</t>
  </si>
  <si>
    <t>https://podminky.urs.cz/item/CS_URS_2022_01/731810302</t>
  </si>
  <si>
    <t>998731102</t>
  </si>
  <si>
    <t>Přesun hmot tonážní pro kotelny v objektech v přes 6 do 12 m</t>
  </si>
  <si>
    <t>-1254771528</t>
  </si>
  <si>
    <t>Přesun hmot pro kotelny stanovený z hmotnosti přesunovaného materiálu vodorovná dopravní vzdálenost do 50 m v objektech výšky přes 6 do 12 m</t>
  </si>
  <si>
    <t>https://podminky.urs.cz/item/CS_URS_2022_01/998731102</t>
  </si>
  <si>
    <t>732</t>
  </si>
  <si>
    <t>Ústřední vytápění - strojovny</t>
  </si>
  <si>
    <t>732211123</t>
  </si>
  <si>
    <t>Ohřívač stacionární zásobníkový s jedním výměníkem PN 1,0/1,6 o objemu 500 l v.pl. 1,90 m2</t>
  </si>
  <si>
    <t>1484250315</t>
  </si>
  <si>
    <t>Nepřímotopné zásobníkové ohřívače TUV stacionární s jedním teplosměnným výměníkem PN 1,0 MPa/1,6 MPa, t = 95°C/110°C objem zásobníku / v.pl. m2 výměníku 500 l / 1,90 m2</t>
  </si>
  <si>
    <t>https://podminky.urs.cz/item/CS_URS_2022_01/732211123</t>
  </si>
  <si>
    <t>732331104</t>
  </si>
  <si>
    <t>Nádoba tlaková expanzní pro solární, topnou a chladící soustavu s membránou závitové připojení PN 1,0 o objemu 25 l</t>
  </si>
  <si>
    <t>-2138719733</t>
  </si>
  <si>
    <t>Nádoby expanzní tlakové pro solární, topné a chladicí soustavy s membránou bez pojistného ventilu se závitovým připojením PN 1,0 o objemu 25 l</t>
  </si>
  <si>
    <t>https://podminky.urs.cz/item/CS_URS_2022_01/732331104</t>
  </si>
  <si>
    <t>732421212</t>
  </si>
  <si>
    <t>Čerpadlo teplovodní mokroběžné závitové cirkulační DN 25 výtlak do 4,0 m průtok 2,20 m3/h pro TUV</t>
  </si>
  <si>
    <t>1736694280</t>
  </si>
  <si>
    <t>Čerpadla teplovodní závitová mokroběžná cirkulační pro TUV (elektronicky řízená) PN 10, do 80°C DN přípojky/dopravní výška H (m) - čerpací výkon Q (m3/h) DN 25 / do 4,0 m / 2,2 m3/h</t>
  </si>
  <si>
    <t>https://podminky.urs.cz/item/CS_URS_2022_01/732421212</t>
  </si>
  <si>
    <t>732421223</t>
  </si>
  <si>
    <t>Čerpadlo teplovodní mokroběžné závitové cirkulační DN 32 výtlak do 6,0 m průtok 3,0 m3/h pro TUV</t>
  </si>
  <si>
    <t>838632574</t>
  </si>
  <si>
    <t>Čerpadla teplovodní závitová mokroběžná cirkulační pro TUV (elektronicky řízená) PN 10, do 80°C DN přípojky/dopravní výška H (m) - čerpací výkon Q (m3/h) DN 32 / do 6,0 m / 3,0 m3/h</t>
  </si>
  <si>
    <t>https://podminky.urs.cz/item/CS_URS_2022_01/732421223</t>
  </si>
  <si>
    <t>998732102</t>
  </si>
  <si>
    <t>Přesun hmot tonážní pro strojovny v objektech v přes 6 do 12 m</t>
  </si>
  <si>
    <t>1681529533</t>
  </si>
  <si>
    <t>Přesun hmot pro strojovny stanovený z hmotnosti přesunovaného materiálu vodorovná dopravní vzdálenost do 50 m v objektech výšky přes 6 do 12 m</t>
  </si>
  <si>
    <t>https://podminky.urs.cz/item/CS_URS_2022_01/998732102</t>
  </si>
  <si>
    <t>733</t>
  </si>
  <si>
    <t>Ústřední vytápění - rozvodné potrubí</t>
  </si>
  <si>
    <t>733223301</t>
  </si>
  <si>
    <t>Potrubí měděné tvrdé spojované lisováním D 15x1 mm</t>
  </si>
  <si>
    <t>-1273632741</t>
  </si>
  <si>
    <t>Potrubí z trubek měděných tvrdých spojovaných lisováním PN 16, T= +110°C Ø 15/1</t>
  </si>
  <si>
    <t>https://podminky.urs.cz/item/CS_URS_2022_01/733223301</t>
  </si>
  <si>
    <t>135 "15x1</t>
  </si>
  <si>
    <t>733223302</t>
  </si>
  <si>
    <t>Potrubí měděné tvrdé spojované lisováním D 18x1 mm</t>
  </si>
  <si>
    <t>-98457720</t>
  </si>
  <si>
    <t>Potrubí z trubek měděných tvrdých spojovaných lisováním PN 16, T= +110°C Ø 18/1</t>
  </si>
  <si>
    <t>https://podminky.urs.cz/item/CS_URS_2022_01/733223302</t>
  </si>
  <si>
    <t>16 "18x1</t>
  </si>
  <si>
    <t>733223303</t>
  </si>
  <si>
    <t>Potrubí měděné tvrdé spojované lisováním D 22x1 mm</t>
  </si>
  <si>
    <t>-155833560</t>
  </si>
  <si>
    <t>Potrubí z trubek měděných tvrdých spojovaných lisováním PN 16, T= +110°C Ø 22/1</t>
  </si>
  <si>
    <t>https://podminky.urs.cz/item/CS_URS_2022_01/733223303</t>
  </si>
  <si>
    <t>16 "22x1</t>
  </si>
  <si>
    <t>733223304</t>
  </si>
  <si>
    <t>Potrubí měděné tvrdé spojované lisováním D 28x1,5 mm</t>
  </si>
  <si>
    <t>-272298182</t>
  </si>
  <si>
    <t>Potrubí z trubek měděných tvrdých spojovaných lisováním PN 16, T= +110°C Ø 28/1,5</t>
  </si>
  <si>
    <t>https://podminky.urs.cz/item/CS_URS_2022_01/733223304</t>
  </si>
  <si>
    <t>8 "28x1,5</t>
  </si>
  <si>
    <t>733223305</t>
  </si>
  <si>
    <t>Potrubí měděné tvrdé spojované lisováním D 35x1,5 mm</t>
  </si>
  <si>
    <t>150587005</t>
  </si>
  <si>
    <t>Potrubí z trubek měděných tvrdých spojovaných lisováním PN 16, T= +110°C Ø 35/1,5</t>
  </si>
  <si>
    <t>https://podminky.urs.cz/item/CS_URS_2022_01/733223305</t>
  </si>
  <si>
    <t>3 "35x1,5</t>
  </si>
  <si>
    <t>733223306</t>
  </si>
  <si>
    <t>Potrubí měděné tvrdé spojované lisováním D 42x1,5 mm</t>
  </si>
  <si>
    <t>-420874313</t>
  </si>
  <si>
    <t>Potrubí z trubek měděných tvrdých spojovaných lisováním PN 16, T= +110°C Ø 42/1,5</t>
  </si>
  <si>
    <t>https://podminky.urs.cz/item/CS_URS_2022_01/733223306</t>
  </si>
  <si>
    <t>5 "42x1,5</t>
  </si>
  <si>
    <t>733291101</t>
  </si>
  <si>
    <t>Zkouška těsnosti potrubí měděné D do 35x1,5</t>
  </si>
  <si>
    <t>362468157</t>
  </si>
  <si>
    <t>Zkoušky těsnosti potrubí z trubek měděných Ø do 35/1,5</t>
  </si>
  <si>
    <t>https://podminky.urs.cz/item/CS_URS_2022_01/733291101</t>
  </si>
  <si>
    <t>733291102</t>
  </si>
  <si>
    <t>Zkouška těsnosti potrubí měděné D přes 35x1,5 do 64x2</t>
  </si>
  <si>
    <t>-1455583567</t>
  </si>
  <si>
    <t>Zkoušky těsnosti potrubí z trubek měděných Ø přes 35/1,5 do 64/2,0</t>
  </si>
  <si>
    <t>https://podminky.urs.cz/item/CS_URS_2022_01/733291102</t>
  </si>
  <si>
    <t>998733102</t>
  </si>
  <si>
    <t>Přesun hmot tonážní pro rozvody potrubí v objektech v přes 6 do 12 m</t>
  </si>
  <si>
    <t>-1482676179</t>
  </si>
  <si>
    <t>Přesun hmot pro rozvody potrubí stanovený z hmotnosti přesunovaného materiálu vodorovná dopravní vzdálenost do 50 m v objektech výšky přes 6 do 12 m</t>
  </si>
  <si>
    <t>https://podminky.urs.cz/item/CS_URS_2022_01/998733102</t>
  </si>
  <si>
    <t>734</t>
  </si>
  <si>
    <t>Ústřední vytápění - armatury</t>
  </si>
  <si>
    <t>734211120</t>
  </si>
  <si>
    <t>Ventil závitový odvzdušňovací G 1/2 PN 14 do 120°C automatický</t>
  </si>
  <si>
    <t>838657539</t>
  </si>
  <si>
    <t>Ventily odvzdušňovací závitové automatické PN 14 do 120°C G 1/2</t>
  </si>
  <si>
    <t>https://podminky.urs.cz/item/CS_URS_2022_01/734211120</t>
  </si>
  <si>
    <t>Poznámka k položce:_x000D_
- doplnit dle skutečného provedení</t>
  </si>
  <si>
    <t>734221532</t>
  </si>
  <si>
    <t>Ventil závitový termostatický rohový jednoregulační G 1/2 PN 16 do 110°C bez hlavice ovládání</t>
  </si>
  <si>
    <t>-776202439</t>
  </si>
  <si>
    <t>Ventily regulační závitové termostatické, bez hlavice ovládání PN 16 do 110°C rohové jednoregulační G 1/2</t>
  </si>
  <si>
    <t>https://podminky.urs.cz/item/CS_URS_2022_01/734221532</t>
  </si>
  <si>
    <t>734242414</t>
  </si>
  <si>
    <t>Ventil závitový zpětný přímý G 1 PN 16 do 110°C</t>
  </si>
  <si>
    <t>1052442194</t>
  </si>
  <si>
    <t>Ventily zpětné závitové PN 16 do 110°C přímé G 1</t>
  </si>
  <si>
    <t>https://podminky.urs.cz/item/CS_URS_2022_01/734242414</t>
  </si>
  <si>
    <t>734242415</t>
  </si>
  <si>
    <t>Ventil závitový zpětný přímý G 5/4 PN 16 do 110°C</t>
  </si>
  <si>
    <t>-881258130</t>
  </si>
  <si>
    <t>Ventily zpětné závitové PN 16 do 110°C přímé G 5/4</t>
  </si>
  <si>
    <t>https://podminky.urs.cz/item/CS_URS_2022_01/734242415</t>
  </si>
  <si>
    <t>734242416</t>
  </si>
  <si>
    <t>Ventil závitový zpětný přímý G 6/4 PN 16 do 110°C</t>
  </si>
  <si>
    <t>1594518680</t>
  </si>
  <si>
    <t>Ventily zpětné závitové PN 16 do 110°C přímé G 6/4</t>
  </si>
  <si>
    <t>https://podminky.urs.cz/item/CS_URS_2022_01/734242416</t>
  </si>
  <si>
    <t>734261402</t>
  </si>
  <si>
    <t>Armatura připojovací rohová G 1/2x18 PN 10 do 110°C radiátorů typu VK</t>
  </si>
  <si>
    <t>450985668</t>
  </si>
  <si>
    <t>Šroubení připojovací armatury radiátorů VK PN 10 do 110°C, regulační uzavíratelné rohové G 1/2 x 18</t>
  </si>
  <si>
    <t>https://podminky.urs.cz/item/CS_URS_2022_01/734261402</t>
  </si>
  <si>
    <t>734291264</t>
  </si>
  <si>
    <t>Filtr závitový přímý G 1 PN 30 do 110°C s vnitřními závity</t>
  </si>
  <si>
    <t>674271463</t>
  </si>
  <si>
    <t>Ostatní armatury filtry závitové PN 30 do 110°C přímé s vnitřními závity G 1</t>
  </si>
  <si>
    <t>https://podminky.urs.cz/item/CS_URS_2022_01/734291264</t>
  </si>
  <si>
    <t>734292715</t>
  </si>
  <si>
    <t>Kohout kulový přímý G 1 PN 42 do 185°C vnitřní závit</t>
  </si>
  <si>
    <t>-1263408062</t>
  </si>
  <si>
    <t>Ostatní armatury kulové kohouty PN 42 do 185°C přímé vnitřní závit G 1</t>
  </si>
  <si>
    <t>https://podminky.urs.cz/item/CS_URS_2022_01/734292715</t>
  </si>
  <si>
    <t>734292716</t>
  </si>
  <si>
    <t>Kohout kulový přímý G 1 1/4 PN 42 do 185°C vnitřní závit</t>
  </si>
  <si>
    <t>-1219334201</t>
  </si>
  <si>
    <t>Ostatní armatury kulové kohouty PN 42 do 185°C přímé vnitřní závit G 1 1/4</t>
  </si>
  <si>
    <t>https://podminky.urs.cz/item/CS_URS_2022_01/734292716</t>
  </si>
  <si>
    <t>734292717</t>
  </si>
  <si>
    <t>Kohout kulový přímý G 1 1/2 PN 42 do 185°C vnitřní závit</t>
  </si>
  <si>
    <t>323703953</t>
  </si>
  <si>
    <t>Ostatní armatury kulové kohouty PN 42 do 185°C přímé vnitřní závit G 1 1/2</t>
  </si>
  <si>
    <t>https://podminky.urs.cz/item/CS_URS_2022_01/734292717</t>
  </si>
  <si>
    <t>734292724</t>
  </si>
  <si>
    <t>Kohout kulový přímý G 3/4 PN 42 do 185°C vnitřní závit s vypouštěním</t>
  </si>
  <si>
    <t>1160040290</t>
  </si>
  <si>
    <t>Ostatní armatury kulové kohouty PN 42 do 185°C přímé vnitřní závit s vypouštěním G 3/4</t>
  </si>
  <si>
    <t>https://podminky.urs.cz/item/CS_URS_2022_01/734292724</t>
  </si>
  <si>
    <t>734295022</t>
  </si>
  <si>
    <t>Směšovací ventil otopných a chladicích systémů závitový třícestný G 1" se servomotorem</t>
  </si>
  <si>
    <t>-167387477</t>
  </si>
  <si>
    <t>Směšovací armatury otopných a chladících systémů ventily závitové PN 10 T= 120°C třícestné se servomotorem G 1</t>
  </si>
  <si>
    <t>https://podminky.urs.cz/item/CS_URS_2022_01/734295022</t>
  </si>
  <si>
    <t>73499001R</t>
  </si>
  <si>
    <t>Montáž kulového kohoutu s filtrem DN 32</t>
  </si>
  <si>
    <t>2138143362</t>
  </si>
  <si>
    <t>IVR.3903210000</t>
  </si>
  <si>
    <t>Kulový uzávěr voda s filtrem - FILTR BALL - 5/4"FF; páka</t>
  </si>
  <si>
    <t>780445903</t>
  </si>
  <si>
    <t>Poznámka k položce:_x000D_
referenční výrobek, minimální kvalitativní standard</t>
  </si>
  <si>
    <t>73499002R</t>
  </si>
  <si>
    <t>Montáž kulového kohoutu s filtrem DN 40</t>
  </si>
  <si>
    <t>-978385853</t>
  </si>
  <si>
    <t>IVR.3904010000</t>
  </si>
  <si>
    <t>Kulový uzávěr voda s filtrem - FILTR BALL - 6/4"FF; páka</t>
  </si>
  <si>
    <t>1396275914</t>
  </si>
  <si>
    <t>210230132</t>
  </si>
  <si>
    <t>Montáž kohoutů manometrových zkušebních</t>
  </si>
  <si>
    <t>-89100821</t>
  </si>
  <si>
    <t>Montáž armatur a příslušenství kohoutů manometrových, zkušebních</t>
  </si>
  <si>
    <t>https://podminky.urs.cz/item/CS_URS_2022_01/210230132</t>
  </si>
  <si>
    <t>6000727308</t>
  </si>
  <si>
    <t>Manometr nízkotlaký spodní 100 mm 1/2" 0–250 mbar</t>
  </si>
  <si>
    <t>-647639989</t>
  </si>
  <si>
    <t>Poznámka k položce:_x000D_
referenční výrobek, minimální kvalitativní standard_x000D_
- se zkušebním kohoutem</t>
  </si>
  <si>
    <t>722224115</t>
  </si>
  <si>
    <t>Kohout plnicí nebo vypouštěcí G 1/2" PN 10 s jedním závitem</t>
  </si>
  <si>
    <t>1673166547</t>
  </si>
  <si>
    <t>Armatury s jedním závitem kohouty plnicí a vypouštěcí PN 10 G 1/2"</t>
  </si>
  <si>
    <t>https://podminky.urs.cz/item/CS_URS_2022_01/722224115</t>
  </si>
  <si>
    <t>998734102</t>
  </si>
  <si>
    <t>Přesun hmot tonážní pro armatury v objektech v přes 6 do 12 m</t>
  </si>
  <si>
    <t>-153733951</t>
  </si>
  <si>
    <t>Přesun hmot pro armatury stanovený z hmotnosti přesunovaného materiálu vodorovná dopravní vzdálenost do 50 m v objektech výšky přes 6 do 12 m</t>
  </si>
  <si>
    <t>https://podminky.urs.cz/item/CS_URS_2022_01/998734102</t>
  </si>
  <si>
    <t>735</t>
  </si>
  <si>
    <t>Ústřední vytápění - otopná tělesa</t>
  </si>
  <si>
    <t>735152471</t>
  </si>
  <si>
    <t>Otopné těleso panelové VK dvoudeskové 1 přídavná přestupní plocha výška/délka 600/400 mm výkon 515 W</t>
  </si>
  <si>
    <t>297294229</t>
  </si>
  <si>
    <t>Otopná tělesa panelová VK dvoudesková PN 1,0 MPa, T do 110°C s jednou přídavnou přestupní plochou výšky tělesa 600 mm stavební délky / výkonu 400 mm / 515 W</t>
  </si>
  <si>
    <t>https://podminky.urs.cz/item/CS_URS_2022_01/735152471</t>
  </si>
  <si>
    <t>735152472</t>
  </si>
  <si>
    <t>Otopné těleso panelové VK dvoudeskové 1 přídavná přestupní plocha výška/délka 600/500 mm výkon 644 W</t>
  </si>
  <si>
    <t>-709014352</t>
  </si>
  <si>
    <t>Otopná tělesa panelová VK dvoudesková PN 1,0 MPa, T do 110°C s jednou přídavnou přestupní plochou výšky tělesa 600 mm stavební délky / výkonu 500 mm / 644 W</t>
  </si>
  <si>
    <t>https://podminky.urs.cz/item/CS_URS_2022_01/735152472</t>
  </si>
  <si>
    <t>735152473</t>
  </si>
  <si>
    <t>Otopné těleso panelové VK dvoudeskové 1 přídavná přestupní plocha výška/délka 600/600 mm výkon 773 W</t>
  </si>
  <si>
    <t>-1408796282</t>
  </si>
  <si>
    <t>Otopná tělesa panelová VK dvoudesková PN 1,0 MPa, T do 110°C s jednou přídavnou přestupní plochou výšky tělesa 600 mm stavební délky / výkonu 600 mm / 773 W</t>
  </si>
  <si>
    <t>https://podminky.urs.cz/item/CS_URS_2022_01/735152473</t>
  </si>
  <si>
    <t>735152474</t>
  </si>
  <si>
    <t>Otopné těleso panelové VK dvoudeskové 1 přídavná přestupní plocha výška/délka 600/700 mm výkon 902 W</t>
  </si>
  <si>
    <t>1662489147</t>
  </si>
  <si>
    <t>Otopná tělesa panelová VK dvoudesková PN 1,0 MPa, T do 110°C s jednou přídavnou přestupní plochou výšky tělesa 600 mm stavební délky / výkonu 700 mm / 902 W</t>
  </si>
  <si>
    <t>https://podminky.urs.cz/item/CS_URS_2022_01/735152474</t>
  </si>
  <si>
    <t>735152476</t>
  </si>
  <si>
    <t>Otopné těleso panelové VK dvoudeskové 1 přídavná přestupní plocha výška/délka 600/900 mm výkon 1159 W</t>
  </si>
  <si>
    <t>1615270353</t>
  </si>
  <si>
    <t>Otopná tělesa panelová VK dvoudesková PN 1,0 MPa, T do 110°C s jednou přídavnou přestupní plochou výšky tělesa 600 mm stavební délky / výkonu 900 mm / 1159 W</t>
  </si>
  <si>
    <t>https://podminky.urs.cz/item/CS_URS_2022_01/735152476</t>
  </si>
  <si>
    <t>735152479</t>
  </si>
  <si>
    <t>Otopné těleso panelové VK dvoudeskové 1 přídavná přestupní plocha výška/délka 600/1200 mm výkon 1546 W</t>
  </si>
  <si>
    <t>-1789568231</t>
  </si>
  <si>
    <t>Otopná tělesa panelová VK dvoudesková PN 1,0 MPa, T do 110°C s jednou přídavnou přestupní plochou výšky tělesa 600 mm stavební délky / výkonu 1200 mm / 1546 W</t>
  </si>
  <si>
    <t>https://podminky.urs.cz/item/CS_URS_2022_01/735152479</t>
  </si>
  <si>
    <t>735164231</t>
  </si>
  <si>
    <t>Otopné těleso trubkové elektrické přímotopné výška/délka 900/595 mm</t>
  </si>
  <si>
    <t>1739902093</t>
  </si>
  <si>
    <t>Otopná tělesa trubková přímotopná elektrická na stěnu výšky tělesa 900 mm, délky 595 mm</t>
  </si>
  <si>
    <t>https://podminky.urs.cz/item/CS_URS_2022_01/735164231</t>
  </si>
  <si>
    <t>735164232</t>
  </si>
  <si>
    <t>Otopné těleso trubkové elektrické přímotopné výška/délka 900/745 mm</t>
  </si>
  <si>
    <t>-1408348575</t>
  </si>
  <si>
    <t>Otopná tělesa trubková přímotopná elektrická na stěnu výšky tělesa 900 mm, délky 745 mm</t>
  </si>
  <si>
    <t>https://podminky.urs.cz/item/CS_URS_2022_01/735164232</t>
  </si>
  <si>
    <t>735164252</t>
  </si>
  <si>
    <t>Otopné těleso trubkové elektrické přímotopné výška/délka 1215/600 mm</t>
  </si>
  <si>
    <t>113991043</t>
  </si>
  <si>
    <t>Otopná tělesa trubková přímotopná elektrická na stěnu výšky tělesa 1215 mm, délky 600 mm</t>
  </si>
  <si>
    <t>https://podminky.urs.cz/item/CS_URS_2022_01/735164252</t>
  </si>
  <si>
    <t>735164261</t>
  </si>
  <si>
    <t>Otopné těleso trubkové elektrické přímotopné výška/délka 1500/595 mm</t>
  </si>
  <si>
    <t>1036592833</t>
  </si>
  <si>
    <t>Otopná tělesa trubková přímotopná elektrická na stěnu výšky tělesa 1500 mm, délky 595 mm</t>
  </si>
  <si>
    <t>https://podminky.urs.cz/item/CS_URS_2022_01/735164261</t>
  </si>
  <si>
    <t>998735102</t>
  </si>
  <si>
    <t>Přesun hmot tonážní pro otopná tělesa v objektech v přes 6 do 12 m</t>
  </si>
  <si>
    <t>1025326980</t>
  </si>
  <si>
    <t>Přesun hmot pro otopná tělesa stanovený z hmotnosti přesunovaného materiálu vodorovná dopravní vzdálenost do 50 m v objektech výšky přes 6 do 12 m</t>
  </si>
  <si>
    <t>https://podminky.urs.cz/item/CS_URS_2022_01/998735102</t>
  </si>
  <si>
    <t>-1348106690</t>
  </si>
  <si>
    <t>"stavební přípomoce</t>
  </si>
  <si>
    <t>"průrazy, zazdívky, drobné stavební práce pro ÚT</t>
  </si>
  <si>
    <t>(8,5*2)</t>
  </si>
  <si>
    <t>ZTI - Stavební rozpočet</t>
  </si>
  <si>
    <t xml:space="preserve">    721 - Vnitřní kanalizace</t>
  </si>
  <si>
    <t xml:space="preserve">    722 - Vnitřní vodovod</t>
  </si>
  <si>
    <t xml:space="preserve">    725 - Zařizovací předměty</t>
  </si>
  <si>
    <t>721</t>
  </si>
  <si>
    <t>Vnitřní kanalizace</t>
  </si>
  <si>
    <t>721176103R00</t>
  </si>
  <si>
    <t>Potrubí HT připojovací D 50 x 1,8 mm</t>
  </si>
  <si>
    <t>RTS II / 2021</t>
  </si>
  <si>
    <t>721176104R00</t>
  </si>
  <si>
    <t>Potrubí HT připojovací D 75 x 1,9 mm</t>
  </si>
  <si>
    <t>721176113R00</t>
  </si>
  <si>
    <t>Potrubí HT odpadní svislé D 50 x 1,8 mm</t>
  </si>
  <si>
    <t>721176115R00</t>
  </si>
  <si>
    <t>Potrubí HT odpadní svislé D 110 x 2,7 mm</t>
  </si>
  <si>
    <t>721176222R00</t>
  </si>
  <si>
    <t>Potrubí KG svodné (ležaté) v zemi D 110 x 3,2 mm</t>
  </si>
  <si>
    <t>721176223R00</t>
  </si>
  <si>
    <t>Potrubí KG svodné (ležaté) v zemi D 125 x 3,2 mm</t>
  </si>
  <si>
    <t>721176224R00</t>
  </si>
  <si>
    <t>Potrubí KG svodné (ležaté) v zemi D 160 x 4,0 mm</t>
  </si>
  <si>
    <t>721194105R00</t>
  </si>
  <si>
    <t>Vyvedení odpadních výpustek D 50 x 1,8</t>
  </si>
  <si>
    <t>721194109R00</t>
  </si>
  <si>
    <t>Vyvedení odpadních výpustek D 110 x 2,3</t>
  </si>
  <si>
    <t>721213216R00</t>
  </si>
  <si>
    <t>Žlab odtokový KLASIK,ke zdi,pro dlažbu, dl.1000mm</t>
  </si>
  <si>
    <t>721242110RT2</t>
  </si>
  <si>
    <t>Lapač střešních splavenin PP HL600, kloub, DN 125</t>
  </si>
  <si>
    <t>721273150RT1</t>
  </si>
  <si>
    <t>Hlavice ventilační přivětrávací HL900, D 110</t>
  </si>
  <si>
    <t>721273200RT3</t>
  </si>
  <si>
    <t>Souprava ventilační střešní HL810, D 110</t>
  </si>
  <si>
    <t>721290111R00</t>
  </si>
  <si>
    <t>Zkouška těsnosti kanalizace vodou DN 125</t>
  </si>
  <si>
    <t>721290112R00</t>
  </si>
  <si>
    <t>Zkouška těsnosti kanalizace vodou DN 200</t>
  </si>
  <si>
    <t>721290123R00</t>
  </si>
  <si>
    <t>Zkouška těsnosti kanalizace kouřem DN 300</t>
  </si>
  <si>
    <t>721234104RT2</t>
  </si>
  <si>
    <t>Plastová jímka na dešť.vodu kruhová 12 m3</t>
  </si>
  <si>
    <t>soub</t>
  </si>
  <si>
    <t>RTS I / 2018</t>
  </si>
  <si>
    <t>721234106R00</t>
  </si>
  <si>
    <t>Podbetonování, obetonování a strop jímky z betonu s kari sítí</t>
  </si>
  <si>
    <t>721234137RT1</t>
  </si>
  <si>
    <t>Čistící tvarovka s hladkým koncem DN 110 pro plastová potrubí HL 98</t>
  </si>
  <si>
    <t>721234143RT1</t>
  </si>
  <si>
    <t>Podomítková ZU DN 40/50 pro pračky a myčky s přivzd.v. HL 404.1</t>
  </si>
  <si>
    <t>721239101R00</t>
  </si>
  <si>
    <t>Zednické výpomoci na kanalizaci</t>
  </si>
  <si>
    <t>721239102R00</t>
  </si>
  <si>
    <t>Zemní práce na vnitřní kanalizaci</t>
  </si>
  <si>
    <t>721239102RT1</t>
  </si>
  <si>
    <t>Pískový podsyp potrubí</t>
  </si>
  <si>
    <t>721239104R00</t>
  </si>
  <si>
    <t>Výstražná fólie na kanalizaci</t>
  </si>
  <si>
    <t>721263002RT3</t>
  </si>
  <si>
    <t>Vsakovací rýha, obs. 4 m3</t>
  </si>
  <si>
    <t>721273146R00</t>
  </si>
  <si>
    <t>Plastová žumpa AS.NÁDRŽ 14,7 ER S, obsah 13,25 m3</t>
  </si>
  <si>
    <t>998721101R00</t>
  </si>
  <si>
    <t>Přesun hmot pro vnitřní kanalizaci, výšky do 6 m</t>
  </si>
  <si>
    <t>722</t>
  </si>
  <si>
    <t>Vnitřní vodovod</t>
  </si>
  <si>
    <t>722178112RT1</t>
  </si>
  <si>
    <t>Potrubí vícevrstvé vodovod.IVAR.ALPEX-DUO,D 18x2mm</t>
  </si>
  <si>
    <t>722178114RT1</t>
  </si>
  <si>
    <t>Potrubí vícevrstvé vodovod.IVAR.ALPEX-DUO,D 26x3mm</t>
  </si>
  <si>
    <t>722178115RT1</t>
  </si>
  <si>
    <t>Potrubí vícevrstvé vodovod.IVAR.ALPEX-DUO,D 32x3mm</t>
  </si>
  <si>
    <t>722178116RT2</t>
  </si>
  <si>
    <t>Potrubí vícevrst.vodovod.IVAR.ALPEX-DUO,D 40x3,5mm</t>
  </si>
  <si>
    <t>722181214RT6</t>
  </si>
  <si>
    <t>Izolace návleková MIRELON PRO tl. stěny 20 mm. prům. 18</t>
  </si>
  <si>
    <t>722181214RT9</t>
  </si>
  <si>
    <t>Izolace návleková MIRELON PRO tl. stěny 20 mm, prům. 28</t>
  </si>
  <si>
    <t>722181214RU1</t>
  </si>
  <si>
    <t>Izolace návleková MIRELON PRO tl. stěny 20 mm, prům. 32</t>
  </si>
  <si>
    <t>722181214RV9</t>
  </si>
  <si>
    <t>Izolace návleková MIRELON PRO tl. stěny 20 mm, prům. 40</t>
  </si>
  <si>
    <t>722212440R00</t>
  </si>
  <si>
    <t>Štítky orientační na zeď</t>
  </si>
  <si>
    <t>722220111R00</t>
  </si>
  <si>
    <t>Nástěnka K 247, pro výtokový ventil G 1/2</t>
  </si>
  <si>
    <t>722220121R00</t>
  </si>
  <si>
    <t>Nástěnka K 247, pro baterii G 1/2</t>
  </si>
  <si>
    <t>722231163R00</t>
  </si>
  <si>
    <t>Ventil vod.pojistný pružinový P10-237-616, G 1</t>
  </si>
  <si>
    <t>722235141R00</t>
  </si>
  <si>
    <t>Kohout vod.kul.s odvodn.vnitř.-vnitř.z. IVAR DN 15</t>
  </si>
  <si>
    <t>722235143R00</t>
  </si>
  <si>
    <t>Kohout vod.kul.s odvodn.vnitř.-vnitř.z. IVAR DN 25</t>
  </si>
  <si>
    <t>722235144R00</t>
  </si>
  <si>
    <t>Kohout vod.kul.s odvodn.vnitř.-vnitř.z. IVAR DN 32</t>
  </si>
  <si>
    <t>722235653R00</t>
  </si>
  <si>
    <t>Ventil vod.zpětný EURA-SPRINT,IVAR.CIM 30 VA DN 25</t>
  </si>
  <si>
    <t>722235654R00</t>
  </si>
  <si>
    <t>Ventil vod.zpětný EURA-SPRINT,IVAR.CIM 30 VA DN 32</t>
  </si>
  <si>
    <t>722269113R00</t>
  </si>
  <si>
    <t>Montáž vodoměru závitového jdnovt. suchob. G1"</t>
  </si>
  <si>
    <t>722280106R00</t>
  </si>
  <si>
    <t>Tlaková zkouška vodovodního potrubí DN 32</t>
  </si>
  <si>
    <t>722290234R00</t>
  </si>
  <si>
    <t>Proplach a dezinfekce vodovod.potrubí DN 80</t>
  </si>
  <si>
    <t>722202525R00</t>
  </si>
  <si>
    <t>Ultrazvukový ukazatel hladiny v nádrži</t>
  </si>
  <si>
    <t>RTS I / 2020</t>
  </si>
  <si>
    <t>722238514R00</t>
  </si>
  <si>
    <t>Zednické výpomoci na vnitřním vodovodu</t>
  </si>
  <si>
    <t>722268611R00</t>
  </si>
  <si>
    <t>Objímka s pryžovou vložkou - Rabovského</t>
  </si>
  <si>
    <t>998722101R00</t>
  </si>
  <si>
    <t>Přesun hmot pro vnitřní vodovod, výšky do 6 m</t>
  </si>
  <si>
    <t>725</t>
  </si>
  <si>
    <t>Zařizovací předměty</t>
  </si>
  <si>
    <t>725014173R00</t>
  </si>
  <si>
    <t>Klozet závěsný MIO Rimless + sedátko, bílý</t>
  </si>
  <si>
    <t>725016125R00</t>
  </si>
  <si>
    <t>Urinál odsávací GOLEM 4306.0, ovládání autom, bílý</t>
  </si>
  <si>
    <t>725017123R00</t>
  </si>
  <si>
    <t>Umyvadlo na šrouby CUBITO 60 x 45 cm, bílé</t>
  </si>
  <si>
    <t>725314290R00</t>
  </si>
  <si>
    <t>Příslušenství k dřezu v kuchyňské sestavě</t>
  </si>
  <si>
    <t>725814106R00</t>
  </si>
  <si>
    <t>Ventil rohový s filtrem IVAR.ART.230 DN 15 x DN 15</t>
  </si>
  <si>
    <t>725814126R00</t>
  </si>
  <si>
    <t>Ventil pračkový IVAR.ART.240 DN 15 x DN 20</t>
  </si>
  <si>
    <t>725823121RT2</t>
  </si>
  <si>
    <t>Baterie umyvadlová stoján. ruční, vč. otvír.odpadu</t>
  </si>
  <si>
    <t>725823134RT1</t>
  </si>
  <si>
    <t>Baterie dřezová stojánková ruční s výsuv. sprchou</t>
  </si>
  <si>
    <t>725845811RT1</t>
  </si>
  <si>
    <t>Baterie termost.sprchová nástěn.,bez příslušenství</t>
  </si>
  <si>
    <t>725860251R00</t>
  </si>
  <si>
    <t>Sifon umyvadlový chromovaný Raf SV1410</t>
  </si>
  <si>
    <t>725980122R00</t>
  </si>
  <si>
    <t>Dvířka z plastu, 200 x 300 mm</t>
  </si>
  <si>
    <t>725018111R00</t>
  </si>
  <si>
    <t>Sprchová vanička Angela 90 mm, sprch.dveře ASDP3-90</t>
  </si>
  <si>
    <t>RTS II / 2019</t>
  </si>
  <si>
    <t>725111611R00</t>
  </si>
  <si>
    <t>Zabudovaná splach. WC nádržka</t>
  </si>
  <si>
    <t>725845111RT0</t>
  </si>
  <si>
    <t>Příslušenství ke sprše - držák se sprchou</t>
  </si>
  <si>
    <t>725845811RT0</t>
  </si>
  <si>
    <t>Příslušenství - sprcha pevná na kloubu typ 3341 RAF</t>
  </si>
  <si>
    <t>725860107R00</t>
  </si>
  <si>
    <t>Zednické výpomoci pro zař.předměty</t>
  </si>
  <si>
    <t>725860109R00</t>
  </si>
  <si>
    <t>Nerezový dřez s odkapovou plochou Franke AGX 611</t>
  </si>
  <si>
    <t>998725101R00</t>
  </si>
  <si>
    <t>Přesun hmot pro zařizovací předměty, výšky do 6 m</t>
  </si>
  <si>
    <t>INT - Vnitřní vybavení</t>
  </si>
  <si>
    <t xml:space="preserve"> </t>
  </si>
  <si>
    <t xml:space="preserve">    OST-01 - Klubovna</t>
  </si>
  <si>
    <t xml:space="preserve">    OST-02 - Kuchyně</t>
  </si>
  <si>
    <t xml:space="preserve">    OST-03 - Šatny – mužstvo</t>
  </si>
  <si>
    <t xml:space="preserve">    OST-04 - Šatna – rozhodčí</t>
  </si>
  <si>
    <t xml:space="preserve">    OST-05 - Kancelář</t>
  </si>
  <si>
    <t xml:space="preserve">    OST-06 - Umývárna</t>
  </si>
  <si>
    <t xml:space="preserve">    OST-07 - Sklad sport</t>
  </si>
  <si>
    <t xml:space="preserve">    OST-08 - Garáž</t>
  </si>
  <si>
    <t>OST-01</t>
  </si>
  <si>
    <t>Klubovna</t>
  </si>
  <si>
    <t>OST-01-0001</t>
  </si>
  <si>
    <t>barový pult z masivu min. délky 3500mm, šířky 600mm a výšky včetně pracovní desky  850mm</t>
  </si>
  <si>
    <t>262144</t>
  </si>
  <si>
    <t>barový pult z masivu min. délky 3500mm, šířky 600mm a výšky včetně pracovní desky 850mm</t>
  </si>
  <si>
    <t>Poznámka k položce:_x000D_
barový pult z masivu min. délky 3500mm, šířky 600mm a výšky včetně pracovní desky  850mm, obsahující  1x dřez nerezový s vaničkou a odkapávačem min. šíře 840mm, hloubka vaničky min.40mm, barový pult  horní pracovní deska omyvatelná min. tl.38mm, opatřena z materiálu odolného proti vodě a vlhkosti, ve spodní části  pod pracovní deskou umístěné min. 2ks výsuvné zásuvky šíře 800mm, hloubky min.500mm a 2x skříňka min. šíře 800mm s min.1 policí, dvoudveřová.</t>
  </si>
  <si>
    <t>OST-01-0002</t>
  </si>
  <si>
    <t>restaurační stůl 1800x800mm, deska lamino tloušťka min 25mm, nohy masiv min.65x55mm,</t>
  </si>
  <si>
    <t>OST-01-0003</t>
  </si>
  <si>
    <t>restaurační stůl 1200x800mm, deska lamino tloušťka min 25mm, nohy masiv min.65x55mm</t>
  </si>
  <si>
    <t>OST-01-0004</t>
  </si>
  <si>
    <t>restaurační židle, materiál masiv, polstrovaná</t>
  </si>
  <si>
    <t>OST-01-0005</t>
  </si>
  <si>
    <t>chladící vitrína, prosklená min. š.600, hl.600mm, v.2000mm s min. počtem 5 polic, energetická tř.A++</t>
  </si>
  <si>
    <t>OST-01-0006</t>
  </si>
  <si>
    <t>SMART LED televizor min. uhl. 50“, rozlišení min., vstupy a výstupy min. USB, LAN, HDMI,   včetně nástěnného držáku pro umístění televizoru</t>
  </si>
  <si>
    <t>SMART LED televizor min. uhl. 50“, rozlišení min., vstupy a výstupy min. USB, LAN, HDMI, včetně nástěnného držáku pro umístění televizoru</t>
  </si>
  <si>
    <t>OST-02</t>
  </si>
  <si>
    <t>Kuchyně</t>
  </si>
  <si>
    <t>OST-02-0001</t>
  </si>
  <si>
    <t>kuchyňská linka,  materiál lamino</t>
  </si>
  <si>
    <t>kuchyňská linka, materiál lamino</t>
  </si>
  <si>
    <t>Poznámka k položce:_x000D_
kuchyňská linka,  materiál lamino, spodní díl obsahuje  2x skříňka se 2-4  zásuvky, 2x skříňka s policemi, skříňky dvoudveřové, jednodveřové, výška skříněk min.810mm, pracovní deska min. hloubky 600mm,  min. tloušťky 38mm, povrchová úprava lamino, horní část závěsné skříňky dvoudveřové, jednodveřové s min. počtem 1 police,  výšky min.500mm, hloubka min. 300mm</t>
  </si>
  <si>
    <t>OST-02-0002</t>
  </si>
  <si>
    <t>nerezový dřez – mycí stůl s odkapovou plochou min. délky 120mm, min. hl. 600mm, výšky min.850mm, rozměr vaničky 50x50x30mm</t>
  </si>
  <si>
    <t>OST-02-0003</t>
  </si>
  <si>
    <t>kombinovaná lednice min. výšky 1800mm, energetická tř. min. A++, objem lednice min. 250 l, objem mrazáku min. 85 l</t>
  </si>
  <si>
    <t>OST-02-0004</t>
  </si>
  <si>
    <t>mikrovlná trouba o objemu min.25 l, výkon min. 900 W, energetická tř. min. A++</t>
  </si>
  <si>
    <t>OST-02-0005</t>
  </si>
  <si>
    <t>kombinovaný plynový sporák s el. troubou o výkonu min.3,2kW s el. zapalováním, energetická tř.A, objem trouby min.70 l, 230V</t>
  </si>
  <si>
    <t>OST-02-0006</t>
  </si>
  <si>
    <t>plynový nerezový sporák s el. troubou , 2x hořák 3kW,2x hořák 3,6kW, rozměr š.600mm, hl.600mm, v.850mm s el. zapalováním, 230V</t>
  </si>
  <si>
    <t>OST-02-0007</t>
  </si>
  <si>
    <t>el. nerezový odsavač par, nástěnný s vnějším odtahem, s vyjímatelnými tukovými filtry min šíře 600mm</t>
  </si>
  <si>
    <t>OST-02-0008</t>
  </si>
  <si>
    <t>el. digestoř nástěnná s vnějším odtahem a osvětlením, min. šíře 600mm, hlučnost max.64 dB</t>
  </si>
  <si>
    <t>OST-02-0009</t>
  </si>
  <si>
    <t>celonerezový pracovní stůl s policí rozměru min. š. 1200mm, hl.700mm, v.850mm, nosnost prac. plochy min.150kg, nosnost spodní police min.100kg</t>
  </si>
  <si>
    <t>OST-03</t>
  </si>
  <si>
    <t>Šatny – mužstvo</t>
  </si>
  <si>
    <t>OST-03-0001</t>
  </si>
  <si>
    <t>lavice dřevěná- lamino s věšákem a horní policí min. délky 4500mm, horní police min. hl.400mm</t>
  </si>
  <si>
    <t>OST-03-0002</t>
  </si>
  <si>
    <t>lavice dřevěná- lamino s věšákem a horní policí min. délky 3100mm, horní police min. hl.400mm</t>
  </si>
  <si>
    <t>OST-04</t>
  </si>
  <si>
    <t>Šatna – rozhodčí</t>
  </si>
  <si>
    <t>OST-04-001</t>
  </si>
  <si>
    <t>Stůl dřevěný, masiv  min. 1000x800 mm</t>
  </si>
  <si>
    <t>Stůl dřevěný, masiv min. 1000x800 mm</t>
  </si>
  <si>
    <t>OST-04-002</t>
  </si>
  <si>
    <t>židle dřevěná polstrovaná, masiv</t>
  </si>
  <si>
    <t>OST-04-003</t>
  </si>
  <si>
    <t>věšák nástěnný min. délky 60mm, 3x háček na zavěšení oděvu</t>
  </si>
  <si>
    <t>OST-05</t>
  </si>
  <si>
    <t>Kancelář</t>
  </si>
  <si>
    <t>OST-05-0001</t>
  </si>
  <si>
    <t>Stůl kancelářský, lamino  min. 1200x800 mm</t>
  </si>
  <si>
    <t>Stůl kancelářský, lamino min. 1200x800 mm</t>
  </si>
  <si>
    <t>OST-05-0002</t>
  </si>
  <si>
    <t>Kontejner kancelářský, lamino,  3 zásuvkový , min. 1 zásuvka uzamykatelná</t>
  </si>
  <si>
    <t>Kontejner kancelářský, lamino, 3 zásuvkový , min. 1 zásuvka uzamykatelná</t>
  </si>
  <si>
    <t>OST-05-0003</t>
  </si>
  <si>
    <t>OST-05-0004</t>
  </si>
  <si>
    <t>OST-05-0005</t>
  </si>
  <si>
    <t>šatní skříň, dvoudveřová, materiál lamino, min.š.1000mm, v.175mm, hl.55mm s šatní tyčí</t>
  </si>
  <si>
    <t>OST-05-0006</t>
  </si>
  <si>
    <t>šatní skříň, dvoudveřová, materiál lamino, min.š.1000mm, v.175mm, hl.55mm s min. 5 policemi</t>
  </si>
  <si>
    <t>OST-06</t>
  </si>
  <si>
    <t>Umývárna</t>
  </si>
  <si>
    <t>OST-06-0001</t>
  </si>
  <si>
    <t>zrcadlo nástěnné min. š.350,v.700mm</t>
  </si>
  <si>
    <t>OST-06-0002</t>
  </si>
  <si>
    <t>Držák na mýdlo, sprchový gel , chrom</t>
  </si>
  <si>
    <t>OST-06-0003</t>
  </si>
  <si>
    <t>Háček věšáku na oděv, chrom</t>
  </si>
  <si>
    <t>OST-07</t>
  </si>
  <si>
    <t>Sklad sport</t>
  </si>
  <si>
    <t>OST-07-001</t>
  </si>
  <si>
    <t>Regál celokovový , rozměr min. š.1200mm, hl.500mm, v.1800mm, počet polic 5, min. nosnost  police 175kg</t>
  </si>
  <si>
    <t>Regál celokovový , rozměr min. š.1200mm, hl.500mm, v.1800mm, počet polic 5, min. nosnost police 175kg</t>
  </si>
  <si>
    <t>OST-08</t>
  </si>
  <si>
    <t>Garáž</t>
  </si>
  <si>
    <t>OST-08-001</t>
  </si>
  <si>
    <t>OST-08-002</t>
  </si>
  <si>
    <t>dílenský stůl pracovní - ponk, celokovový o rozměru min.š.1600mm, hl.600mm, v.85mm, nosnost min 600kg, pod pracovní deskou umístěné min. 2 zásuvky, 1 uzavíratelná skříň</t>
  </si>
  <si>
    <t>OST-08-003</t>
  </si>
  <si>
    <t>1x dílenská skříň celokovová, dvoukřídlá, uzamykatelná s min počtem 5 polic, rozměr skříně min. š.850mm, hl.500mm, v.1800mm</t>
  </si>
  <si>
    <t>SEZNAM FIGUR</t>
  </si>
  <si>
    <t>Výměra</t>
  </si>
  <si>
    <t xml:space="preserve"> PLYN_01</t>
  </si>
  <si>
    <t>Použití figury:</t>
  </si>
  <si>
    <t xml:space="preserve"> PLYN_02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</si>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</sst>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2/030001000" TargetMode="External"/><Relationship Id="rId2" Type="http://schemas.openxmlformats.org/officeDocument/2006/relationships/hyperlink" Target="https://podminky.urs.cz/item/CS_URS_2021_02/020001000" TargetMode="External"/><Relationship Id="rId1" Type="http://schemas.openxmlformats.org/officeDocument/2006/relationships/hyperlink" Target="https://podminky.urs.cz/item/CS_URS_2021_02/010001000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1_02/04000100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2_01/771591112" TargetMode="External"/><Relationship Id="rId21" Type="http://schemas.openxmlformats.org/officeDocument/2006/relationships/hyperlink" Target="https://podminky.urs.cz/item/CS_URS_2022_01/317168053" TargetMode="External"/><Relationship Id="rId42" Type="http://schemas.openxmlformats.org/officeDocument/2006/relationships/hyperlink" Target="https://podminky.urs.cz/item/CS_URS_2022_01/622142001" TargetMode="External"/><Relationship Id="rId63" Type="http://schemas.openxmlformats.org/officeDocument/2006/relationships/hyperlink" Target="https://podminky.urs.cz/item/CS_URS_2022_01/711112001" TargetMode="External"/><Relationship Id="rId84" Type="http://schemas.openxmlformats.org/officeDocument/2006/relationships/hyperlink" Target="https://podminky.urs.cz/item/CS_URS_2022_01/763732115" TargetMode="External"/><Relationship Id="rId138" Type="http://schemas.openxmlformats.org/officeDocument/2006/relationships/drawing" Target="../drawings/drawing4.xml"/><Relationship Id="rId16" Type="http://schemas.openxmlformats.org/officeDocument/2006/relationships/hyperlink" Target="https://podminky.urs.cz/item/CS_URS_2022_01/314272702" TargetMode="External"/><Relationship Id="rId107" Type="http://schemas.openxmlformats.org/officeDocument/2006/relationships/hyperlink" Target="https://podminky.urs.cz/item/CS_URS_2022_01/767330123" TargetMode="External"/><Relationship Id="rId11" Type="http://schemas.openxmlformats.org/officeDocument/2006/relationships/hyperlink" Target="https://podminky.urs.cz/item/CS_URS_2022_01/275361821" TargetMode="External"/><Relationship Id="rId32" Type="http://schemas.openxmlformats.org/officeDocument/2006/relationships/hyperlink" Target="https://podminky.urs.cz/item/CS_URS_2022_01/342291121" TargetMode="External"/><Relationship Id="rId37" Type="http://schemas.openxmlformats.org/officeDocument/2006/relationships/hyperlink" Target="https://podminky.urs.cz/item/CS_URS_2022_01/417351116" TargetMode="External"/><Relationship Id="rId53" Type="http://schemas.openxmlformats.org/officeDocument/2006/relationships/hyperlink" Target="https://podminky.urs.cz/item/CS_URS_2022_01/631362021" TargetMode="External"/><Relationship Id="rId58" Type="http://schemas.openxmlformats.org/officeDocument/2006/relationships/hyperlink" Target="https://podminky.urs.cz/item/CS_URS_2022_01/916991121" TargetMode="External"/><Relationship Id="rId74" Type="http://schemas.openxmlformats.org/officeDocument/2006/relationships/hyperlink" Target="https://podminky.urs.cz/item/CS_URS_2022_01/998741101" TargetMode="External"/><Relationship Id="rId79" Type="http://schemas.openxmlformats.org/officeDocument/2006/relationships/hyperlink" Target="https://podminky.urs.cz/item/CS_URS_2022_01/998762101" TargetMode="External"/><Relationship Id="rId102" Type="http://schemas.openxmlformats.org/officeDocument/2006/relationships/hyperlink" Target="https://podminky.urs.cz/item/CS_URS_2022_01/766660717" TargetMode="External"/><Relationship Id="rId123" Type="http://schemas.openxmlformats.org/officeDocument/2006/relationships/hyperlink" Target="https://podminky.urs.cz/item/CS_URS_2022_01/781131112" TargetMode="External"/><Relationship Id="rId128" Type="http://schemas.openxmlformats.org/officeDocument/2006/relationships/hyperlink" Target="https://podminky.urs.cz/item/CS_URS_2022_01/998781101" TargetMode="External"/><Relationship Id="rId5" Type="http://schemas.openxmlformats.org/officeDocument/2006/relationships/hyperlink" Target="https://podminky.urs.cz/item/CS_URS_2022_01/273321311" TargetMode="External"/><Relationship Id="rId90" Type="http://schemas.openxmlformats.org/officeDocument/2006/relationships/hyperlink" Target="https://podminky.urs.cz/item/CS_URS_2022_01/764541446" TargetMode="External"/><Relationship Id="rId95" Type="http://schemas.openxmlformats.org/officeDocument/2006/relationships/hyperlink" Target="https://podminky.urs.cz/item/CS_URS_2022_01/998765101" TargetMode="External"/><Relationship Id="rId22" Type="http://schemas.openxmlformats.org/officeDocument/2006/relationships/hyperlink" Target="https://podminky.urs.cz/item/CS_URS_2022_01/317168054" TargetMode="External"/><Relationship Id="rId27" Type="http://schemas.openxmlformats.org/officeDocument/2006/relationships/hyperlink" Target="https://podminky.urs.cz/item/CS_URS_2022_01/317998112" TargetMode="External"/><Relationship Id="rId43" Type="http://schemas.openxmlformats.org/officeDocument/2006/relationships/hyperlink" Target="https://podminky.urs.cz/item/CS_URS_2022_01/622143003" TargetMode="External"/><Relationship Id="rId48" Type="http://schemas.openxmlformats.org/officeDocument/2006/relationships/hyperlink" Target="https://podminky.urs.cz/item/CS_URS_2022_01/622511112" TargetMode="External"/><Relationship Id="rId64" Type="http://schemas.openxmlformats.org/officeDocument/2006/relationships/hyperlink" Target="https://podminky.urs.cz/item/CS_URS_2022_01/711141559" TargetMode="External"/><Relationship Id="rId69" Type="http://schemas.openxmlformats.org/officeDocument/2006/relationships/hyperlink" Target="https://podminky.urs.cz/item/CS_URS_2022_01/713111121" TargetMode="External"/><Relationship Id="rId113" Type="http://schemas.openxmlformats.org/officeDocument/2006/relationships/hyperlink" Target="https://podminky.urs.cz/item/CS_URS_2022_01/771121011" TargetMode="External"/><Relationship Id="rId118" Type="http://schemas.openxmlformats.org/officeDocument/2006/relationships/hyperlink" Target="https://podminky.urs.cz/item/CS_URS_2022_01/771591264" TargetMode="External"/><Relationship Id="rId134" Type="http://schemas.openxmlformats.org/officeDocument/2006/relationships/hyperlink" Target="https://podminky.urs.cz/item/CS_URS_2022_01/784211101" TargetMode="External"/><Relationship Id="rId80" Type="http://schemas.openxmlformats.org/officeDocument/2006/relationships/hyperlink" Target="https://podminky.urs.cz/item/CS_URS_2022_01/763131432" TargetMode="External"/><Relationship Id="rId85" Type="http://schemas.openxmlformats.org/officeDocument/2006/relationships/hyperlink" Target="https://podminky.urs.cz/item/CS_URS_2022_01/998763301" TargetMode="External"/><Relationship Id="rId12" Type="http://schemas.openxmlformats.org/officeDocument/2006/relationships/hyperlink" Target="https://podminky.urs.cz/item/CS_URS_2022_01/279113124" TargetMode="External"/><Relationship Id="rId17" Type="http://schemas.openxmlformats.org/officeDocument/2006/relationships/hyperlink" Target="https://podminky.urs.cz/item/CS_URS_2022_01/314272712" TargetMode="External"/><Relationship Id="rId33" Type="http://schemas.openxmlformats.org/officeDocument/2006/relationships/hyperlink" Target="https://podminky.urs.cz/item/CS_URS_2022_01/346272256" TargetMode="External"/><Relationship Id="rId38" Type="http://schemas.openxmlformats.org/officeDocument/2006/relationships/hyperlink" Target="https://podminky.urs.cz/item/CS_URS_2022_01/417361821" TargetMode="External"/><Relationship Id="rId59" Type="http://schemas.openxmlformats.org/officeDocument/2006/relationships/hyperlink" Target="https://podminky.urs.cz/item/CS_URS_2022_01/952901111" TargetMode="External"/><Relationship Id="rId103" Type="http://schemas.openxmlformats.org/officeDocument/2006/relationships/hyperlink" Target="https://podminky.urs.cz/item/CS_URS_2022_01/766682121" TargetMode="External"/><Relationship Id="rId108" Type="http://schemas.openxmlformats.org/officeDocument/2006/relationships/hyperlink" Target="https://podminky.urs.cz/item/CS_URS_2022_01/767651111" TargetMode="External"/><Relationship Id="rId124" Type="http://schemas.openxmlformats.org/officeDocument/2006/relationships/hyperlink" Target="https://podminky.urs.cz/item/CS_URS_2022_01/781131241" TargetMode="External"/><Relationship Id="rId129" Type="http://schemas.openxmlformats.org/officeDocument/2006/relationships/hyperlink" Target="https://podminky.urs.cz/item/CS_URS_2022_01/783314203" TargetMode="External"/><Relationship Id="rId54" Type="http://schemas.openxmlformats.org/officeDocument/2006/relationships/hyperlink" Target="https://podminky.urs.cz/item/CS_URS_2022_01/634112112" TargetMode="External"/><Relationship Id="rId70" Type="http://schemas.openxmlformats.org/officeDocument/2006/relationships/hyperlink" Target="https://podminky.urs.cz/item/CS_URS_2022_01/713121111" TargetMode="External"/><Relationship Id="rId75" Type="http://schemas.openxmlformats.org/officeDocument/2006/relationships/hyperlink" Target="https://podminky.urs.cz/item/CS_URS_2022_01/762083121" TargetMode="External"/><Relationship Id="rId91" Type="http://schemas.openxmlformats.org/officeDocument/2006/relationships/hyperlink" Target="https://podminky.urs.cz/item/CS_URS_2022_01/764548423" TargetMode="External"/><Relationship Id="rId96" Type="http://schemas.openxmlformats.org/officeDocument/2006/relationships/hyperlink" Target="https://podminky.urs.cz/item/CS_URS_2022_01/766622131" TargetMode="External"/><Relationship Id="rId1" Type="http://schemas.openxmlformats.org/officeDocument/2006/relationships/hyperlink" Target="https://podminky.urs.cz/item/CS_URS_2022_01/131251104" TargetMode="External"/><Relationship Id="rId6" Type="http://schemas.openxmlformats.org/officeDocument/2006/relationships/hyperlink" Target="https://podminky.urs.cz/item/CS_URS_2022_01/273351121" TargetMode="External"/><Relationship Id="rId23" Type="http://schemas.openxmlformats.org/officeDocument/2006/relationships/hyperlink" Target="https://podminky.urs.cz/item/CS_URS_2022_01/317168060" TargetMode="External"/><Relationship Id="rId28" Type="http://schemas.openxmlformats.org/officeDocument/2006/relationships/hyperlink" Target="https://podminky.urs.cz/item/CS_URS_2022_01/331273011" TargetMode="External"/><Relationship Id="rId49" Type="http://schemas.openxmlformats.org/officeDocument/2006/relationships/hyperlink" Target="https://podminky.urs.cz/item/CS_URS_2022_01/622521012" TargetMode="External"/><Relationship Id="rId114" Type="http://schemas.openxmlformats.org/officeDocument/2006/relationships/hyperlink" Target="https://podminky.urs.cz/item/CS_URS_2022_01/771574112" TargetMode="External"/><Relationship Id="rId119" Type="http://schemas.openxmlformats.org/officeDocument/2006/relationships/hyperlink" Target="https://podminky.urs.cz/item/CS_URS_2022_01/771591424" TargetMode="External"/><Relationship Id="rId44" Type="http://schemas.openxmlformats.org/officeDocument/2006/relationships/hyperlink" Target="https://podminky.urs.cz/item/CS_URS_2022_01/622143004" TargetMode="External"/><Relationship Id="rId60" Type="http://schemas.openxmlformats.org/officeDocument/2006/relationships/hyperlink" Target="https://podminky.urs.cz/item/CS_URS_2022_01/953943211" TargetMode="External"/><Relationship Id="rId65" Type="http://schemas.openxmlformats.org/officeDocument/2006/relationships/hyperlink" Target="https://podminky.urs.cz/item/CS_URS_2022_01/711142559" TargetMode="External"/><Relationship Id="rId81" Type="http://schemas.openxmlformats.org/officeDocument/2006/relationships/hyperlink" Target="https://podminky.urs.cz/item/CS_URS_2022_01/763131751" TargetMode="External"/><Relationship Id="rId86" Type="http://schemas.openxmlformats.org/officeDocument/2006/relationships/hyperlink" Target="https://podminky.urs.cz/item/CS_URS_2022_01/764111641" TargetMode="External"/><Relationship Id="rId130" Type="http://schemas.openxmlformats.org/officeDocument/2006/relationships/hyperlink" Target="https://podminky.urs.cz/item/CS_URS_2022_01/783315101" TargetMode="External"/><Relationship Id="rId135" Type="http://schemas.openxmlformats.org/officeDocument/2006/relationships/hyperlink" Target="https://podminky.urs.cz/item/CS_URS_2022_01/795431005" TargetMode="External"/><Relationship Id="rId13" Type="http://schemas.openxmlformats.org/officeDocument/2006/relationships/hyperlink" Target="https://podminky.urs.cz/item/CS_URS_2022_01/279361821" TargetMode="External"/><Relationship Id="rId18" Type="http://schemas.openxmlformats.org/officeDocument/2006/relationships/hyperlink" Target="https://podminky.urs.cz/item/CS_URS_2022_01/317142422" TargetMode="External"/><Relationship Id="rId39" Type="http://schemas.openxmlformats.org/officeDocument/2006/relationships/hyperlink" Target="https://podminky.urs.cz/item/CS_URS_2022_01/596211111" TargetMode="External"/><Relationship Id="rId109" Type="http://schemas.openxmlformats.org/officeDocument/2006/relationships/hyperlink" Target="https://podminky.urs.cz/item/CS_URS_2022_01/767651126" TargetMode="External"/><Relationship Id="rId34" Type="http://schemas.openxmlformats.org/officeDocument/2006/relationships/hyperlink" Target="https://podminky.urs.cz/item/CS_URS_2022_01/417238213" TargetMode="External"/><Relationship Id="rId50" Type="http://schemas.openxmlformats.org/officeDocument/2006/relationships/hyperlink" Target="https://podminky.urs.cz/item/CS_URS_2022_01/631311115" TargetMode="External"/><Relationship Id="rId55" Type="http://schemas.openxmlformats.org/officeDocument/2006/relationships/hyperlink" Target="https://podminky.urs.cz/item/CS_URS_2022_01/642942111" TargetMode="External"/><Relationship Id="rId76" Type="http://schemas.openxmlformats.org/officeDocument/2006/relationships/hyperlink" Target="https://podminky.urs.cz/item/CS_URS_2022_01/762342214" TargetMode="External"/><Relationship Id="rId97" Type="http://schemas.openxmlformats.org/officeDocument/2006/relationships/hyperlink" Target="https://podminky.urs.cz/item/CS_URS_2022_01/766641141" TargetMode="External"/><Relationship Id="rId104" Type="http://schemas.openxmlformats.org/officeDocument/2006/relationships/hyperlink" Target="https://podminky.urs.cz/item/CS_URS_2022_01/766694112" TargetMode="External"/><Relationship Id="rId120" Type="http://schemas.openxmlformats.org/officeDocument/2006/relationships/hyperlink" Target="https://podminky.urs.cz/item/CS_URS_2022_01/771592011" TargetMode="External"/><Relationship Id="rId125" Type="http://schemas.openxmlformats.org/officeDocument/2006/relationships/hyperlink" Target="https://podminky.urs.cz/item/CS_URS_2022_01/781474112" TargetMode="External"/><Relationship Id="rId7" Type="http://schemas.openxmlformats.org/officeDocument/2006/relationships/hyperlink" Target="https://podminky.urs.cz/item/CS_URS_2022_01/273351122" TargetMode="External"/><Relationship Id="rId71" Type="http://schemas.openxmlformats.org/officeDocument/2006/relationships/hyperlink" Target="https://podminky.urs.cz/item/CS_URS_2022_01/713131143" TargetMode="External"/><Relationship Id="rId92" Type="http://schemas.openxmlformats.org/officeDocument/2006/relationships/hyperlink" Target="https://podminky.urs.cz/item/CS_URS_2022_01/998764101" TargetMode="External"/><Relationship Id="rId2" Type="http://schemas.openxmlformats.org/officeDocument/2006/relationships/hyperlink" Target="https://podminky.urs.cz/item/CS_URS_2022_01/162751117" TargetMode="External"/><Relationship Id="rId29" Type="http://schemas.openxmlformats.org/officeDocument/2006/relationships/hyperlink" Target="https://podminky.urs.cz/item/CS_URS_2022_01/331361821" TargetMode="External"/><Relationship Id="rId24" Type="http://schemas.openxmlformats.org/officeDocument/2006/relationships/hyperlink" Target="https://podminky.urs.cz/item/CS_URS_2022_01/317941121" TargetMode="External"/><Relationship Id="rId40" Type="http://schemas.openxmlformats.org/officeDocument/2006/relationships/hyperlink" Target="https://podminky.urs.cz/item/CS_URS_2022_01/612131121" TargetMode="External"/><Relationship Id="rId45" Type="http://schemas.openxmlformats.org/officeDocument/2006/relationships/hyperlink" Target="https://podminky.urs.cz/item/CS_URS_2022_01/622151001" TargetMode="External"/><Relationship Id="rId66" Type="http://schemas.openxmlformats.org/officeDocument/2006/relationships/hyperlink" Target="https://podminky.urs.cz/item/CS_URS_2022_01/711161215" TargetMode="External"/><Relationship Id="rId87" Type="http://schemas.openxmlformats.org/officeDocument/2006/relationships/hyperlink" Target="https://podminky.urs.cz/item/CS_URS_2022_01/764242334" TargetMode="External"/><Relationship Id="rId110" Type="http://schemas.openxmlformats.org/officeDocument/2006/relationships/hyperlink" Target="https://podminky.urs.cz/item/CS_URS_2022_01/767651131" TargetMode="External"/><Relationship Id="rId115" Type="http://schemas.openxmlformats.org/officeDocument/2006/relationships/hyperlink" Target="https://podminky.urs.cz/item/CS_URS_2022_01/771574263" TargetMode="External"/><Relationship Id="rId131" Type="http://schemas.openxmlformats.org/officeDocument/2006/relationships/hyperlink" Target="https://podminky.urs.cz/item/CS_URS_2022_01/783317101" TargetMode="External"/><Relationship Id="rId136" Type="http://schemas.openxmlformats.org/officeDocument/2006/relationships/hyperlink" Target="https://podminky.urs.cz/item/CS_URS_2022_01/998795101" TargetMode="External"/><Relationship Id="rId61" Type="http://schemas.openxmlformats.org/officeDocument/2006/relationships/hyperlink" Target="https://podminky.urs.cz/item/CS_URS_2022_01/998011001" TargetMode="External"/><Relationship Id="rId82" Type="http://schemas.openxmlformats.org/officeDocument/2006/relationships/hyperlink" Target="https://podminky.urs.cz/item/CS_URS_2022_01/763164565" TargetMode="External"/><Relationship Id="rId19" Type="http://schemas.openxmlformats.org/officeDocument/2006/relationships/hyperlink" Target="https://podminky.urs.cz/item/CS_URS_2022_01/317142442" TargetMode="External"/><Relationship Id="rId14" Type="http://schemas.openxmlformats.org/officeDocument/2006/relationships/hyperlink" Target="https://podminky.urs.cz/item/CS_URS_2022_01/311235145" TargetMode="External"/><Relationship Id="rId30" Type="http://schemas.openxmlformats.org/officeDocument/2006/relationships/hyperlink" Target="https://podminky.urs.cz/item/CS_URS_2022_01/342272225" TargetMode="External"/><Relationship Id="rId35" Type="http://schemas.openxmlformats.org/officeDocument/2006/relationships/hyperlink" Target="https://podminky.urs.cz/item/CS_URS_2022_01/417321414" TargetMode="External"/><Relationship Id="rId56" Type="http://schemas.openxmlformats.org/officeDocument/2006/relationships/hyperlink" Target="https://podminky.urs.cz/item/CS_URS_2022_01/644941112" TargetMode="External"/><Relationship Id="rId77" Type="http://schemas.openxmlformats.org/officeDocument/2006/relationships/hyperlink" Target="https://podminky.urs.cz/item/CS_URS_2022_01/762342511" TargetMode="External"/><Relationship Id="rId100" Type="http://schemas.openxmlformats.org/officeDocument/2006/relationships/hyperlink" Target="https://podminky.urs.cz/item/CS_URS_2022_01/766660411" TargetMode="External"/><Relationship Id="rId105" Type="http://schemas.openxmlformats.org/officeDocument/2006/relationships/hyperlink" Target="https://podminky.urs.cz/item/CS_URS_2022_01/998766101" TargetMode="External"/><Relationship Id="rId126" Type="http://schemas.openxmlformats.org/officeDocument/2006/relationships/hyperlink" Target="https://podminky.urs.cz/item/CS_URS_2022_01/781477111" TargetMode="External"/><Relationship Id="rId8" Type="http://schemas.openxmlformats.org/officeDocument/2006/relationships/hyperlink" Target="https://podminky.urs.cz/item/CS_URS_2022_01/273361821" TargetMode="External"/><Relationship Id="rId51" Type="http://schemas.openxmlformats.org/officeDocument/2006/relationships/hyperlink" Target="https://podminky.urs.cz/item/CS_URS_2022_01/631319011" TargetMode="External"/><Relationship Id="rId72" Type="http://schemas.openxmlformats.org/officeDocument/2006/relationships/hyperlink" Target="https://podminky.urs.cz/item/CS_URS_2022_01/998713101" TargetMode="External"/><Relationship Id="rId93" Type="http://schemas.openxmlformats.org/officeDocument/2006/relationships/hyperlink" Target="https://podminky.urs.cz/item/CS_URS_2022_01/765191001" TargetMode="External"/><Relationship Id="rId98" Type="http://schemas.openxmlformats.org/officeDocument/2006/relationships/hyperlink" Target="https://podminky.urs.cz/item/CS_URS_2022_01/766660001" TargetMode="External"/><Relationship Id="rId121" Type="http://schemas.openxmlformats.org/officeDocument/2006/relationships/hyperlink" Target="https://podminky.urs.cz/item/CS_URS_2022_01/998771101" TargetMode="External"/><Relationship Id="rId3" Type="http://schemas.openxmlformats.org/officeDocument/2006/relationships/hyperlink" Target="https://podminky.urs.cz/item/CS_URS_2022_01/171201231" TargetMode="External"/><Relationship Id="rId25" Type="http://schemas.openxmlformats.org/officeDocument/2006/relationships/hyperlink" Target="https://podminky.urs.cz/item/CS_URS_2022_01/317941123" TargetMode="External"/><Relationship Id="rId46" Type="http://schemas.openxmlformats.org/officeDocument/2006/relationships/hyperlink" Target="https://podminky.urs.cz/item/CS_URS_2022_01/622151021" TargetMode="External"/><Relationship Id="rId67" Type="http://schemas.openxmlformats.org/officeDocument/2006/relationships/hyperlink" Target="https://podminky.urs.cz/item/CS_URS_2022_01/711161383" TargetMode="External"/><Relationship Id="rId116" Type="http://schemas.openxmlformats.org/officeDocument/2006/relationships/hyperlink" Target="https://podminky.urs.cz/item/CS_URS_2022_01/771577111" TargetMode="External"/><Relationship Id="rId137" Type="http://schemas.openxmlformats.org/officeDocument/2006/relationships/hyperlink" Target="https://podminky.urs.cz/item/CS_URS_2022_01/HZS2491" TargetMode="External"/><Relationship Id="rId20" Type="http://schemas.openxmlformats.org/officeDocument/2006/relationships/hyperlink" Target="https://podminky.urs.cz/item/CS_URS_2022_01/317168052" TargetMode="External"/><Relationship Id="rId41" Type="http://schemas.openxmlformats.org/officeDocument/2006/relationships/hyperlink" Target="https://podminky.urs.cz/item/CS_URS_2022_01/612341121" TargetMode="External"/><Relationship Id="rId62" Type="http://schemas.openxmlformats.org/officeDocument/2006/relationships/hyperlink" Target="https://podminky.urs.cz/item/CS_URS_2022_01/711111001" TargetMode="External"/><Relationship Id="rId83" Type="http://schemas.openxmlformats.org/officeDocument/2006/relationships/hyperlink" Target="https://podminky.urs.cz/item/CS_URS_2022_01/763171212" TargetMode="External"/><Relationship Id="rId88" Type="http://schemas.openxmlformats.org/officeDocument/2006/relationships/hyperlink" Target="https://podminky.urs.cz/item/CS_URS_2022_01/764246403" TargetMode="External"/><Relationship Id="rId111" Type="http://schemas.openxmlformats.org/officeDocument/2006/relationships/hyperlink" Target="https://podminky.urs.cz/item/CS_URS_2022_01/998767101" TargetMode="External"/><Relationship Id="rId132" Type="http://schemas.openxmlformats.org/officeDocument/2006/relationships/hyperlink" Target="https://podminky.urs.cz/item/CS_URS_2022_01/784171111" TargetMode="External"/><Relationship Id="rId15" Type="http://schemas.openxmlformats.org/officeDocument/2006/relationships/hyperlink" Target="https://podminky.urs.cz/item/CS_URS_2022_01/311235151" TargetMode="External"/><Relationship Id="rId36" Type="http://schemas.openxmlformats.org/officeDocument/2006/relationships/hyperlink" Target="https://podminky.urs.cz/item/CS_URS_2022_01/417351115" TargetMode="External"/><Relationship Id="rId57" Type="http://schemas.openxmlformats.org/officeDocument/2006/relationships/hyperlink" Target="https://podminky.urs.cz/item/CS_URS_2022_01/916231213" TargetMode="External"/><Relationship Id="rId106" Type="http://schemas.openxmlformats.org/officeDocument/2006/relationships/hyperlink" Target="https://podminky.urs.cz/item/CS_URS_2022_01/767330111" TargetMode="External"/><Relationship Id="rId127" Type="http://schemas.openxmlformats.org/officeDocument/2006/relationships/hyperlink" Target="https://podminky.urs.cz/item/CS_URS_2022_01/781495115" TargetMode="External"/><Relationship Id="rId10" Type="http://schemas.openxmlformats.org/officeDocument/2006/relationships/hyperlink" Target="https://podminky.urs.cz/item/CS_URS_2022_01/274321311" TargetMode="External"/><Relationship Id="rId31" Type="http://schemas.openxmlformats.org/officeDocument/2006/relationships/hyperlink" Target="https://podminky.urs.cz/item/CS_URS_2022_01/342272245" TargetMode="External"/><Relationship Id="rId52" Type="http://schemas.openxmlformats.org/officeDocument/2006/relationships/hyperlink" Target="https://podminky.urs.cz/item/CS_URS_2022_01/631319171" TargetMode="External"/><Relationship Id="rId73" Type="http://schemas.openxmlformats.org/officeDocument/2006/relationships/hyperlink" Target="https://podminky.urs.cz/item/CS_URS_2022_01/741410021" TargetMode="External"/><Relationship Id="rId78" Type="http://schemas.openxmlformats.org/officeDocument/2006/relationships/hyperlink" Target="https://podminky.urs.cz/item/CS_URS_2022_01/762395000" TargetMode="External"/><Relationship Id="rId94" Type="http://schemas.openxmlformats.org/officeDocument/2006/relationships/hyperlink" Target="https://podminky.urs.cz/item/CS_URS_2022_01/765191031" TargetMode="External"/><Relationship Id="rId99" Type="http://schemas.openxmlformats.org/officeDocument/2006/relationships/hyperlink" Target="https://podminky.urs.cz/item/CS_URS_2022_01/766660173" TargetMode="External"/><Relationship Id="rId101" Type="http://schemas.openxmlformats.org/officeDocument/2006/relationships/hyperlink" Target="https://podminky.urs.cz/item/CS_URS_2022_01/766660451" TargetMode="External"/><Relationship Id="rId122" Type="http://schemas.openxmlformats.org/officeDocument/2006/relationships/hyperlink" Target="https://podminky.urs.cz/item/CS_URS_2022_01/781121011" TargetMode="External"/><Relationship Id="rId4" Type="http://schemas.openxmlformats.org/officeDocument/2006/relationships/hyperlink" Target="https://podminky.urs.cz/item/CS_URS_2022_01/271532211" TargetMode="External"/><Relationship Id="rId9" Type="http://schemas.openxmlformats.org/officeDocument/2006/relationships/hyperlink" Target="https://podminky.urs.cz/item/CS_URS_2022_01/274313511" TargetMode="External"/><Relationship Id="rId26" Type="http://schemas.openxmlformats.org/officeDocument/2006/relationships/hyperlink" Target="https://podminky.urs.cz/item/CS_URS_2022_01/317941125" TargetMode="External"/><Relationship Id="rId47" Type="http://schemas.openxmlformats.org/officeDocument/2006/relationships/hyperlink" Target="https://podminky.urs.cz/item/CS_URS_2022_01/622211021" TargetMode="External"/><Relationship Id="rId68" Type="http://schemas.openxmlformats.org/officeDocument/2006/relationships/hyperlink" Target="https://podminky.urs.cz/item/CS_URS_2022_01/998711101" TargetMode="External"/><Relationship Id="rId89" Type="http://schemas.openxmlformats.org/officeDocument/2006/relationships/hyperlink" Target="https://podminky.urs.cz/item/CS_URS_2022_01/764541405" TargetMode="External"/><Relationship Id="rId112" Type="http://schemas.openxmlformats.org/officeDocument/2006/relationships/hyperlink" Target="https://podminky.urs.cz/item/CS_URS_2022_01/771111011" TargetMode="External"/><Relationship Id="rId133" Type="http://schemas.openxmlformats.org/officeDocument/2006/relationships/hyperlink" Target="https://podminky.urs.cz/item/CS_URS_2022_01/78418112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32351102" TargetMode="External"/><Relationship Id="rId18" Type="http://schemas.openxmlformats.org/officeDocument/2006/relationships/hyperlink" Target="https://podminky.urs.cz/item/CS_URS_2022_01/162751137" TargetMode="External"/><Relationship Id="rId26" Type="http://schemas.openxmlformats.org/officeDocument/2006/relationships/hyperlink" Target="https://podminky.urs.cz/item/CS_URS_2022_01/997221559" TargetMode="External"/><Relationship Id="rId39" Type="http://schemas.openxmlformats.org/officeDocument/2006/relationships/hyperlink" Target="https://podminky.urs.cz/item/CS_URS_2022_01/HZS4212" TargetMode="External"/><Relationship Id="rId21" Type="http://schemas.openxmlformats.org/officeDocument/2006/relationships/hyperlink" Target="https://podminky.urs.cz/item/CS_URS_2022_01/175111101" TargetMode="External"/><Relationship Id="rId34" Type="http://schemas.openxmlformats.org/officeDocument/2006/relationships/hyperlink" Target="https://podminky.urs.cz/item/CS_URS_2022_01/230205025" TargetMode="External"/><Relationship Id="rId42" Type="http://schemas.openxmlformats.org/officeDocument/2006/relationships/hyperlink" Target="https://podminky.urs.cz/item/CS_URS_2022_01/045203000" TargetMode="External"/><Relationship Id="rId7" Type="http://schemas.openxmlformats.org/officeDocument/2006/relationships/hyperlink" Target="https://podminky.urs.cz/item/CS_URS_2022_01/131251100" TargetMode="External"/><Relationship Id="rId2" Type="http://schemas.openxmlformats.org/officeDocument/2006/relationships/hyperlink" Target="https://podminky.urs.cz/item/CS_URS_2022_01/119003217" TargetMode="External"/><Relationship Id="rId16" Type="http://schemas.openxmlformats.org/officeDocument/2006/relationships/hyperlink" Target="https://podminky.urs.cz/item/CS_URS_2022_01/162751117" TargetMode="External"/><Relationship Id="rId20" Type="http://schemas.openxmlformats.org/officeDocument/2006/relationships/hyperlink" Target="https://podminky.urs.cz/item/CS_URS_2022_01/174101101" TargetMode="External"/><Relationship Id="rId29" Type="http://schemas.openxmlformats.org/officeDocument/2006/relationships/hyperlink" Target="https://podminky.urs.cz/item/CS_URS_2022_01/767646401" TargetMode="External"/><Relationship Id="rId41" Type="http://schemas.openxmlformats.org/officeDocument/2006/relationships/hyperlink" Target="https://podminky.urs.cz/item/CS_URS_2022_01/012303000" TargetMode="External"/><Relationship Id="rId1" Type="http://schemas.openxmlformats.org/officeDocument/2006/relationships/hyperlink" Target="https://podminky.urs.cz/item/CS_URS_2022_01/113107322" TargetMode="External"/><Relationship Id="rId6" Type="http://schemas.openxmlformats.org/officeDocument/2006/relationships/hyperlink" Target="https://podminky.urs.cz/item/CS_URS_2022_01/131213701" TargetMode="External"/><Relationship Id="rId11" Type="http://schemas.openxmlformats.org/officeDocument/2006/relationships/hyperlink" Target="https://podminky.urs.cz/item/CS_URS_2022_01/132251102" TargetMode="External"/><Relationship Id="rId24" Type="http://schemas.openxmlformats.org/officeDocument/2006/relationships/hyperlink" Target="https://podminky.urs.cz/item/CS_URS_2022_01/899722113" TargetMode="External"/><Relationship Id="rId32" Type="http://schemas.openxmlformats.org/officeDocument/2006/relationships/hyperlink" Target="https://podminky.urs.cz/item/CS_URS_2022_01/230170001" TargetMode="External"/><Relationship Id="rId37" Type="http://schemas.openxmlformats.org/officeDocument/2006/relationships/hyperlink" Target="https://podminky.urs.cz/item/CS_URS_2022_01/230230076" TargetMode="External"/><Relationship Id="rId40" Type="http://schemas.openxmlformats.org/officeDocument/2006/relationships/hyperlink" Target="https://podminky.urs.cz/item/CS_URS_2022_01/HZS4232R" TargetMode="External"/><Relationship Id="rId5" Type="http://schemas.openxmlformats.org/officeDocument/2006/relationships/hyperlink" Target="https://podminky.urs.cz/item/CS_URS_2022_01/119004112" TargetMode="External"/><Relationship Id="rId15" Type="http://schemas.openxmlformats.org/officeDocument/2006/relationships/hyperlink" Target="https://podminky.urs.cz/item/CS_URS_2022_01/151101111" TargetMode="External"/><Relationship Id="rId23" Type="http://schemas.openxmlformats.org/officeDocument/2006/relationships/hyperlink" Target="https://podminky.urs.cz/item/CS_URS_2022_01/564851111" TargetMode="External"/><Relationship Id="rId28" Type="http://schemas.openxmlformats.org/officeDocument/2006/relationships/hyperlink" Target="https://podminky.urs.cz/item/CS_URS_2022_01/723239103" TargetMode="External"/><Relationship Id="rId36" Type="http://schemas.openxmlformats.org/officeDocument/2006/relationships/hyperlink" Target="https://podminky.urs.cz/item/CS_URS_2022_01/230205235" TargetMode="External"/><Relationship Id="rId10" Type="http://schemas.openxmlformats.org/officeDocument/2006/relationships/hyperlink" Target="https://podminky.urs.cz/item/CS_URS_2022_01/132212131" TargetMode="External"/><Relationship Id="rId19" Type="http://schemas.openxmlformats.org/officeDocument/2006/relationships/hyperlink" Target="https://podminky.urs.cz/item/CS_URS_2022_01/162751139" TargetMode="External"/><Relationship Id="rId31" Type="http://schemas.openxmlformats.org/officeDocument/2006/relationships/hyperlink" Target="https://podminky.urs.cz/item/CS_URS_2022_01/899721111" TargetMode="External"/><Relationship Id="rId4" Type="http://schemas.openxmlformats.org/officeDocument/2006/relationships/hyperlink" Target="https://podminky.urs.cz/item/CS_URS_2022_01/119004111" TargetMode="External"/><Relationship Id="rId9" Type="http://schemas.openxmlformats.org/officeDocument/2006/relationships/hyperlink" Target="https://podminky.urs.cz/item/CS_URS_2022_01/131351100" TargetMode="External"/><Relationship Id="rId14" Type="http://schemas.openxmlformats.org/officeDocument/2006/relationships/hyperlink" Target="https://podminky.urs.cz/item/CS_URS_2022_01/151101101" TargetMode="External"/><Relationship Id="rId22" Type="http://schemas.openxmlformats.org/officeDocument/2006/relationships/hyperlink" Target="https://podminky.urs.cz/item/CS_URS_2022_01/175151101" TargetMode="External"/><Relationship Id="rId27" Type="http://schemas.openxmlformats.org/officeDocument/2006/relationships/hyperlink" Target="https://podminky.urs.cz/item/CS_URS_2022_01/997221873R" TargetMode="External"/><Relationship Id="rId30" Type="http://schemas.openxmlformats.org/officeDocument/2006/relationships/hyperlink" Target="https://podminky.urs.cz/item/CS_URS_2022_01/767995111" TargetMode="External"/><Relationship Id="rId35" Type="http://schemas.openxmlformats.org/officeDocument/2006/relationships/hyperlink" Target="https://podminky.urs.cz/item/CS_URS_2022_01/230205225" TargetMode="External"/><Relationship Id="rId43" Type="http://schemas.openxmlformats.org/officeDocument/2006/relationships/drawing" Target="../drawings/drawing7.xml"/><Relationship Id="rId8" Type="http://schemas.openxmlformats.org/officeDocument/2006/relationships/hyperlink" Target="https://podminky.urs.cz/item/CS_URS_2022_01/131313701" TargetMode="External"/><Relationship Id="rId3" Type="http://schemas.openxmlformats.org/officeDocument/2006/relationships/hyperlink" Target="https://podminky.urs.cz/item/CS_URS_2022_01/119003218" TargetMode="External"/><Relationship Id="rId12" Type="http://schemas.openxmlformats.org/officeDocument/2006/relationships/hyperlink" Target="https://podminky.urs.cz/item/CS_URS_2022_01/132312131" TargetMode="External"/><Relationship Id="rId17" Type="http://schemas.openxmlformats.org/officeDocument/2006/relationships/hyperlink" Target="https://podminky.urs.cz/item/CS_URS_2022_01/162751119" TargetMode="External"/><Relationship Id="rId25" Type="http://schemas.openxmlformats.org/officeDocument/2006/relationships/hyperlink" Target="https://podminky.urs.cz/item/CS_URS_2022_01/997221551" TargetMode="External"/><Relationship Id="rId33" Type="http://schemas.openxmlformats.org/officeDocument/2006/relationships/hyperlink" Target="https://podminky.urs.cz/item/CS_URS_2022_01/230170011" TargetMode="External"/><Relationship Id="rId38" Type="http://schemas.openxmlformats.org/officeDocument/2006/relationships/hyperlink" Target="https://podminky.urs.cz/item/CS_URS_2022_01/580506213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949101111" TargetMode="External"/><Relationship Id="rId18" Type="http://schemas.openxmlformats.org/officeDocument/2006/relationships/hyperlink" Target="https://podminky.urs.cz/item/CS_URS_2022_01/230021026" TargetMode="External"/><Relationship Id="rId26" Type="http://schemas.openxmlformats.org/officeDocument/2006/relationships/hyperlink" Target="https://podminky.urs.cz/item/CS_URS_2022_01/723261912" TargetMode="External"/><Relationship Id="rId39" Type="http://schemas.openxmlformats.org/officeDocument/2006/relationships/hyperlink" Target="https://podminky.urs.cz/item/CS_URS_2022_01/230230076" TargetMode="External"/><Relationship Id="rId21" Type="http://schemas.openxmlformats.org/officeDocument/2006/relationships/hyperlink" Target="https://podminky.urs.cz/item/CS_URS_2022_01/723190907" TargetMode="External"/><Relationship Id="rId34" Type="http://schemas.openxmlformats.org/officeDocument/2006/relationships/hyperlink" Target="https://podminky.urs.cz/item/CS_URS_2022_01/230011026" TargetMode="External"/><Relationship Id="rId42" Type="http://schemas.openxmlformats.org/officeDocument/2006/relationships/hyperlink" Target="https://podminky.urs.cz/item/CS_URS_2022_01/HZS4232R" TargetMode="External"/><Relationship Id="rId7" Type="http://schemas.openxmlformats.org/officeDocument/2006/relationships/hyperlink" Target="https://podminky.urs.cz/item/CS_URS_2022_01/162751137" TargetMode="External"/><Relationship Id="rId2" Type="http://schemas.openxmlformats.org/officeDocument/2006/relationships/hyperlink" Target="https://podminky.urs.cz/item/CS_URS_2022_01/132251102" TargetMode="External"/><Relationship Id="rId16" Type="http://schemas.openxmlformats.org/officeDocument/2006/relationships/hyperlink" Target="https://podminky.urs.cz/item/CS_URS_2022_01/230021017" TargetMode="External"/><Relationship Id="rId20" Type="http://schemas.openxmlformats.org/officeDocument/2006/relationships/hyperlink" Target="https://podminky.urs.cz/item/CS_URS_2022_01/723160335" TargetMode="External"/><Relationship Id="rId29" Type="http://schemas.openxmlformats.org/officeDocument/2006/relationships/hyperlink" Target="https://podminky.urs.cz/item/CS_URS_2022_01/783614651" TargetMode="External"/><Relationship Id="rId41" Type="http://schemas.openxmlformats.org/officeDocument/2006/relationships/hyperlink" Target="https://podminky.urs.cz/item/CS_URS_2022_01/HZS4212" TargetMode="External"/><Relationship Id="rId1" Type="http://schemas.openxmlformats.org/officeDocument/2006/relationships/hyperlink" Target="https://podminky.urs.cz/item/CS_URS_2022_01/132212131" TargetMode="External"/><Relationship Id="rId6" Type="http://schemas.openxmlformats.org/officeDocument/2006/relationships/hyperlink" Target="https://podminky.urs.cz/item/CS_URS_2022_01/162751119" TargetMode="External"/><Relationship Id="rId11" Type="http://schemas.openxmlformats.org/officeDocument/2006/relationships/hyperlink" Target="https://podminky.urs.cz/item/CS_URS_2022_01/175151101" TargetMode="External"/><Relationship Id="rId24" Type="http://schemas.openxmlformats.org/officeDocument/2006/relationships/hyperlink" Target="https://podminky.urs.cz/item/CS_URS_2022_01/723239101" TargetMode="External"/><Relationship Id="rId32" Type="http://schemas.openxmlformats.org/officeDocument/2006/relationships/hyperlink" Target="https://podminky.urs.cz/item/CS_URS_2022_01/230011008" TargetMode="External"/><Relationship Id="rId37" Type="http://schemas.openxmlformats.org/officeDocument/2006/relationships/hyperlink" Target="https://podminky.urs.cz/item/CS_URS_2022_01/230205031" TargetMode="External"/><Relationship Id="rId40" Type="http://schemas.openxmlformats.org/officeDocument/2006/relationships/hyperlink" Target="https://podminky.urs.cz/item/CS_URS_2022_01/HZS1302" TargetMode="External"/><Relationship Id="rId5" Type="http://schemas.openxmlformats.org/officeDocument/2006/relationships/hyperlink" Target="https://podminky.urs.cz/item/CS_URS_2022_01/162751117" TargetMode="External"/><Relationship Id="rId15" Type="http://schemas.openxmlformats.org/officeDocument/2006/relationships/hyperlink" Target="https://podminky.urs.cz/item/CS_URS_2022_01/230021008" TargetMode="External"/><Relationship Id="rId23" Type="http://schemas.openxmlformats.org/officeDocument/2006/relationships/hyperlink" Target="https://podminky.urs.cz/item/CS_URS_2022_01/723234311" TargetMode="External"/><Relationship Id="rId28" Type="http://schemas.openxmlformats.org/officeDocument/2006/relationships/hyperlink" Target="https://podminky.urs.cz/item/CS_URS_2022_01/767995111" TargetMode="External"/><Relationship Id="rId36" Type="http://schemas.openxmlformats.org/officeDocument/2006/relationships/hyperlink" Target="https://podminky.urs.cz/item/CS_URS_2022_01/230170011" TargetMode="External"/><Relationship Id="rId10" Type="http://schemas.openxmlformats.org/officeDocument/2006/relationships/hyperlink" Target="https://podminky.urs.cz/item/CS_URS_2022_01/175111101" TargetMode="External"/><Relationship Id="rId19" Type="http://schemas.openxmlformats.org/officeDocument/2006/relationships/hyperlink" Target="https://podminky.urs.cz/item/CS_URS_2022_01/723150367" TargetMode="External"/><Relationship Id="rId31" Type="http://schemas.openxmlformats.org/officeDocument/2006/relationships/hyperlink" Target="https://podminky.urs.cz/item/CS_URS_2022_01/899721111" TargetMode="External"/><Relationship Id="rId44" Type="http://schemas.openxmlformats.org/officeDocument/2006/relationships/drawing" Target="../drawings/drawing8.xml"/><Relationship Id="rId4" Type="http://schemas.openxmlformats.org/officeDocument/2006/relationships/hyperlink" Target="https://podminky.urs.cz/item/CS_URS_2022_01/132351102" TargetMode="External"/><Relationship Id="rId9" Type="http://schemas.openxmlformats.org/officeDocument/2006/relationships/hyperlink" Target="https://podminky.urs.cz/item/CS_URS_2022_01/174101101" TargetMode="External"/><Relationship Id="rId14" Type="http://schemas.openxmlformats.org/officeDocument/2006/relationships/hyperlink" Target="https://podminky.urs.cz/item/CS_URS_2022_01/977151113" TargetMode="External"/><Relationship Id="rId22" Type="http://schemas.openxmlformats.org/officeDocument/2006/relationships/hyperlink" Target="https://podminky.urs.cz/item/CS_URS_2022_01/723190912" TargetMode="External"/><Relationship Id="rId27" Type="http://schemas.openxmlformats.org/officeDocument/2006/relationships/hyperlink" Target="https://podminky.urs.cz/item/CS_URS_2022_01/998723201" TargetMode="External"/><Relationship Id="rId30" Type="http://schemas.openxmlformats.org/officeDocument/2006/relationships/hyperlink" Target="https://podminky.urs.cz/item/CS_URS_2022_01/783617611" TargetMode="External"/><Relationship Id="rId35" Type="http://schemas.openxmlformats.org/officeDocument/2006/relationships/hyperlink" Target="https://podminky.urs.cz/item/CS_URS_2022_01/230170001" TargetMode="External"/><Relationship Id="rId43" Type="http://schemas.openxmlformats.org/officeDocument/2006/relationships/hyperlink" Target="https://podminky.urs.cz/item/CS_URS_2022_01/045203000" TargetMode="External"/><Relationship Id="rId8" Type="http://schemas.openxmlformats.org/officeDocument/2006/relationships/hyperlink" Target="https://podminky.urs.cz/item/CS_URS_2022_01/162751139" TargetMode="External"/><Relationship Id="rId3" Type="http://schemas.openxmlformats.org/officeDocument/2006/relationships/hyperlink" Target="https://podminky.urs.cz/item/CS_URS_2022_01/132312131" TargetMode="External"/><Relationship Id="rId12" Type="http://schemas.openxmlformats.org/officeDocument/2006/relationships/hyperlink" Target="https://podminky.urs.cz/item/CS_URS_2022_01/899722113" TargetMode="External"/><Relationship Id="rId17" Type="http://schemas.openxmlformats.org/officeDocument/2006/relationships/hyperlink" Target="https://podminky.urs.cz/item/CS_URS_2022_01/230021020" TargetMode="External"/><Relationship Id="rId25" Type="http://schemas.openxmlformats.org/officeDocument/2006/relationships/hyperlink" Target="https://podminky.urs.cz/item/CS_URS_2022_01/723239103" TargetMode="External"/><Relationship Id="rId33" Type="http://schemas.openxmlformats.org/officeDocument/2006/relationships/hyperlink" Target="https://podminky.urs.cz/item/CS_URS_2022_01/230011017" TargetMode="External"/><Relationship Id="rId38" Type="http://schemas.openxmlformats.org/officeDocument/2006/relationships/hyperlink" Target="https://podminky.urs.cz/item/CS_URS_2022_01/23020523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733223305" TargetMode="External"/><Relationship Id="rId18" Type="http://schemas.openxmlformats.org/officeDocument/2006/relationships/hyperlink" Target="https://podminky.urs.cz/item/CS_URS_2022_01/734211120" TargetMode="External"/><Relationship Id="rId26" Type="http://schemas.openxmlformats.org/officeDocument/2006/relationships/hyperlink" Target="https://podminky.urs.cz/item/CS_URS_2022_01/734292716" TargetMode="External"/><Relationship Id="rId39" Type="http://schemas.openxmlformats.org/officeDocument/2006/relationships/hyperlink" Target="https://podminky.urs.cz/item/CS_URS_2022_01/735164231" TargetMode="External"/><Relationship Id="rId21" Type="http://schemas.openxmlformats.org/officeDocument/2006/relationships/hyperlink" Target="https://podminky.urs.cz/item/CS_URS_2022_01/734242415" TargetMode="External"/><Relationship Id="rId34" Type="http://schemas.openxmlformats.org/officeDocument/2006/relationships/hyperlink" Target="https://podminky.urs.cz/item/CS_URS_2022_01/735152472" TargetMode="External"/><Relationship Id="rId42" Type="http://schemas.openxmlformats.org/officeDocument/2006/relationships/hyperlink" Target="https://podminky.urs.cz/item/CS_URS_2022_01/735164261" TargetMode="External"/><Relationship Id="rId7" Type="http://schemas.openxmlformats.org/officeDocument/2006/relationships/hyperlink" Target="https://podminky.urs.cz/item/CS_URS_2022_01/732421223" TargetMode="External"/><Relationship Id="rId2" Type="http://schemas.openxmlformats.org/officeDocument/2006/relationships/hyperlink" Target="https://podminky.urs.cz/item/CS_URS_2022_01/731810302" TargetMode="External"/><Relationship Id="rId16" Type="http://schemas.openxmlformats.org/officeDocument/2006/relationships/hyperlink" Target="https://podminky.urs.cz/item/CS_URS_2022_01/733291102" TargetMode="External"/><Relationship Id="rId29" Type="http://schemas.openxmlformats.org/officeDocument/2006/relationships/hyperlink" Target="https://podminky.urs.cz/item/CS_URS_2022_01/734295022" TargetMode="External"/><Relationship Id="rId1" Type="http://schemas.openxmlformats.org/officeDocument/2006/relationships/hyperlink" Target="https://podminky.urs.cz/item/CS_URS_2022_01/731244494" TargetMode="External"/><Relationship Id="rId6" Type="http://schemas.openxmlformats.org/officeDocument/2006/relationships/hyperlink" Target="https://podminky.urs.cz/item/CS_URS_2022_01/732421212" TargetMode="External"/><Relationship Id="rId11" Type="http://schemas.openxmlformats.org/officeDocument/2006/relationships/hyperlink" Target="https://podminky.urs.cz/item/CS_URS_2022_01/733223303" TargetMode="External"/><Relationship Id="rId24" Type="http://schemas.openxmlformats.org/officeDocument/2006/relationships/hyperlink" Target="https://podminky.urs.cz/item/CS_URS_2022_01/734291264" TargetMode="External"/><Relationship Id="rId32" Type="http://schemas.openxmlformats.org/officeDocument/2006/relationships/hyperlink" Target="https://podminky.urs.cz/item/CS_URS_2022_01/998734102" TargetMode="External"/><Relationship Id="rId37" Type="http://schemas.openxmlformats.org/officeDocument/2006/relationships/hyperlink" Target="https://podminky.urs.cz/item/CS_URS_2022_01/735152476" TargetMode="External"/><Relationship Id="rId40" Type="http://schemas.openxmlformats.org/officeDocument/2006/relationships/hyperlink" Target="https://podminky.urs.cz/item/CS_URS_2022_01/735164232" TargetMode="External"/><Relationship Id="rId45" Type="http://schemas.openxmlformats.org/officeDocument/2006/relationships/drawing" Target="../drawings/drawing9.xml"/><Relationship Id="rId5" Type="http://schemas.openxmlformats.org/officeDocument/2006/relationships/hyperlink" Target="https://podminky.urs.cz/item/CS_URS_2022_01/732331104" TargetMode="External"/><Relationship Id="rId15" Type="http://schemas.openxmlformats.org/officeDocument/2006/relationships/hyperlink" Target="https://podminky.urs.cz/item/CS_URS_2022_01/733291101" TargetMode="External"/><Relationship Id="rId23" Type="http://schemas.openxmlformats.org/officeDocument/2006/relationships/hyperlink" Target="https://podminky.urs.cz/item/CS_URS_2022_01/734261402" TargetMode="External"/><Relationship Id="rId28" Type="http://schemas.openxmlformats.org/officeDocument/2006/relationships/hyperlink" Target="https://podminky.urs.cz/item/CS_URS_2022_01/734292724" TargetMode="External"/><Relationship Id="rId36" Type="http://schemas.openxmlformats.org/officeDocument/2006/relationships/hyperlink" Target="https://podminky.urs.cz/item/CS_URS_2022_01/735152474" TargetMode="External"/><Relationship Id="rId10" Type="http://schemas.openxmlformats.org/officeDocument/2006/relationships/hyperlink" Target="https://podminky.urs.cz/item/CS_URS_2022_01/733223302" TargetMode="External"/><Relationship Id="rId19" Type="http://schemas.openxmlformats.org/officeDocument/2006/relationships/hyperlink" Target="https://podminky.urs.cz/item/CS_URS_2022_01/734221532" TargetMode="External"/><Relationship Id="rId31" Type="http://schemas.openxmlformats.org/officeDocument/2006/relationships/hyperlink" Target="https://podminky.urs.cz/item/CS_URS_2022_01/722224115" TargetMode="External"/><Relationship Id="rId44" Type="http://schemas.openxmlformats.org/officeDocument/2006/relationships/hyperlink" Target="https://podminky.urs.cz/item/CS_URS_2022_01/HZS2491" TargetMode="External"/><Relationship Id="rId4" Type="http://schemas.openxmlformats.org/officeDocument/2006/relationships/hyperlink" Target="https://podminky.urs.cz/item/CS_URS_2022_01/732211123" TargetMode="External"/><Relationship Id="rId9" Type="http://schemas.openxmlformats.org/officeDocument/2006/relationships/hyperlink" Target="https://podminky.urs.cz/item/CS_URS_2022_01/733223301" TargetMode="External"/><Relationship Id="rId14" Type="http://schemas.openxmlformats.org/officeDocument/2006/relationships/hyperlink" Target="https://podminky.urs.cz/item/CS_URS_2022_01/733223306" TargetMode="External"/><Relationship Id="rId22" Type="http://schemas.openxmlformats.org/officeDocument/2006/relationships/hyperlink" Target="https://podminky.urs.cz/item/CS_URS_2022_01/734242416" TargetMode="External"/><Relationship Id="rId27" Type="http://schemas.openxmlformats.org/officeDocument/2006/relationships/hyperlink" Target="https://podminky.urs.cz/item/CS_URS_2022_01/734292717" TargetMode="External"/><Relationship Id="rId30" Type="http://schemas.openxmlformats.org/officeDocument/2006/relationships/hyperlink" Target="https://podminky.urs.cz/item/CS_URS_2022_01/210230132" TargetMode="External"/><Relationship Id="rId35" Type="http://schemas.openxmlformats.org/officeDocument/2006/relationships/hyperlink" Target="https://podminky.urs.cz/item/CS_URS_2022_01/735152473" TargetMode="External"/><Relationship Id="rId43" Type="http://schemas.openxmlformats.org/officeDocument/2006/relationships/hyperlink" Target="https://podminky.urs.cz/item/CS_URS_2022_01/998735102" TargetMode="External"/><Relationship Id="rId8" Type="http://schemas.openxmlformats.org/officeDocument/2006/relationships/hyperlink" Target="https://podminky.urs.cz/item/CS_URS_2022_01/998732102" TargetMode="External"/><Relationship Id="rId3" Type="http://schemas.openxmlformats.org/officeDocument/2006/relationships/hyperlink" Target="https://podminky.urs.cz/item/CS_URS_2022_01/998731102" TargetMode="External"/><Relationship Id="rId12" Type="http://schemas.openxmlformats.org/officeDocument/2006/relationships/hyperlink" Target="https://podminky.urs.cz/item/CS_URS_2022_01/733223304" TargetMode="External"/><Relationship Id="rId17" Type="http://schemas.openxmlformats.org/officeDocument/2006/relationships/hyperlink" Target="https://podminky.urs.cz/item/CS_URS_2022_01/998733102" TargetMode="External"/><Relationship Id="rId25" Type="http://schemas.openxmlformats.org/officeDocument/2006/relationships/hyperlink" Target="https://podminky.urs.cz/item/CS_URS_2022_01/734292715" TargetMode="External"/><Relationship Id="rId33" Type="http://schemas.openxmlformats.org/officeDocument/2006/relationships/hyperlink" Target="https://podminky.urs.cz/item/CS_URS_2022_01/735152471" TargetMode="External"/><Relationship Id="rId38" Type="http://schemas.openxmlformats.org/officeDocument/2006/relationships/hyperlink" Target="https://podminky.urs.cz/item/CS_URS_2022_01/735152479" TargetMode="External"/><Relationship Id="rId20" Type="http://schemas.openxmlformats.org/officeDocument/2006/relationships/hyperlink" Target="https://podminky.urs.cz/item/CS_URS_2022_01/734242414" TargetMode="External"/><Relationship Id="rId41" Type="http://schemas.openxmlformats.org/officeDocument/2006/relationships/hyperlink" Target="https://podminky.urs.cz/item/CS_URS_2022_01/735164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6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51" t="s">
        <v>14</v>
      </c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23"/>
      <c r="AQ5" s="23"/>
      <c r="AR5" s="21"/>
      <c r="BE5" s="34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53" t="s">
        <v>17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23"/>
      <c r="AQ6" s="23"/>
      <c r="AR6" s="21"/>
      <c r="BE6" s="34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49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49"/>
      <c r="BS8" s="18" t="s">
        <v>6</v>
      </c>
    </row>
    <row r="9" spans="1:74" s="1" customFormat="1" ht="29.25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49"/>
      <c r="BS9" s="18" t="s">
        <v>6</v>
      </c>
    </row>
    <row r="10" spans="1:74" s="1" customFormat="1" ht="12" customHeight="1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4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4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49"/>
      <c r="BS12" s="18" t="s">
        <v>6</v>
      </c>
    </row>
    <row r="13" spans="1:74" s="1" customFormat="1" ht="12" customHeight="1">
      <c r="B13" s="22"/>
      <c r="C13" s="23"/>
      <c r="D13" s="30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36</v>
      </c>
      <c r="AO13" s="23"/>
      <c r="AP13" s="23"/>
      <c r="AQ13" s="23"/>
      <c r="AR13" s="21"/>
      <c r="BE13" s="349"/>
      <c r="BS13" s="18" t="s">
        <v>6</v>
      </c>
    </row>
    <row r="14" spans="1:74" ht="12.75">
      <c r="B14" s="22"/>
      <c r="C14" s="23"/>
      <c r="D14" s="23"/>
      <c r="E14" s="354" t="s">
        <v>36</v>
      </c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0" t="s">
        <v>34</v>
      </c>
      <c r="AL14" s="23"/>
      <c r="AM14" s="23"/>
      <c r="AN14" s="33" t="s">
        <v>36</v>
      </c>
      <c r="AO14" s="23"/>
      <c r="AP14" s="23"/>
      <c r="AQ14" s="23"/>
      <c r="AR14" s="21"/>
      <c r="BE14" s="34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49"/>
      <c r="BS15" s="18" t="s">
        <v>4</v>
      </c>
    </row>
    <row r="16" spans="1:74" s="1" customFormat="1" ht="12" customHeight="1">
      <c r="B16" s="22"/>
      <c r="C16" s="23"/>
      <c r="D16" s="30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32</v>
      </c>
      <c r="AO16" s="23"/>
      <c r="AP16" s="23"/>
      <c r="AQ16" s="23"/>
      <c r="AR16" s="21"/>
      <c r="BE16" s="34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34</v>
      </c>
      <c r="AL17" s="23"/>
      <c r="AM17" s="23"/>
      <c r="AN17" s="28" t="s">
        <v>32</v>
      </c>
      <c r="AO17" s="23"/>
      <c r="AP17" s="23"/>
      <c r="AQ17" s="23"/>
      <c r="AR17" s="21"/>
      <c r="BE17" s="349"/>
      <c r="BS17" s="18" t="s">
        <v>39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49"/>
      <c r="BS18" s="18" t="s">
        <v>6</v>
      </c>
    </row>
    <row r="19" spans="1:71" s="1" customFormat="1" ht="12" customHeight="1">
      <c r="B19" s="22"/>
      <c r="C19" s="23"/>
      <c r="D19" s="30" t="s">
        <v>40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32</v>
      </c>
      <c r="AO19" s="23"/>
      <c r="AP19" s="23"/>
      <c r="AQ19" s="23"/>
      <c r="AR19" s="21"/>
      <c r="BE19" s="34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41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49"/>
      <c r="BS20" s="18" t="s">
        <v>39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49"/>
    </row>
    <row r="22" spans="1:71" s="1" customFormat="1" ht="12" customHeight="1">
      <c r="B22" s="22"/>
      <c r="C22" s="23"/>
      <c r="D22" s="30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49"/>
    </row>
    <row r="23" spans="1:71" s="1" customFormat="1" ht="47.25" customHeight="1">
      <c r="B23" s="22"/>
      <c r="C23" s="23"/>
      <c r="D23" s="23"/>
      <c r="E23" s="356" t="s">
        <v>43</v>
      </c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23"/>
      <c r="AP23" s="23"/>
      <c r="AQ23" s="23"/>
      <c r="AR23" s="21"/>
      <c r="BE23" s="34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49"/>
    </row>
    <row r="25" spans="1:71" s="1" customFormat="1" ht="6.95" customHeight="1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49"/>
    </row>
    <row r="26" spans="1:71" s="2" customFormat="1" ht="25.9" customHeight="1">
      <c r="A26" s="36"/>
      <c r="B26" s="37"/>
      <c r="C26" s="38"/>
      <c r="D26" s="39" t="s">
        <v>44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7">
        <f>ROUND(AG54,2)</f>
        <v>0</v>
      </c>
      <c r="AL26" s="358"/>
      <c r="AM26" s="358"/>
      <c r="AN26" s="358"/>
      <c r="AO26" s="358"/>
      <c r="AP26" s="38"/>
      <c r="AQ26" s="38"/>
      <c r="AR26" s="41"/>
      <c r="BE26" s="349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9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9" t="s">
        <v>45</v>
      </c>
      <c r="M28" s="359"/>
      <c r="N28" s="359"/>
      <c r="O28" s="359"/>
      <c r="P28" s="359"/>
      <c r="Q28" s="38"/>
      <c r="R28" s="38"/>
      <c r="S28" s="38"/>
      <c r="T28" s="38"/>
      <c r="U28" s="38"/>
      <c r="V28" s="38"/>
      <c r="W28" s="359" t="s">
        <v>46</v>
      </c>
      <c r="X28" s="359"/>
      <c r="Y28" s="359"/>
      <c r="Z28" s="359"/>
      <c r="AA28" s="359"/>
      <c r="AB28" s="359"/>
      <c r="AC28" s="359"/>
      <c r="AD28" s="359"/>
      <c r="AE28" s="359"/>
      <c r="AF28" s="38"/>
      <c r="AG28" s="38"/>
      <c r="AH28" s="38"/>
      <c r="AI28" s="38"/>
      <c r="AJ28" s="38"/>
      <c r="AK28" s="359" t="s">
        <v>47</v>
      </c>
      <c r="AL28" s="359"/>
      <c r="AM28" s="359"/>
      <c r="AN28" s="359"/>
      <c r="AO28" s="359"/>
      <c r="AP28" s="38"/>
      <c r="AQ28" s="38"/>
      <c r="AR28" s="41"/>
      <c r="BE28" s="349"/>
    </row>
    <row r="29" spans="1:71" s="3" customFormat="1" ht="14.45" customHeight="1">
      <c r="B29" s="42"/>
      <c r="C29" s="43"/>
      <c r="D29" s="30" t="s">
        <v>48</v>
      </c>
      <c r="E29" s="43"/>
      <c r="F29" s="30" t="s">
        <v>49</v>
      </c>
      <c r="G29" s="43"/>
      <c r="H29" s="43"/>
      <c r="I29" s="43"/>
      <c r="J29" s="43"/>
      <c r="K29" s="43"/>
      <c r="L29" s="362">
        <v>0.21</v>
      </c>
      <c r="M29" s="361"/>
      <c r="N29" s="361"/>
      <c r="O29" s="361"/>
      <c r="P29" s="361"/>
      <c r="Q29" s="43"/>
      <c r="R29" s="43"/>
      <c r="S29" s="43"/>
      <c r="T29" s="43"/>
      <c r="U29" s="43"/>
      <c r="V29" s="43"/>
      <c r="W29" s="360">
        <f>ROUND(AZ54, 2)</f>
        <v>0</v>
      </c>
      <c r="X29" s="361"/>
      <c r="Y29" s="361"/>
      <c r="Z29" s="361"/>
      <c r="AA29" s="361"/>
      <c r="AB29" s="361"/>
      <c r="AC29" s="361"/>
      <c r="AD29" s="361"/>
      <c r="AE29" s="361"/>
      <c r="AF29" s="43"/>
      <c r="AG29" s="43"/>
      <c r="AH29" s="43"/>
      <c r="AI29" s="43"/>
      <c r="AJ29" s="43"/>
      <c r="AK29" s="360">
        <f>ROUND(AV54, 2)</f>
        <v>0</v>
      </c>
      <c r="AL29" s="361"/>
      <c r="AM29" s="361"/>
      <c r="AN29" s="361"/>
      <c r="AO29" s="361"/>
      <c r="AP29" s="43"/>
      <c r="AQ29" s="43"/>
      <c r="AR29" s="44"/>
      <c r="BE29" s="350"/>
    </row>
    <row r="30" spans="1:71" s="3" customFormat="1" ht="14.45" customHeight="1">
      <c r="B30" s="42"/>
      <c r="C30" s="43"/>
      <c r="D30" s="43"/>
      <c r="E30" s="43"/>
      <c r="F30" s="30" t="s">
        <v>50</v>
      </c>
      <c r="G30" s="43"/>
      <c r="H30" s="43"/>
      <c r="I30" s="43"/>
      <c r="J30" s="43"/>
      <c r="K30" s="43"/>
      <c r="L30" s="362">
        <v>0.15</v>
      </c>
      <c r="M30" s="361"/>
      <c r="N30" s="361"/>
      <c r="O30" s="361"/>
      <c r="P30" s="361"/>
      <c r="Q30" s="43"/>
      <c r="R30" s="43"/>
      <c r="S30" s="43"/>
      <c r="T30" s="43"/>
      <c r="U30" s="43"/>
      <c r="V30" s="43"/>
      <c r="W30" s="360">
        <f>ROUND(BA54, 2)</f>
        <v>0</v>
      </c>
      <c r="X30" s="361"/>
      <c r="Y30" s="361"/>
      <c r="Z30" s="361"/>
      <c r="AA30" s="361"/>
      <c r="AB30" s="361"/>
      <c r="AC30" s="361"/>
      <c r="AD30" s="361"/>
      <c r="AE30" s="361"/>
      <c r="AF30" s="43"/>
      <c r="AG30" s="43"/>
      <c r="AH30" s="43"/>
      <c r="AI30" s="43"/>
      <c r="AJ30" s="43"/>
      <c r="AK30" s="360">
        <f>ROUND(AW54, 2)</f>
        <v>0</v>
      </c>
      <c r="AL30" s="361"/>
      <c r="AM30" s="361"/>
      <c r="AN30" s="361"/>
      <c r="AO30" s="361"/>
      <c r="AP30" s="43"/>
      <c r="AQ30" s="43"/>
      <c r="AR30" s="44"/>
      <c r="BE30" s="350"/>
    </row>
    <row r="31" spans="1:71" s="3" customFormat="1" ht="14.45" hidden="1" customHeight="1">
      <c r="B31" s="42"/>
      <c r="C31" s="43"/>
      <c r="D31" s="43"/>
      <c r="E31" s="43"/>
      <c r="F31" s="30" t="s">
        <v>51</v>
      </c>
      <c r="G31" s="43"/>
      <c r="H31" s="43"/>
      <c r="I31" s="43"/>
      <c r="J31" s="43"/>
      <c r="K31" s="43"/>
      <c r="L31" s="362">
        <v>0.21</v>
      </c>
      <c r="M31" s="361"/>
      <c r="N31" s="361"/>
      <c r="O31" s="361"/>
      <c r="P31" s="361"/>
      <c r="Q31" s="43"/>
      <c r="R31" s="43"/>
      <c r="S31" s="43"/>
      <c r="T31" s="43"/>
      <c r="U31" s="43"/>
      <c r="V31" s="43"/>
      <c r="W31" s="360">
        <f>ROUND(BB54, 2)</f>
        <v>0</v>
      </c>
      <c r="X31" s="361"/>
      <c r="Y31" s="361"/>
      <c r="Z31" s="361"/>
      <c r="AA31" s="361"/>
      <c r="AB31" s="361"/>
      <c r="AC31" s="361"/>
      <c r="AD31" s="361"/>
      <c r="AE31" s="361"/>
      <c r="AF31" s="43"/>
      <c r="AG31" s="43"/>
      <c r="AH31" s="43"/>
      <c r="AI31" s="43"/>
      <c r="AJ31" s="43"/>
      <c r="AK31" s="360">
        <v>0</v>
      </c>
      <c r="AL31" s="361"/>
      <c r="AM31" s="361"/>
      <c r="AN31" s="361"/>
      <c r="AO31" s="361"/>
      <c r="AP31" s="43"/>
      <c r="AQ31" s="43"/>
      <c r="AR31" s="44"/>
      <c r="BE31" s="350"/>
    </row>
    <row r="32" spans="1:71" s="3" customFormat="1" ht="14.45" hidden="1" customHeight="1">
      <c r="B32" s="42"/>
      <c r="C32" s="43"/>
      <c r="D32" s="43"/>
      <c r="E32" s="43"/>
      <c r="F32" s="30" t="s">
        <v>52</v>
      </c>
      <c r="G32" s="43"/>
      <c r="H32" s="43"/>
      <c r="I32" s="43"/>
      <c r="J32" s="43"/>
      <c r="K32" s="43"/>
      <c r="L32" s="362">
        <v>0.15</v>
      </c>
      <c r="M32" s="361"/>
      <c r="N32" s="361"/>
      <c r="O32" s="361"/>
      <c r="P32" s="361"/>
      <c r="Q32" s="43"/>
      <c r="R32" s="43"/>
      <c r="S32" s="43"/>
      <c r="T32" s="43"/>
      <c r="U32" s="43"/>
      <c r="V32" s="43"/>
      <c r="W32" s="360">
        <f>ROUND(BC54, 2)</f>
        <v>0</v>
      </c>
      <c r="X32" s="361"/>
      <c r="Y32" s="361"/>
      <c r="Z32" s="361"/>
      <c r="AA32" s="361"/>
      <c r="AB32" s="361"/>
      <c r="AC32" s="361"/>
      <c r="AD32" s="361"/>
      <c r="AE32" s="361"/>
      <c r="AF32" s="43"/>
      <c r="AG32" s="43"/>
      <c r="AH32" s="43"/>
      <c r="AI32" s="43"/>
      <c r="AJ32" s="43"/>
      <c r="AK32" s="360">
        <v>0</v>
      </c>
      <c r="AL32" s="361"/>
      <c r="AM32" s="361"/>
      <c r="AN32" s="361"/>
      <c r="AO32" s="361"/>
      <c r="AP32" s="43"/>
      <c r="AQ32" s="43"/>
      <c r="AR32" s="44"/>
      <c r="BE32" s="350"/>
    </row>
    <row r="33" spans="1:57" s="3" customFormat="1" ht="14.45" hidden="1" customHeight="1">
      <c r="B33" s="42"/>
      <c r="C33" s="43"/>
      <c r="D33" s="43"/>
      <c r="E33" s="43"/>
      <c r="F33" s="30" t="s">
        <v>53</v>
      </c>
      <c r="G33" s="43"/>
      <c r="H33" s="43"/>
      <c r="I33" s="43"/>
      <c r="J33" s="43"/>
      <c r="K33" s="43"/>
      <c r="L33" s="362">
        <v>0</v>
      </c>
      <c r="M33" s="361"/>
      <c r="N33" s="361"/>
      <c r="O33" s="361"/>
      <c r="P33" s="361"/>
      <c r="Q33" s="43"/>
      <c r="R33" s="43"/>
      <c r="S33" s="43"/>
      <c r="T33" s="43"/>
      <c r="U33" s="43"/>
      <c r="V33" s="43"/>
      <c r="W33" s="360">
        <f>ROUND(BD54, 2)</f>
        <v>0</v>
      </c>
      <c r="X33" s="361"/>
      <c r="Y33" s="361"/>
      <c r="Z33" s="361"/>
      <c r="AA33" s="361"/>
      <c r="AB33" s="361"/>
      <c r="AC33" s="361"/>
      <c r="AD33" s="361"/>
      <c r="AE33" s="361"/>
      <c r="AF33" s="43"/>
      <c r="AG33" s="43"/>
      <c r="AH33" s="43"/>
      <c r="AI33" s="43"/>
      <c r="AJ33" s="43"/>
      <c r="AK33" s="360">
        <v>0</v>
      </c>
      <c r="AL33" s="361"/>
      <c r="AM33" s="361"/>
      <c r="AN33" s="361"/>
      <c r="AO33" s="361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55</v>
      </c>
      <c r="U35" s="47"/>
      <c r="V35" s="47"/>
      <c r="W35" s="47"/>
      <c r="X35" s="366" t="s">
        <v>56</v>
      </c>
      <c r="Y35" s="364"/>
      <c r="Z35" s="364"/>
      <c r="AA35" s="364"/>
      <c r="AB35" s="364"/>
      <c r="AC35" s="47"/>
      <c r="AD35" s="47"/>
      <c r="AE35" s="47"/>
      <c r="AF35" s="47"/>
      <c r="AG35" s="47"/>
      <c r="AH35" s="47"/>
      <c r="AI35" s="47"/>
      <c r="AJ35" s="47"/>
      <c r="AK35" s="363">
        <f>SUM(AK26:AK33)</f>
        <v>0</v>
      </c>
      <c r="AL35" s="364"/>
      <c r="AM35" s="364"/>
      <c r="AN35" s="364"/>
      <c r="AO35" s="365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4" t="s">
        <v>57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0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2022020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5" t="str">
        <f>K6</f>
        <v>Objekt zázemí a šaten sport. organizace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Štěnovický Borek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371" t="str">
        <f>IF(AN8= "","",AN8)</f>
        <v>25. 2. 2022</v>
      </c>
      <c r="AN47" s="371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Štěnovický Borek, Štěnovický Borek 28, 33209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37</v>
      </c>
      <c r="AJ49" s="38"/>
      <c r="AK49" s="38"/>
      <c r="AL49" s="38"/>
      <c r="AM49" s="372" t="str">
        <f>IF(E17="","",E17)</f>
        <v>Dipl. tech. Josef Špeta, autorizovaný stavitel</v>
      </c>
      <c r="AN49" s="373"/>
      <c r="AO49" s="373"/>
      <c r="AP49" s="373"/>
      <c r="AQ49" s="38"/>
      <c r="AR49" s="41"/>
      <c r="AS49" s="374" t="s">
        <v>58</v>
      </c>
      <c r="AT49" s="37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0" t="s">
        <v>35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40</v>
      </c>
      <c r="AJ50" s="38"/>
      <c r="AK50" s="38"/>
      <c r="AL50" s="38"/>
      <c r="AM50" s="372" t="str">
        <f>IF(E20="","",E20)</f>
        <v>Jakub Vilingr</v>
      </c>
      <c r="AN50" s="373"/>
      <c r="AO50" s="373"/>
      <c r="AP50" s="373"/>
      <c r="AQ50" s="38"/>
      <c r="AR50" s="41"/>
      <c r="AS50" s="376"/>
      <c r="AT50" s="37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78"/>
      <c r="AT51" s="37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1" t="s">
        <v>59</v>
      </c>
      <c r="D52" s="342"/>
      <c r="E52" s="342"/>
      <c r="F52" s="342"/>
      <c r="G52" s="342"/>
      <c r="H52" s="68"/>
      <c r="I52" s="344" t="s">
        <v>60</v>
      </c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70" t="s">
        <v>61</v>
      </c>
      <c r="AH52" s="342"/>
      <c r="AI52" s="342"/>
      <c r="AJ52" s="342"/>
      <c r="AK52" s="342"/>
      <c r="AL52" s="342"/>
      <c r="AM52" s="342"/>
      <c r="AN52" s="344" t="s">
        <v>62</v>
      </c>
      <c r="AO52" s="342"/>
      <c r="AP52" s="342"/>
      <c r="AQ52" s="69" t="s">
        <v>63</v>
      </c>
      <c r="AR52" s="41"/>
      <c r="AS52" s="70" t="s">
        <v>64</v>
      </c>
      <c r="AT52" s="71" t="s">
        <v>65</v>
      </c>
      <c r="AU52" s="71" t="s">
        <v>66</v>
      </c>
      <c r="AV52" s="71" t="s">
        <v>67</v>
      </c>
      <c r="AW52" s="71" t="s">
        <v>68</v>
      </c>
      <c r="AX52" s="71" t="s">
        <v>69</v>
      </c>
      <c r="AY52" s="71" t="s">
        <v>70</v>
      </c>
      <c r="AZ52" s="71" t="s">
        <v>71</v>
      </c>
      <c r="BA52" s="71" t="s">
        <v>72</v>
      </c>
      <c r="BB52" s="71" t="s">
        <v>73</v>
      </c>
      <c r="BC52" s="71" t="s">
        <v>74</v>
      </c>
      <c r="BD52" s="72" t="s">
        <v>75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7">
        <f>ROUND(SUM(AG55:AG64),2)</f>
        <v>0</v>
      </c>
      <c r="AH54" s="347"/>
      <c r="AI54" s="347"/>
      <c r="AJ54" s="347"/>
      <c r="AK54" s="347"/>
      <c r="AL54" s="347"/>
      <c r="AM54" s="347"/>
      <c r="AN54" s="380">
        <f t="shared" ref="AN54:AN64" si="0">SUM(AG54,AT54)</f>
        <v>0</v>
      </c>
      <c r="AO54" s="380"/>
      <c r="AP54" s="380"/>
      <c r="AQ54" s="80" t="s">
        <v>32</v>
      </c>
      <c r="AR54" s="81"/>
      <c r="AS54" s="82">
        <f>ROUND(SUM(AS55:AS64),2)</f>
        <v>0</v>
      </c>
      <c r="AT54" s="83">
        <f t="shared" ref="AT54:AT64" si="1">ROUND(SUM(AV54:AW54),2)</f>
        <v>0</v>
      </c>
      <c r="AU54" s="84">
        <f>ROUND(SUM(AU55:AU64),5)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ROUND(SUM(AZ55:AZ64),2)</f>
        <v>0</v>
      </c>
      <c r="BA54" s="83">
        <f>ROUND(SUM(BA55:BA64),2)</f>
        <v>0</v>
      </c>
      <c r="BB54" s="83">
        <f>ROUND(SUM(BB55:BB64),2)</f>
        <v>0</v>
      </c>
      <c r="BC54" s="83">
        <f>ROUND(SUM(BC55:BC64),2)</f>
        <v>0</v>
      </c>
      <c r="BD54" s="85">
        <f>ROUND(SUM(BD55:BD64),2)</f>
        <v>0</v>
      </c>
      <c r="BS54" s="86" t="s">
        <v>77</v>
      </c>
      <c r="BT54" s="86" t="s">
        <v>78</v>
      </c>
      <c r="BU54" s="87" t="s">
        <v>79</v>
      </c>
      <c r="BV54" s="86" t="s">
        <v>80</v>
      </c>
      <c r="BW54" s="86" t="s">
        <v>5</v>
      </c>
      <c r="BX54" s="86" t="s">
        <v>81</v>
      </c>
      <c r="CL54" s="86" t="s">
        <v>19</v>
      </c>
    </row>
    <row r="55" spans="1:91" s="7" customFormat="1" ht="16.5" customHeight="1">
      <c r="A55" s="88" t="s">
        <v>82</v>
      </c>
      <c r="B55" s="89"/>
      <c r="C55" s="90"/>
      <c r="D55" s="343" t="s">
        <v>83</v>
      </c>
      <c r="E55" s="343"/>
      <c r="F55" s="343"/>
      <c r="G55" s="343"/>
      <c r="H55" s="343"/>
      <c r="I55" s="91"/>
      <c r="J55" s="343" t="s">
        <v>84</v>
      </c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68">
        <f>'00 - Pokyny pro zpracován...'!J30</f>
        <v>0</v>
      </c>
      <c r="AH55" s="369"/>
      <c r="AI55" s="369"/>
      <c r="AJ55" s="369"/>
      <c r="AK55" s="369"/>
      <c r="AL55" s="369"/>
      <c r="AM55" s="369"/>
      <c r="AN55" s="368">
        <f t="shared" si="0"/>
        <v>0</v>
      </c>
      <c r="AO55" s="369"/>
      <c r="AP55" s="369"/>
      <c r="AQ55" s="92" t="s">
        <v>85</v>
      </c>
      <c r="AR55" s="93"/>
      <c r="AS55" s="94">
        <v>0</v>
      </c>
      <c r="AT55" s="95">
        <f t="shared" si="1"/>
        <v>0</v>
      </c>
      <c r="AU55" s="96">
        <f>'00 - Pokyny pro zpracován...'!P80</f>
        <v>0</v>
      </c>
      <c r="AV55" s="95">
        <f>'00 - Pokyny pro zpracován...'!J33</f>
        <v>0</v>
      </c>
      <c r="AW55" s="95">
        <f>'00 - Pokyny pro zpracován...'!J34</f>
        <v>0</v>
      </c>
      <c r="AX55" s="95">
        <f>'00 - Pokyny pro zpracován...'!J35</f>
        <v>0</v>
      </c>
      <c r="AY55" s="95">
        <f>'00 - Pokyny pro zpracován...'!J36</f>
        <v>0</v>
      </c>
      <c r="AZ55" s="95">
        <f>'00 - Pokyny pro zpracován...'!F33</f>
        <v>0</v>
      </c>
      <c r="BA55" s="95">
        <f>'00 - Pokyny pro zpracován...'!F34</f>
        <v>0</v>
      </c>
      <c r="BB55" s="95">
        <f>'00 - Pokyny pro zpracován...'!F35</f>
        <v>0</v>
      </c>
      <c r="BC55" s="95">
        <f>'00 - Pokyny pro zpracován...'!F36</f>
        <v>0</v>
      </c>
      <c r="BD55" s="97">
        <f>'00 - Pokyny pro zpracován...'!F37</f>
        <v>0</v>
      </c>
      <c r="BT55" s="98" t="s">
        <v>86</v>
      </c>
      <c r="BV55" s="98" t="s">
        <v>80</v>
      </c>
      <c r="BW55" s="98" t="s">
        <v>87</v>
      </c>
      <c r="BX55" s="98" t="s">
        <v>5</v>
      </c>
      <c r="CL55" s="98" t="s">
        <v>19</v>
      </c>
      <c r="CM55" s="98" t="s">
        <v>88</v>
      </c>
    </row>
    <row r="56" spans="1:91" s="7" customFormat="1" ht="16.5" customHeight="1">
      <c r="A56" s="88" t="s">
        <v>82</v>
      </c>
      <c r="B56" s="89"/>
      <c r="C56" s="90"/>
      <c r="D56" s="343" t="s">
        <v>89</v>
      </c>
      <c r="E56" s="343"/>
      <c r="F56" s="343"/>
      <c r="G56" s="343"/>
      <c r="H56" s="343"/>
      <c r="I56" s="91"/>
      <c r="J56" s="343" t="s">
        <v>90</v>
      </c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68">
        <f>'01 - Vedlejší rozpočtové ...'!J30</f>
        <v>0</v>
      </c>
      <c r="AH56" s="369"/>
      <c r="AI56" s="369"/>
      <c r="AJ56" s="369"/>
      <c r="AK56" s="369"/>
      <c r="AL56" s="369"/>
      <c r="AM56" s="369"/>
      <c r="AN56" s="368">
        <f t="shared" si="0"/>
        <v>0</v>
      </c>
      <c r="AO56" s="369"/>
      <c r="AP56" s="369"/>
      <c r="AQ56" s="92" t="s">
        <v>85</v>
      </c>
      <c r="AR56" s="93"/>
      <c r="AS56" s="94">
        <v>0</v>
      </c>
      <c r="AT56" s="95">
        <f t="shared" si="1"/>
        <v>0</v>
      </c>
      <c r="AU56" s="96">
        <f>'01 - Vedlejší rozpočtové ...'!P84</f>
        <v>0</v>
      </c>
      <c r="AV56" s="95">
        <f>'01 - Vedlejší rozpočtové ...'!J33</f>
        <v>0</v>
      </c>
      <c r="AW56" s="95">
        <f>'01 - Vedlejší rozpočtové ...'!J34</f>
        <v>0</v>
      </c>
      <c r="AX56" s="95">
        <f>'01 - Vedlejší rozpočtové ...'!J35</f>
        <v>0</v>
      </c>
      <c r="AY56" s="95">
        <f>'01 - Vedlejší rozpočtové ...'!J36</f>
        <v>0</v>
      </c>
      <c r="AZ56" s="95">
        <f>'01 - Vedlejší rozpočtové ...'!F33</f>
        <v>0</v>
      </c>
      <c r="BA56" s="95">
        <f>'01 - Vedlejší rozpočtové ...'!F34</f>
        <v>0</v>
      </c>
      <c r="BB56" s="95">
        <f>'01 - Vedlejší rozpočtové ...'!F35</f>
        <v>0</v>
      </c>
      <c r="BC56" s="95">
        <f>'01 - Vedlejší rozpočtové ...'!F36</f>
        <v>0</v>
      </c>
      <c r="BD56" s="97">
        <f>'01 - Vedlejší rozpočtové ...'!F37</f>
        <v>0</v>
      </c>
      <c r="BT56" s="98" t="s">
        <v>86</v>
      </c>
      <c r="BV56" s="98" t="s">
        <v>80</v>
      </c>
      <c r="BW56" s="98" t="s">
        <v>91</v>
      </c>
      <c r="BX56" s="98" t="s">
        <v>5</v>
      </c>
      <c r="CL56" s="98" t="s">
        <v>32</v>
      </c>
      <c r="CM56" s="98" t="s">
        <v>88</v>
      </c>
    </row>
    <row r="57" spans="1:91" s="7" customFormat="1" ht="24.75" customHeight="1">
      <c r="A57" s="88" t="s">
        <v>82</v>
      </c>
      <c r="B57" s="89"/>
      <c r="C57" s="90"/>
      <c r="D57" s="343" t="s">
        <v>92</v>
      </c>
      <c r="E57" s="343"/>
      <c r="F57" s="343"/>
      <c r="G57" s="343"/>
      <c r="H57" s="343"/>
      <c r="I57" s="91"/>
      <c r="J57" s="343" t="s">
        <v>93</v>
      </c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68">
        <f>'02 - D1.1. - D.1.3. - Sta...'!J30</f>
        <v>0</v>
      </c>
      <c r="AH57" s="369"/>
      <c r="AI57" s="369"/>
      <c r="AJ57" s="369"/>
      <c r="AK57" s="369"/>
      <c r="AL57" s="369"/>
      <c r="AM57" s="369"/>
      <c r="AN57" s="368">
        <f t="shared" si="0"/>
        <v>0</v>
      </c>
      <c r="AO57" s="369"/>
      <c r="AP57" s="369"/>
      <c r="AQ57" s="92" t="s">
        <v>85</v>
      </c>
      <c r="AR57" s="93"/>
      <c r="AS57" s="94">
        <v>0</v>
      </c>
      <c r="AT57" s="95">
        <f t="shared" si="1"/>
        <v>0</v>
      </c>
      <c r="AU57" s="96">
        <f>'02 - D1.1. - D.1.3. - Sta...'!P104</f>
        <v>0</v>
      </c>
      <c r="AV57" s="95">
        <f>'02 - D1.1. - D.1.3. - Sta...'!J33</f>
        <v>0</v>
      </c>
      <c r="AW57" s="95">
        <f>'02 - D1.1. - D.1.3. - Sta...'!J34</f>
        <v>0</v>
      </c>
      <c r="AX57" s="95">
        <f>'02 - D1.1. - D.1.3. - Sta...'!J35</f>
        <v>0</v>
      </c>
      <c r="AY57" s="95">
        <f>'02 - D1.1. - D.1.3. - Sta...'!J36</f>
        <v>0</v>
      </c>
      <c r="AZ57" s="95">
        <f>'02 - D1.1. - D.1.3. - Sta...'!F33</f>
        <v>0</v>
      </c>
      <c r="BA57" s="95">
        <f>'02 - D1.1. - D.1.3. - Sta...'!F34</f>
        <v>0</v>
      </c>
      <c r="BB57" s="95">
        <f>'02 - D1.1. - D.1.3. - Sta...'!F35</f>
        <v>0</v>
      </c>
      <c r="BC57" s="95">
        <f>'02 - D1.1. - D.1.3. - Sta...'!F36</f>
        <v>0</v>
      </c>
      <c r="BD57" s="97">
        <f>'02 - D1.1. - D.1.3. - Sta...'!F37</f>
        <v>0</v>
      </c>
      <c r="BT57" s="98" t="s">
        <v>86</v>
      </c>
      <c r="BV57" s="98" t="s">
        <v>80</v>
      </c>
      <c r="BW57" s="98" t="s">
        <v>94</v>
      </c>
      <c r="BX57" s="98" t="s">
        <v>5</v>
      </c>
      <c r="CL57" s="98" t="s">
        <v>32</v>
      </c>
      <c r="CM57" s="98" t="s">
        <v>88</v>
      </c>
    </row>
    <row r="58" spans="1:91" s="7" customFormat="1" ht="24.75" customHeight="1">
      <c r="A58" s="88" t="s">
        <v>82</v>
      </c>
      <c r="B58" s="89"/>
      <c r="C58" s="90"/>
      <c r="D58" s="343" t="s">
        <v>95</v>
      </c>
      <c r="E58" s="343"/>
      <c r="F58" s="343"/>
      <c r="G58" s="343"/>
      <c r="H58" s="343"/>
      <c r="I58" s="91"/>
      <c r="J58" s="343" t="s">
        <v>96</v>
      </c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68">
        <f>'EI_venk - Elektroinstalac...'!J30</f>
        <v>0</v>
      </c>
      <c r="AH58" s="369"/>
      <c r="AI58" s="369"/>
      <c r="AJ58" s="369"/>
      <c r="AK58" s="369"/>
      <c r="AL58" s="369"/>
      <c r="AM58" s="369"/>
      <c r="AN58" s="368">
        <f t="shared" si="0"/>
        <v>0</v>
      </c>
      <c r="AO58" s="369"/>
      <c r="AP58" s="369"/>
      <c r="AQ58" s="92" t="s">
        <v>85</v>
      </c>
      <c r="AR58" s="93"/>
      <c r="AS58" s="94">
        <v>0</v>
      </c>
      <c r="AT58" s="95">
        <f t="shared" si="1"/>
        <v>0</v>
      </c>
      <c r="AU58" s="96">
        <f>'EI_venk - Elektroinstalac...'!P92</f>
        <v>0</v>
      </c>
      <c r="AV58" s="95">
        <f>'EI_venk - Elektroinstalac...'!J33</f>
        <v>0</v>
      </c>
      <c r="AW58" s="95">
        <f>'EI_venk - Elektroinstalac...'!J34</f>
        <v>0</v>
      </c>
      <c r="AX58" s="95">
        <f>'EI_venk - Elektroinstalac...'!J35</f>
        <v>0</v>
      </c>
      <c r="AY58" s="95">
        <f>'EI_venk - Elektroinstalac...'!J36</f>
        <v>0</v>
      </c>
      <c r="AZ58" s="95">
        <f>'EI_venk - Elektroinstalac...'!F33</f>
        <v>0</v>
      </c>
      <c r="BA58" s="95">
        <f>'EI_venk - Elektroinstalac...'!F34</f>
        <v>0</v>
      </c>
      <c r="BB58" s="95">
        <f>'EI_venk - Elektroinstalac...'!F35</f>
        <v>0</v>
      </c>
      <c r="BC58" s="95">
        <f>'EI_venk - Elektroinstalac...'!F36</f>
        <v>0</v>
      </c>
      <c r="BD58" s="97">
        <f>'EI_venk - Elektroinstalac...'!F37</f>
        <v>0</v>
      </c>
      <c r="BT58" s="98" t="s">
        <v>86</v>
      </c>
      <c r="BV58" s="98" t="s">
        <v>80</v>
      </c>
      <c r="BW58" s="98" t="s">
        <v>97</v>
      </c>
      <c r="BX58" s="98" t="s">
        <v>5</v>
      </c>
      <c r="CL58" s="98" t="s">
        <v>32</v>
      </c>
      <c r="CM58" s="98" t="s">
        <v>88</v>
      </c>
    </row>
    <row r="59" spans="1:91" s="7" customFormat="1" ht="16.5" customHeight="1">
      <c r="A59" s="88" t="s">
        <v>82</v>
      </c>
      <c r="B59" s="89"/>
      <c r="C59" s="90"/>
      <c r="D59" s="343" t="s">
        <v>98</v>
      </c>
      <c r="E59" s="343"/>
      <c r="F59" s="343"/>
      <c r="G59" s="343"/>
      <c r="H59" s="343"/>
      <c r="I59" s="91"/>
      <c r="J59" s="343" t="s">
        <v>99</v>
      </c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68">
        <f>'EI_vn - Elektroinstalace ...'!J30</f>
        <v>0</v>
      </c>
      <c r="AH59" s="369"/>
      <c r="AI59" s="369"/>
      <c r="AJ59" s="369"/>
      <c r="AK59" s="369"/>
      <c r="AL59" s="369"/>
      <c r="AM59" s="369"/>
      <c r="AN59" s="368">
        <f t="shared" si="0"/>
        <v>0</v>
      </c>
      <c r="AO59" s="369"/>
      <c r="AP59" s="369"/>
      <c r="AQ59" s="92" t="s">
        <v>85</v>
      </c>
      <c r="AR59" s="93"/>
      <c r="AS59" s="94">
        <v>0</v>
      </c>
      <c r="AT59" s="95">
        <f t="shared" si="1"/>
        <v>0</v>
      </c>
      <c r="AU59" s="96">
        <f>'EI_vn - Elektroinstalace ...'!P107</f>
        <v>0</v>
      </c>
      <c r="AV59" s="95">
        <f>'EI_vn - Elektroinstalace ...'!J33</f>
        <v>0</v>
      </c>
      <c r="AW59" s="95">
        <f>'EI_vn - Elektroinstalace ...'!J34</f>
        <v>0</v>
      </c>
      <c r="AX59" s="95">
        <f>'EI_vn - Elektroinstalace ...'!J35</f>
        <v>0</v>
      </c>
      <c r="AY59" s="95">
        <f>'EI_vn - Elektroinstalace ...'!J36</f>
        <v>0</v>
      </c>
      <c r="AZ59" s="95">
        <f>'EI_vn - Elektroinstalace ...'!F33</f>
        <v>0</v>
      </c>
      <c r="BA59" s="95">
        <f>'EI_vn - Elektroinstalace ...'!F34</f>
        <v>0</v>
      </c>
      <c r="BB59" s="95">
        <f>'EI_vn - Elektroinstalace ...'!F35</f>
        <v>0</v>
      </c>
      <c r="BC59" s="95">
        <f>'EI_vn - Elektroinstalace ...'!F36</f>
        <v>0</v>
      </c>
      <c r="BD59" s="97">
        <f>'EI_vn - Elektroinstalace ...'!F37</f>
        <v>0</v>
      </c>
      <c r="BT59" s="98" t="s">
        <v>86</v>
      </c>
      <c r="BV59" s="98" t="s">
        <v>80</v>
      </c>
      <c r="BW59" s="98" t="s">
        <v>100</v>
      </c>
      <c r="BX59" s="98" t="s">
        <v>5</v>
      </c>
      <c r="CL59" s="98" t="s">
        <v>32</v>
      </c>
      <c r="CM59" s="98" t="s">
        <v>88</v>
      </c>
    </row>
    <row r="60" spans="1:91" s="7" customFormat="1" ht="24.75" customHeight="1">
      <c r="A60" s="88" t="s">
        <v>82</v>
      </c>
      <c r="B60" s="89"/>
      <c r="C60" s="90"/>
      <c r="D60" s="343" t="s">
        <v>101</v>
      </c>
      <c r="E60" s="343"/>
      <c r="F60" s="343"/>
      <c r="G60" s="343"/>
      <c r="H60" s="343"/>
      <c r="I60" s="91"/>
      <c r="J60" s="343" t="s">
        <v>102</v>
      </c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68">
        <f>'PLYN_01 - Plynovodní příp...'!J30</f>
        <v>0</v>
      </c>
      <c r="AH60" s="369"/>
      <c r="AI60" s="369"/>
      <c r="AJ60" s="369"/>
      <c r="AK60" s="369"/>
      <c r="AL60" s="369"/>
      <c r="AM60" s="369"/>
      <c r="AN60" s="368">
        <f t="shared" si="0"/>
        <v>0</v>
      </c>
      <c r="AO60" s="369"/>
      <c r="AP60" s="369"/>
      <c r="AQ60" s="92" t="s">
        <v>85</v>
      </c>
      <c r="AR60" s="93"/>
      <c r="AS60" s="94">
        <v>0</v>
      </c>
      <c r="AT60" s="95">
        <f t="shared" si="1"/>
        <v>0</v>
      </c>
      <c r="AU60" s="96">
        <f>'PLYN_01 - Plynovodní příp...'!P95</f>
        <v>0</v>
      </c>
      <c r="AV60" s="95">
        <f>'PLYN_01 - Plynovodní příp...'!J33</f>
        <v>0</v>
      </c>
      <c r="AW60" s="95">
        <f>'PLYN_01 - Plynovodní příp...'!J34</f>
        <v>0</v>
      </c>
      <c r="AX60" s="95">
        <f>'PLYN_01 - Plynovodní příp...'!J35</f>
        <v>0</v>
      </c>
      <c r="AY60" s="95">
        <f>'PLYN_01 - Plynovodní příp...'!J36</f>
        <v>0</v>
      </c>
      <c r="AZ60" s="95">
        <f>'PLYN_01 - Plynovodní příp...'!F33</f>
        <v>0</v>
      </c>
      <c r="BA60" s="95">
        <f>'PLYN_01 - Plynovodní příp...'!F34</f>
        <v>0</v>
      </c>
      <c r="BB60" s="95">
        <f>'PLYN_01 - Plynovodní příp...'!F35</f>
        <v>0</v>
      </c>
      <c r="BC60" s="95">
        <f>'PLYN_01 - Plynovodní příp...'!F36</f>
        <v>0</v>
      </c>
      <c r="BD60" s="97">
        <f>'PLYN_01 - Plynovodní příp...'!F37</f>
        <v>0</v>
      </c>
      <c r="BT60" s="98" t="s">
        <v>86</v>
      </c>
      <c r="BV60" s="98" t="s">
        <v>80</v>
      </c>
      <c r="BW60" s="98" t="s">
        <v>103</v>
      </c>
      <c r="BX60" s="98" t="s">
        <v>5</v>
      </c>
      <c r="CL60" s="98" t="s">
        <v>32</v>
      </c>
      <c r="CM60" s="98" t="s">
        <v>88</v>
      </c>
    </row>
    <row r="61" spans="1:91" s="7" customFormat="1" ht="24.75" customHeight="1">
      <c r="A61" s="88" t="s">
        <v>82</v>
      </c>
      <c r="B61" s="89"/>
      <c r="C61" s="90"/>
      <c r="D61" s="343" t="s">
        <v>104</v>
      </c>
      <c r="E61" s="343"/>
      <c r="F61" s="343"/>
      <c r="G61" s="343"/>
      <c r="H61" s="343"/>
      <c r="I61" s="91"/>
      <c r="J61" s="343" t="s">
        <v>105</v>
      </c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68">
        <f>'PLYN_02 - Vnitřní rozvod ...'!J30</f>
        <v>0</v>
      </c>
      <c r="AH61" s="369"/>
      <c r="AI61" s="369"/>
      <c r="AJ61" s="369"/>
      <c r="AK61" s="369"/>
      <c r="AL61" s="369"/>
      <c r="AM61" s="369"/>
      <c r="AN61" s="368">
        <f t="shared" si="0"/>
        <v>0</v>
      </c>
      <c r="AO61" s="369"/>
      <c r="AP61" s="369"/>
      <c r="AQ61" s="92" t="s">
        <v>85</v>
      </c>
      <c r="AR61" s="93"/>
      <c r="AS61" s="94">
        <v>0</v>
      </c>
      <c r="AT61" s="95">
        <f t="shared" si="1"/>
        <v>0</v>
      </c>
      <c r="AU61" s="96">
        <f>'PLYN_02 - Vnitřní rozvod ...'!P94</f>
        <v>0</v>
      </c>
      <c r="AV61" s="95">
        <f>'PLYN_02 - Vnitřní rozvod ...'!J33</f>
        <v>0</v>
      </c>
      <c r="AW61" s="95">
        <f>'PLYN_02 - Vnitřní rozvod ...'!J34</f>
        <v>0</v>
      </c>
      <c r="AX61" s="95">
        <f>'PLYN_02 - Vnitřní rozvod ...'!J35</f>
        <v>0</v>
      </c>
      <c r="AY61" s="95">
        <f>'PLYN_02 - Vnitřní rozvod ...'!J36</f>
        <v>0</v>
      </c>
      <c r="AZ61" s="95">
        <f>'PLYN_02 - Vnitřní rozvod ...'!F33</f>
        <v>0</v>
      </c>
      <c r="BA61" s="95">
        <f>'PLYN_02 - Vnitřní rozvod ...'!F34</f>
        <v>0</v>
      </c>
      <c r="BB61" s="95">
        <f>'PLYN_02 - Vnitřní rozvod ...'!F35</f>
        <v>0</v>
      </c>
      <c r="BC61" s="95">
        <f>'PLYN_02 - Vnitřní rozvod ...'!F36</f>
        <v>0</v>
      </c>
      <c r="BD61" s="97">
        <f>'PLYN_02 - Vnitřní rozvod ...'!F37</f>
        <v>0</v>
      </c>
      <c r="BT61" s="98" t="s">
        <v>86</v>
      </c>
      <c r="BV61" s="98" t="s">
        <v>80</v>
      </c>
      <c r="BW61" s="98" t="s">
        <v>106</v>
      </c>
      <c r="BX61" s="98" t="s">
        <v>5</v>
      </c>
      <c r="CL61" s="98" t="s">
        <v>32</v>
      </c>
      <c r="CM61" s="98" t="s">
        <v>88</v>
      </c>
    </row>
    <row r="62" spans="1:91" s="7" customFormat="1" ht="16.5" customHeight="1">
      <c r="A62" s="88" t="s">
        <v>82</v>
      </c>
      <c r="B62" s="89"/>
      <c r="C62" s="90"/>
      <c r="D62" s="343" t="s">
        <v>107</v>
      </c>
      <c r="E62" s="343"/>
      <c r="F62" s="343"/>
      <c r="G62" s="343"/>
      <c r="H62" s="343"/>
      <c r="I62" s="91"/>
      <c r="J62" s="343" t="s">
        <v>108</v>
      </c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68">
        <f>'UT - Vytápění'!J30</f>
        <v>0</v>
      </c>
      <c r="AH62" s="369"/>
      <c r="AI62" s="369"/>
      <c r="AJ62" s="369"/>
      <c r="AK62" s="369"/>
      <c r="AL62" s="369"/>
      <c r="AM62" s="369"/>
      <c r="AN62" s="368">
        <f t="shared" si="0"/>
        <v>0</v>
      </c>
      <c r="AO62" s="369"/>
      <c r="AP62" s="369"/>
      <c r="AQ62" s="92" t="s">
        <v>85</v>
      </c>
      <c r="AR62" s="93"/>
      <c r="AS62" s="94">
        <v>0</v>
      </c>
      <c r="AT62" s="95">
        <f t="shared" si="1"/>
        <v>0</v>
      </c>
      <c r="AU62" s="96">
        <f>'UT - Vytápění'!P86</f>
        <v>0</v>
      </c>
      <c r="AV62" s="95">
        <f>'UT - Vytápění'!J33</f>
        <v>0</v>
      </c>
      <c r="AW62" s="95">
        <f>'UT - Vytápění'!J34</f>
        <v>0</v>
      </c>
      <c r="AX62" s="95">
        <f>'UT - Vytápění'!J35</f>
        <v>0</v>
      </c>
      <c r="AY62" s="95">
        <f>'UT - Vytápění'!J36</f>
        <v>0</v>
      </c>
      <c r="AZ62" s="95">
        <f>'UT - Vytápění'!F33</f>
        <v>0</v>
      </c>
      <c r="BA62" s="95">
        <f>'UT - Vytápění'!F34</f>
        <v>0</v>
      </c>
      <c r="BB62" s="95">
        <f>'UT - Vytápění'!F35</f>
        <v>0</v>
      </c>
      <c r="BC62" s="95">
        <f>'UT - Vytápění'!F36</f>
        <v>0</v>
      </c>
      <c r="BD62" s="97">
        <f>'UT - Vytápění'!F37</f>
        <v>0</v>
      </c>
      <c r="BT62" s="98" t="s">
        <v>86</v>
      </c>
      <c r="BV62" s="98" t="s">
        <v>80</v>
      </c>
      <c r="BW62" s="98" t="s">
        <v>109</v>
      </c>
      <c r="BX62" s="98" t="s">
        <v>5</v>
      </c>
      <c r="CL62" s="98" t="s">
        <v>32</v>
      </c>
      <c r="CM62" s="98" t="s">
        <v>88</v>
      </c>
    </row>
    <row r="63" spans="1:91" s="7" customFormat="1" ht="16.5" customHeight="1">
      <c r="A63" s="88" t="s">
        <v>82</v>
      </c>
      <c r="B63" s="89"/>
      <c r="C63" s="90"/>
      <c r="D63" s="343" t="s">
        <v>110</v>
      </c>
      <c r="E63" s="343"/>
      <c r="F63" s="343"/>
      <c r="G63" s="343"/>
      <c r="H63" s="343"/>
      <c r="I63" s="91"/>
      <c r="J63" s="343" t="s">
        <v>111</v>
      </c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68">
        <f>'ZTI - Stavební rozpočet'!J30</f>
        <v>0</v>
      </c>
      <c r="AH63" s="369"/>
      <c r="AI63" s="369"/>
      <c r="AJ63" s="369"/>
      <c r="AK63" s="369"/>
      <c r="AL63" s="369"/>
      <c r="AM63" s="369"/>
      <c r="AN63" s="368">
        <f t="shared" si="0"/>
        <v>0</v>
      </c>
      <c r="AO63" s="369"/>
      <c r="AP63" s="369"/>
      <c r="AQ63" s="92" t="s">
        <v>85</v>
      </c>
      <c r="AR63" s="93"/>
      <c r="AS63" s="94">
        <v>0</v>
      </c>
      <c r="AT63" s="95">
        <f t="shared" si="1"/>
        <v>0</v>
      </c>
      <c r="AU63" s="96">
        <f>'ZTI - Stavební rozpočet'!P83</f>
        <v>0</v>
      </c>
      <c r="AV63" s="95">
        <f>'ZTI - Stavební rozpočet'!J33</f>
        <v>0</v>
      </c>
      <c r="AW63" s="95">
        <f>'ZTI - Stavební rozpočet'!J34</f>
        <v>0</v>
      </c>
      <c r="AX63" s="95">
        <f>'ZTI - Stavební rozpočet'!J35</f>
        <v>0</v>
      </c>
      <c r="AY63" s="95">
        <f>'ZTI - Stavební rozpočet'!J36</f>
        <v>0</v>
      </c>
      <c r="AZ63" s="95">
        <f>'ZTI - Stavební rozpočet'!F33</f>
        <v>0</v>
      </c>
      <c r="BA63" s="95">
        <f>'ZTI - Stavební rozpočet'!F34</f>
        <v>0</v>
      </c>
      <c r="BB63" s="95">
        <f>'ZTI - Stavební rozpočet'!F35</f>
        <v>0</v>
      </c>
      <c r="BC63" s="95">
        <f>'ZTI - Stavební rozpočet'!F36</f>
        <v>0</v>
      </c>
      <c r="BD63" s="97">
        <f>'ZTI - Stavební rozpočet'!F37</f>
        <v>0</v>
      </c>
      <c r="BT63" s="98" t="s">
        <v>86</v>
      </c>
      <c r="BV63" s="98" t="s">
        <v>80</v>
      </c>
      <c r="BW63" s="98" t="s">
        <v>112</v>
      </c>
      <c r="BX63" s="98" t="s">
        <v>5</v>
      </c>
      <c r="CL63" s="98" t="s">
        <v>32</v>
      </c>
      <c r="CM63" s="98" t="s">
        <v>88</v>
      </c>
    </row>
    <row r="64" spans="1:91" s="7" customFormat="1" ht="16.5" customHeight="1">
      <c r="A64" s="88" t="s">
        <v>82</v>
      </c>
      <c r="B64" s="89"/>
      <c r="C64" s="90"/>
      <c r="D64" s="343" t="s">
        <v>113</v>
      </c>
      <c r="E64" s="343"/>
      <c r="F64" s="343"/>
      <c r="G64" s="343"/>
      <c r="H64" s="343"/>
      <c r="I64" s="91"/>
      <c r="J64" s="343" t="s">
        <v>114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68">
        <f>'INT - Vnitřní vybavení'!J30</f>
        <v>0</v>
      </c>
      <c r="AH64" s="369"/>
      <c r="AI64" s="369"/>
      <c r="AJ64" s="369"/>
      <c r="AK64" s="369"/>
      <c r="AL64" s="369"/>
      <c r="AM64" s="369"/>
      <c r="AN64" s="368">
        <f t="shared" si="0"/>
        <v>0</v>
      </c>
      <c r="AO64" s="369"/>
      <c r="AP64" s="369"/>
      <c r="AQ64" s="92" t="s">
        <v>85</v>
      </c>
      <c r="AR64" s="93"/>
      <c r="AS64" s="99">
        <v>0</v>
      </c>
      <c r="AT64" s="100">
        <f t="shared" si="1"/>
        <v>0</v>
      </c>
      <c r="AU64" s="101">
        <f>'INT - Vnitřní vybavení'!P88</f>
        <v>0</v>
      </c>
      <c r="AV64" s="100">
        <f>'INT - Vnitřní vybavení'!J33</f>
        <v>0</v>
      </c>
      <c r="AW64" s="100">
        <f>'INT - Vnitřní vybavení'!J34</f>
        <v>0</v>
      </c>
      <c r="AX64" s="100">
        <f>'INT - Vnitřní vybavení'!J35</f>
        <v>0</v>
      </c>
      <c r="AY64" s="100">
        <f>'INT - Vnitřní vybavení'!J36</f>
        <v>0</v>
      </c>
      <c r="AZ64" s="100">
        <f>'INT - Vnitřní vybavení'!F33</f>
        <v>0</v>
      </c>
      <c r="BA64" s="100">
        <f>'INT - Vnitřní vybavení'!F34</f>
        <v>0</v>
      </c>
      <c r="BB64" s="100">
        <f>'INT - Vnitřní vybavení'!F35</f>
        <v>0</v>
      </c>
      <c r="BC64" s="100">
        <f>'INT - Vnitřní vybavení'!F36</f>
        <v>0</v>
      </c>
      <c r="BD64" s="102">
        <f>'INT - Vnitřní vybavení'!F37</f>
        <v>0</v>
      </c>
      <c r="BT64" s="98" t="s">
        <v>86</v>
      </c>
      <c r="BV64" s="98" t="s">
        <v>80</v>
      </c>
      <c r="BW64" s="98" t="s">
        <v>115</v>
      </c>
      <c r="BX64" s="98" t="s">
        <v>5</v>
      </c>
      <c r="CL64" s="98" t="s">
        <v>32</v>
      </c>
      <c r="CM64" s="98" t="s">
        <v>88</v>
      </c>
    </row>
    <row r="65" spans="1:57" s="2" customFormat="1" ht="30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41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41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</sheetData>
  <sheetProtection algorithmName="SHA-512" hashValue="yjTMCjiTEmqwZiCEU0CJoZni4HlnEjXmzm0pGDW7AbvzgHtnVxqVwmmDfIgfbWtaMA7l4uaUWXCacwaAPPQJWw==" saltValue="2WZBQY2T99MF8vFJ1lHMS29Dlzfid4pzRjjuzmyD1jX5nlydrL4zoFQiOGqnfpO+x8Hv7B7kR9e3HEqzzbboBg==" spinCount="100000" sheet="1" objects="1" scenarios="1" formatColumns="0" formatRows="0"/>
  <mergeCells count="78"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N54:AP54"/>
    <mergeCell ref="AK33:AO33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00 - Pokyny pro zpracován...'!C2" display="/"/>
    <hyperlink ref="A56" location="'01 - Vedlejší rozpočtové ...'!C2" display="/"/>
    <hyperlink ref="A57" location="'02 - D1.1. - D.1.3. - Sta...'!C2" display="/"/>
    <hyperlink ref="A58" location="'EI_venk - Elektroinstalac...'!C2" display="/"/>
    <hyperlink ref="A59" location="'EI_vn - Elektroinstalace ...'!C2" display="/"/>
    <hyperlink ref="A60" location="'PLYN_01 - Plynovodní příp...'!C2" display="/"/>
    <hyperlink ref="A61" location="'PLYN_02 - Vnitřní rozvod ...'!C2" display="/"/>
    <hyperlink ref="A62" location="'UT - Vytápění'!C2" display="/"/>
    <hyperlink ref="A63" location="'ZTI - Stavební rozpočet'!C2" display="/"/>
    <hyperlink ref="A64" location="'INT - Vnitřní vybavení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112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2791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ROUND((SUM(BE83:BE225)),  2)</f>
        <v>0</v>
      </c>
      <c r="G33" s="36"/>
      <c r="H33" s="36"/>
      <c r="I33" s="120">
        <v>0.21</v>
      </c>
      <c r="J33" s="119">
        <f>ROUND(((SUM(BE83:BE225))*I33),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ROUND((SUM(BF83:BF225)),  2)</f>
        <v>0</v>
      </c>
      <c r="G34" s="36"/>
      <c r="H34" s="36"/>
      <c r="I34" s="120">
        <v>0.15</v>
      </c>
      <c r="J34" s="119">
        <f>ROUND(((SUM(BF83:BF225))*I34),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ROUND((SUM(BG83:BG225)),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ROUND((SUM(BH83:BH225)),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ROUND((SUM(BI83:BI225)),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ZTI - Stavební rozpočet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223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2792</v>
      </c>
      <c r="E61" s="193"/>
      <c r="F61" s="193"/>
      <c r="G61" s="193"/>
      <c r="H61" s="193"/>
      <c r="I61" s="193"/>
      <c r="J61" s="194">
        <f>J85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2793</v>
      </c>
      <c r="E62" s="193"/>
      <c r="F62" s="193"/>
      <c r="G62" s="193"/>
      <c r="H62" s="193"/>
      <c r="I62" s="193"/>
      <c r="J62" s="194">
        <f>J140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2794</v>
      </c>
      <c r="E63" s="193"/>
      <c r="F63" s="193"/>
      <c r="G63" s="193"/>
      <c r="H63" s="193"/>
      <c r="I63" s="193"/>
      <c r="J63" s="194">
        <f>J189</f>
        <v>0</v>
      </c>
      <c r="K63" s="191"/>
      <c r="L63" s="195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4" t="s">
        <v>124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0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88" t="str">
        <f>E7</f>
        <v>Objekt zázemí a šaten sport. organizace</v>
      </c>
      <c r="F73" s="389"/>
      <c r="G73" s="389"/>
      <c r="H73" s="389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0" t="s">
        <v>117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5" t="str">
        <f>E9</f>
        <v>ZTI - Stavební rozpočet</v>
      </c>
      <c r="F75" s="390"/>
      <c r="G75" s="390"/>
      <c r="H75" s="390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22</v>
      </c>
      <c r="D77" s="38"/>
      <c r="E77" s="38"/>
      <c r="F77" s="28" t="str">
        <f>F12</f>
        <v xml:space="preserve">Štěnovický Borek </v>
      </c>
      <c r="G77" s="38"/>
      <c r="H77" s="38"/>
      <c r="I77" s="30" t="s">
        <v>24</v>
      </c>
      <c r="J77" s="61" t="str">
        <f>IF(J12="","",J12)</f>
        <v>25. 2. 2022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40.15" customHeight="1">
      <c r="A79" s="36"/>
      <c r="B79" s="37"/>
      <c r="C79" s="30" t="s">
        <v>30</v>
      </c>
      <c r="D79" s="38"/>
      <c r="E79" s="38"/>
      <c r="F79" s="28" t="str">
        <f>E15</f>
        <v>Obec Štěnovický Borek, Štěnovický Borek 28, 33209</v>
      </c>
      <c r="G79" s="38"/>
      <c r="H79" s="38"/>
      <c r="I79" s="30" t="s">
        <v>37</v>
      </c>
      <c r="J79" s="34" t="str">
        <f>E21</f>
        <v>Dipl. tech. Josef Špeta, autorizovaný stavitel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0" t="s">
        <v>35</v>
      </c>
      <c r="D80" s="38"/>
      <c r="E80" s="38"/>
      <c r="F80" s="28" t="str">
        <f>IF(E18="","",E18)</f>
        <v>Vyplň údaj</v>
      </c>
      <c r="G80" s="38"/>
      <c r="H80" s="38"/>
      <c r="I80" s="30" t="s">
        <v>40</v>
      </c>
      <c r="J80" s="34" t="str">
        <f>E24</f>
        <v>Jakub Vilingr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0" customFormat="1" ht="29.25" customHeight="1">
      <c r="A82" s="142"/>
      <c r="B82" s="143"/>
      <c r="C82" s="144" t="s">
        <v>125</v>
      </c>
      <c r="D82" s="145" t="s">
        <v>63</v>
      </c>
      <c r="E82" s="145" t="s">
        <v>59</v>
      </c>
      <c r="F82" s="145" t="s">
        <v>60</v>
      </c>
      <c r="G82" s="145" t="s">
        <v>126</v>
      </c>
      <c r="H82" s="145" t="s">
        <v>127</v>
      </c>
      <c r="I82" s="145" t="s">
        <v>128</v>
      </c>
      <c r="J82" s="145" t="s">
        <v>121</v>
      </c>
      <c r="K82" s="146" t="s">
        <v>129</v>
      </c>
      <c r="L82" s="147"/>
      <c r="M82" s="70" t="s">
        <v>32</v>
      </c>
      <c r="N82" s="71" t="s">
        <v>48</v>
      </c>
      <c r="O82" s="71" t="s">
        <v>130</v>
      </c>
      <c r="P82" s="71" t="s">
        <v>131</v>
      </c>
      <c r="Q82" s="71" t="s">
        <v>132</v>
      </c>
      <c r="R82" s="71" t="s">
        <v>133</v>
      </c>
      <c r="S82" s="71" t="s">
        <v>134</v>
      </c>
      <c r="T82" s="72" t="s">
        <v>135</v>
      </c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pans="1:65" s="2" customFormat="1" ht="22.9" customHeight="1">
      <c r="A83" s="36"/>
      <c r="B83" s="37"/>
      <c r="C83" s="77" t="s">
        <v>136</v>
      </c>
      <c r="D83" s="38"/>
      <c r="E83" s="38"/>
      <c r="F83" s="38"/>
      <c r="G83" s="38"/>
      <c r="H83" s="38"/>
      <c r="I83" s="38"/>
      <c r="J83" s="148">
        <f>BK83</f>
        <v>0</v>
      </c>
      <c r="K83" s="38"/>
      <c r="L83" s="41"/>
      <c r="M83" s="73"/>
      <c r="N83" s="149"/>
      <c r="O83" s="74"/>
      <c r="P83" s="150">
        <f>P84</f>
        <v>0</v>
      </c>
      <c r="Q83" s="74"/>
      <c r="R83" s="150">
        <f>R84</f>
        <v>0</v>
      </c>
      <c r="S83" s="74"/>
      <c r="T83" s="151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8" t="s">
        <v>77</v>
      </c>
      <c r="AU83" s="18" t="s">
        <v>122</v>
      </c>
      <c r="BK83" s="152">
        <f>BK84</f>
        <v>0</v>
      </c>
    </row>
    <row r="84" spans="1:65" s="11" customFormat="1" ht="25.9" customHeight="1">
      <c r="B84" s="153"/>
      <c r="C84" s="154"/>
      <c r="D84" s="155" t="s">
        <v>77</v>
      </c>
      <c r="E84" s="156" t="s">
        <v>836</v>
      </c>
      <c r="F84" s="156" t="s">
        <v>837</v>
      </c>
      <c r="G84" s="154"/>
      <c r="H84" s="154"/>
      <c r="I84" s="157"/>
      <c r="J84" s="158">
        <f>BK84</f>
        <v>0</v>
      </c>
      <c r="K84" s="154"/>
      <c r="L84" s="159"/>
      <c r="M84" s="160"/>
      <c r="N84" s="161"/>
      <c r="O84" s="161"/>
      <c r="P84" s="162">
        <f>P85+P140+P189</f>
        <v>0</v>
      </c>
      <c r="Q84" s="161"/>
      <c r="R84" s="162">
        <f>R85+R140+R189</f>
        <v>0</v>
      </c>
      <c r="S84" s="161"/>
      <c r="T84" s="163">
        <f>T85+T140+T189</f>
        <v>0</v>
      </c>
      <c r="AR84" s="164" t="s">
        <v>88</v>
      </c>
      <c r="AT84" s="165" t="s">
        <v>77</v>
      </c>
      <c r="AU84" s="165" t="s">
        <v>78</v>
      </c>
      <c r="AY84" s="164" t="s">
        <v>140</v>
      </c>
      <c r="BK84" s="166">
        <f>BK85+BK140+BK189</f>
        <v>0</v>
      </c>
    </row>
    <row r="85" spans="1:65" s="11" customFormat="1" ht="22.9" customHeight="1">
      <c r="B85" s="153"/>
      <c r="C85" s="154"/>
      <c r="D85" s="155" t="s">
        <v>77</v>
      </c>
      <c r="E85" s="196" t="s">
        <v>2795</v>
      </c>
      <c r="F85" s="196" t="s">
        <v>2796</v>
      </c>
      <c r="G85" s="154"/>
      <c r="H85" s="154"/>
      <c r="I85" s="157"/>
      <c r="J85" s="197">
        <f>BK85</f>
        <v>0</v>
      </c>
      <c r="K85" s="154"/>
      <c r="L85" s="159"/>
      <c r="M85" s="160"/>
      <c r="N85" s="161"/>
      <c r="O85" s="161"/>
      <c r="P85" s="162">
        <f>SUM(P86:P139)</f>
        <v>0</v>
      </c>
      <c r="Q85" s="161"/>
      <c r="R85" s="162">
        <f>SUM(R86:R139)</f>
        <v>0</v>
      </c>
      <c r="S85" s="161"/>
      <c r="T85" s="163">
        <f>SUM(T86:T139)</f>
        <v>0</v>
      </c>
      <c r="AR85" s="164" t="s">
        <v>88</v>
      </c>
      <c r="AT85" s="165" t="s">
        <v>77</v>
      </c>
      <c r="AU85" s="165" t="s">
        <v>86</v>
      </c>
      <c r="AY85" s="164" t="s">
        <v>140</v>
      </c>
      <c r="BK85" s="166">
        <f>SUM(BK86:BK139)</f>
        <v>0</v>
      </c>
    </row>
    <row r="86" spans="1:65" s="2" customFormat="1" ht="16.5" customHeight="1">
      <c r="A86" s="36"/>
      <c r="B86" s="37"/>
      <c r="C86" s="167" t="s">
        <v>86</v>
      </c>
      <c r="D86" s="167" t="s">
        <v>141</v>
      </c>
      <c r="E86" s="168" t="s">
        <v>2797</v>
      </c>
      <c r="F86" s="169" t="s">
        <v>2798</v>
      </c>
      <c r="G86" s="170" t="s">
        <v>358</v>
      </c>
      <c r="H86" s="171">
        <v>40</v>
      </c>
      <c r="I86" s="172"/>
      <c r="J86" s="173">
        <f>ROUND(I86*H86,2)</f>
        <v>0</v>
      </c>
      <c r="K86" s="169" t="s">
        <v>2799</v>
      </c>
      <c r="L86" s="41"/>
      <c r="M86" s="174" t="s">
        <v>32</v>
      </c>
      <c r="N86" s="175" t="s">
        <v>49</v>
      </c>
      <c r="O86" s="66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78" t="s">
        <v>348</v>
      </c>
      <c r="AT86" s="178" t="s">
        <v>141</v>
      </c>
      <c r="AU86" s="178" t="s">
        <v>88</v>
      </c>
      <c r="AY86" s="18" t="s">
        <v>140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8" t="s">
        <v>86</v>
      </c>
      <c r="BK86" s="179">
        <f>ROUND(I86*H86,2)</f>
        <v>0</v>
      </c>
      <c r="BL86" s="18" t="s">
        <v>348</v>
      </c>
      <c r="BM86" s="178" t="s">
        <v>88</v>
      </c>
    </row>
    <row r="87" spans="1:65" s="2" customFormat="1" ht="11.25">
      <c r="A87" s="36"/>
      <c r="B87" s="37"/>
      <c r="C87" s="38"/>
      <c r="D87" s="180" t="s">
        <v>146</v>
      </c>
      <c r="E87" s="38"/>
      <c r="F87" s="181" t="s">
        <v>2798</v>
      </c>
      <c r="G87" s="38"/>
      <c r="H87" s="38"/>
      <c r="I87" s="182"/>
      <c r="J87" s="38"/>
      <c r="K87" s="38"/>
      <c r="L87" s="41"/>
      <c r="M87" s="183"/>
      <c r="N87" s="18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8" t="s">
        <v>146</v>
      </c>
      <c r="AU87" s="18" t="s">
        <v>88</v>
      </c>
    </row>
    <row r="88" spans="1:65" s="2" customFormat="1" ht="16.5" customHeight="1">
      <c r="A88" s="36"/>
      <c r="B88" s="37"/>
      <c r="C88" s="167" t="s">
        <v>88</v>
      </c>
      <c r="D88" s="167" t="s">
        <v>141</v>
      </c>
      <c r="E88" s="168" t="s">
        <v>2800</v>
      </c>
      <c r="F88" s="169" t="s">
        <v>2801</v>
      </c>
      <c r="G88" s="170" t="s">
        <v>358</v>
      </c>
      <c r="H88" s="171">
        <v>8</v>
      </c>
      <c r="I88" s="172"/>
      <c r="J88" s="173">
        <f>ROUND(I88*H88,2)</f>
        <v>0</v>
      </c>
      <c r="K88" s="169" t="s">
        <v>2799</v>
      </c>
      <c r="L88" s="41"/>
      <c r="M88" s="174" t="s">
        <v>32</v>
      </c>
      <c r="N88" s="175" t="s">
        <v>49</v>
      </c>
      <c r="O88" s="66"/>
      <c r="P88" s="176">
        <f>O88*H88</f>
        <v>0</v>
      </c>
      <c r="Q88" s="176">
        <v>0</v>
      </c>
      <c r="R88" s="176">
        <f>Q88*H88</f>
        <v>0</v>
      </c>
      <c r="S88" s="176">
        <v>0</v>
      </c>
      <c r="T88" s="17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78" t="s">
        <v>348</v>
      </c>
      <c r="AT88" s="178" t="s">
        <v>141</v>
      </c>
      <c r="AU88" s="178" t="s">
        <v>88</v>
      </c>
      <c r="AY88" s="18" t="s">
        <v>140</v>
      </c>
      <c r="BE88" s="179">
        <f>IF(N88="základní",J88,0)</f>
        <v>0</v>
      </c>
      <c r="BF88" s="179">
        <f>IF(N88="snížená",J88,0)</f>
        <v>0</v>
      </c>
      <c r="BG88" s="179">
        <f>IF(N88="zákl. přenesená",J88,0)</f>
        <v>0</v>
      </c>
      <c r="BH88" s="179">
        <f>IF(N88="sníž. přenesená",J88,0)</f>
        <v>0</v>
      </c>
      <c r="BI88" s="179">
        <f>IF(N88="nulová",J88,0)</f>
        <v>0</v>
      </c>
      <c r="BJ88" s="18" t="s">
        <v>86</v>
      </c>
      <c r="BK88" s="179">
        <f>ROUND(I88*H88,2)</f>
        <v>0</v>
      </c>
      <c r="BL88" s="18" t="s">
        <v>348</v>
      </c>
      <c r="BM88" s="178" t="s">
        <v>139</v>
      </c>
    </row>
    <row r="89" spans="1:65" s="2" customFormat="1" ht="11.25">
      <c r="A89" s="36"/>
      <c r="B89" s="37"/>
      <c r="C89" s="38"/>
      <c r="D89" s="180" t="s">
        <v>146</v>
      </c>
      <c r="E89" s="38"/>
      <c r="F89" s="181" t="s">
        <v>2801</v>
      </c>
      <c r="G89" s="38"/>
      <c r="H89" s="38"/>
      <c r="I89" s="182"/>
      <c r="J89" s="38"/>
      <c r="K89" s="38"/>
      <c r="L89" s="41"/>
      <c r="M89" s="183"/>
      <c r="N89" s="18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8" t="s">
        <v>146</v>
      </c>
      <c r="AU89" s="18" t="s">
        <v>88</v>
      </c>
    </row>
    <row r="90" spans="1:65" s="2" customFormat="1" ht="16.5" customHeight="1">
      <c r="A90" s="36"/>
      <c r="B90" s="37"/>
      <c r="C90" s="167" t="s">
        <v>150</v>
      </c>
      <c r="D90" s="167" t="s">
        <v>141</v>
      </c>
      <c r="E90" s="168" t="s">
        <v>2802</v>
      </c>
      <c r="F90" s="169" t="s">
        <v>2803</v>
      </c>
      <c r="G90" s="170" t="s">
        <v>358</v>
      </c>
      <c r="H90" s="171">
        <v>4</v>
      </c>
      <c r="I90" s="172"/>
      <c r="J90" s="173">
        <f>ROUND(I90*H90,2)</f>
        <v>0</v>
      </c>
      <c r="K90" s="169" t="s">
        <v>2799</v>
      </c>
      <c r="L90" s="41"/>
      <c r="M90" s="174" t="s">
        <v>32</v>
      </c>
      <c r="N90" s="175" t="s">
        <v>49</v>
      </c>
      <c r="O90" s="66"/>
      <c r="P90" s="176">
        <f>O90*H90</f>
        <v>0</v>
      </c>
      <c r="Q90" s="176">
        <v>0</v>
      </c>
      <c r="R90" s="176">
        <f>Q90*H90</f>
        <v>0</v>
      </c>
      <c r="S90" s="176">
        <v>0</v>
      </c>
      <c r="T90" s="17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78" t="s">
        <v>348</v>
      </c>
      <c r="AT90" s="178" t="s">
        <v>141</v>
      </c>
      <c r="AU90" s="178" t="s">
        <v>88</v>
      </c>
      <c r="AY90" s="18" t="s">
        <v>140</v>
      </c>
      <c r="BE90" s="179">
        <f>IF(N90="základní",J90,0)</f>
        <v>0</v>
      </c>
      <c r="BF90" s="179">
        <f>IF(N90="snížená",J90,0)</f>
        <v>0</v>
      </c>
      <c r="BG90" s="179">
        <f>IF(N90="zákl. přenesená",J90,0)</f>
        <v>0</v>
      </c>
      <c r="BH90" s="179">
        <f>IF(N90="sníž. přenesená",J90,0)</f>
        <v>0</v>
      </c>
      <c r="BI90" s="179">
        <f>IF(N90="nulová",J90,0)</f>
        <v>0</v>
      </c>
      <c r="BJ90" s="18" t="s">
        <v>86</v>
      </c>
      <c r="BK90" s="179">
        <f>ROUND(I90*H90,2)</f>
        <v>0</v>
      </c>
      <c r="BL90" s="18" t="s">
        <v>348</v>
      </c>
      <c r="BM90" s="178" t="s">
        <v>165</v>
      </c>
    </row>
    <row r="91" spans="1:65" s="2" customFormat="1" ht="11.25">
      <c r="A91" s="36"/>
      <c r="B91" s="37"/>
      <c r="C91" s="38"/>
      <c r="D91" s="180" t="s">
        <v>146</v>
      </c>
      <c r="E91" s="38"/>
      <c r="F91" s="181" t="s">
        <v>2803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146</v>
      </c>
      <c r="AU91" s="18" t="s">
        <v>88</v>
      </c>
    </row>
    <row r="92" spans="1:65" s="2" customFormat="1" ht="16.5" customHeight="1">
      <c r="A92" s="36"/>
      <c r="B92" s="37"/>
      <c r="C92" s="167" t="s">
        <v>139</v>
      </c>
      <c r="D92" s="167" t="s">
        <v>141</v>
      </c>
      <c r="E92" s="168" t="s">
        <v>2804</v>
      </c>
      <c r="F92" s="169" t="s">
        <v>2805</v>
      </c>
      <c r="G92" s="170" t="s">
        <v>358</v>
      </c>
      <c r="H92" s="171">
        <v>42</v>
      </c>
      <c r="I92" s="172"/>
      <c r="J92" s="173">
        <f>ROUND(I92*H92,2)</f>
        <v>0</v>
      </c>
      <c r="K92" s="169" t="s">
        <v>2799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348</v>
      </c>
      <c r="AT92" s="178" t="s">
        <v>141</v>
      </c>
      <c r="AU92" s="178" t="s">
        <v>88</v>
      </c>
      <c r="AY92" s="18" t="s">
        <v>140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348</v>
      </c>
      <c r="BM92" s="178" t="s">
        <v>173</v>
      </c>
    </row>
    <row r="93" spans="1:65" s="2" customFormat="1" ht="11.25">
      <c r="A93" s="36"/>
      <c r="B93" s="37"/>
      <c r="C93" s="38"/>
      <c r="D93" s="180" t="s">
        <v>146</v>
      </c>
      <c r="E93" s="38"/>
      <c r="F93" s="181" t="s">
        <v>2805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146</v>
      </c>
      <c r="AU93" s="18" t="s">
        <v>88</v>
      </c>
    </row>
    <row r="94" spans="1:65" s="2" customFormat="1" ht="16.5" customHeight="1">
      <c r="A94" s="36"/>
      <c r="B94" s="37"/>
      <c r="C94" s="167" t="s">
        <v>160</v>
      </c>
      <c r="D94" s="167" t="s">
        <v>141</v>
      </c>
      <c r="E94" s="168" t="s">
        <v>2806</v>
      </c>
      <c r="F94" s="169" t="s">
        <v>2807</v>
      </c>
      <c r="G94" s="170" t="s">
        <v>358</v>
      </c>
      <c r="H94" s="171">
        <v>51</v>
      </c>
      <c r="I94" s="172"/>
      <c r="J94" s="173">
        <f>ROUND(I94*H94,2)</f>
        <v>0</v>
      </c>
      <c r="K94" s="169" t="s">
        <v>2799</v>
      </c>
      <c r="L94" s="41"/>
      <c r="M94" s="174" t="s">
        <v>32</v>
      </c>
      <c r="N94" s="175" t="s">
        <v>49</v>
      </c>
      <c r="O94" s="66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78" t="s">
        <v>348</v>
      </c>
      <c r="AT94" s="178" t="s">
        <v>141</v>
      </c>
      <c r="AU94" s="178" t="s">
        <v>88</v>
      </c>
      <c r="AY94" s="18" t="s">
        <v>140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18" t="s">
        <v>86</v>
      </c>
      <c r="BK94" s="179">
        <f>ROUND(I94*H94,2)</f>
        <v>0</v>
      </c>
      <c r="BL94" s="18" t="s">
        <v>348</v>
      </c>
      <c r="BM94" s="178" t="s">
        <v>302</v>
      </c>
    </row>
    <row r="95" spans="1:65" s="2" customFormat="1" ht="11.25">
      <c r="A95" s="36"/>
      <c r="B95" s="37"/>
      <c r="C95" s="38"/>
      <c r="D95" s="180" t="s">
        <v>146</v>
      </c>
      <c r="E95" s="38"/>
      <c r="F95" s="181" t="s">
        <v>2807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146</v>
      </c>
      <c r="AU95" s="18" t="s">
        <v>88</v>
      </c>
    </row>
    <row r="96" spans="1:65" s="2" customFormat="1" ht="16.5" customHeight="1">
      <c r="A96" s="36"/>
      <c r="B96" s="37"/>
      <c r="C96" s="167" t="s">
        <v>165</v>
      </c>
      <c r="D96" s="167" t="s">
        <v>141</v>
      </c>
      <c r="E96" s="168" t="s">
        <v>2808</v>
      </c>
      <c r="F96" s="169" t="s">
        <v>2809</v>
      </c>
      <c r="G96" s="170" t="s">
        <v>358</v>
      </c>
      <c r="H96" s="171">
        <v>9</v>
      </c>
      <c r="I96" s="172"/>
      <c r="J96" s="173">
        <f>ROUND(I96*H96,2)</f>
        <v>0</v>
      </c>
      <c r="K96" s="169" t="s">
        <v>2799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348</v>
      </c>
      <c r="AT96" s="178" t="s">
        <v>141</v>
      </c>
      <c r="AU96" s="178" t="s">
        <v>88</v>
      </c>
      <c r="AY96" s="18" t="s">
        <v>140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348</v>
      </c>
      <c r="BM96" s="178" t="s">
        <v>316</v>
      </c>
    </row>
    <row r="97" spans="1:65" s="2" customFormat="1" ht="11.25">
      <c r="A97" s="36"/>
      <c r="B97" s="37"/>
      <c r="C97" s="38"/>
      <c r="D97" s="180" t="s">
        <v>146</v>
      </c>
      <c r="E97" s="38"/>
      <c r="F97" s="181" t="s">
        <v>2809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146</v>
      </c>
      <c r="AU97" s="18" t="s">
        <v>88</v>
      </c>
    </row>
    <row r="98" spans="1:65" s="2" customFormat="1" ht="16.5" customHeight="1">
      <c r="A98" s="36"/>
      <c r="B98" s="37"/>
      <c r="C98" s="167" t="s">
        <v>169</v>
      </c>
      <c r="D98" s="167" t="s">
        <v>141</v>
      </c>
      <c r="E98" s="168" t="s">
        <v>2810</v>
      </c>
      <c r="F98" s="169" t="s">
        <v>2811</v>
      </c>
      <c r="G98" s="170" t="s">
        <v>358</v>
      </c>
      <c r="H98" s="171">
        <v>41</v>
      </c>
      <c r="I98" s="172"/>
      <c r="J98" s="173">
        <f>ROUND(I98*H98,2)</f>
        <v>0</v>
      </c>
      <c r="K98" s="169" t="s">
        <v>2799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348</v>
      </c>
      <c r="AT98" s="178" t="s">
        <v>141</v>
      </c>
      <c r="AU98" s="178" t="s">
        <v>88</v>
      </c>
      <c r="AY98" s="18" t="s">
        <v>140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348</v>
      </c>
      <c r="BM98" s="178" t="s">
        <v>333</v>
      </c>
    </row>
    <row r="99" spans="1:65" s="2" customFormat="1" ht="11.25">
      <c r="A99" s="36"/>
      <c r="B99" s="37"/>
      <c r="C99" s="38"/>
      <c r="D99" s="180" t="s">
        <v>146</v>
      </c>
      <c r="E99" s="38"/>
      <c r="F99" s="181" t="s">
        <v>2811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146</v>
      </c>
      <c r="AU99" s="18" t="s">
        <v>88</v>
      </c>
    </row>
    <row r="100" spans="1:65" s="2" customFormat="1" ht="16.5" customHeight="1">
      <c r="A100" s="36"/>
      <c r="B100" s="37"/>
      <c r="C100" s="167" t="s">
        <v>173</v>
      </c>
      <c r="D100" s="167" t="s">
        <v>141</v>
      </c>
      <c r="E100" s="168" t="s">
        <v>2812</v>
      </c>
      <c r="F100" s="169" t="s">
        <v>2813</v>
      </c>
      <c r="G100" s="170" t="s">
        <v>366</v>
      </c>
      <c r="H100" s="171">
        <v>28</v>
      </c>
      <c r="I100" s="172"/>
      <c r="J100" s="173">
        <f>ROUND(I100*H100,2)</f>
        <v>0</v>
      </c>
      <c r="K100" s="169" t="s">
        <v>2799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348</v>
      </c>
      <c r="AT100" s="178" t="s">
        <v>141</v>
      </c>
      <c r="AU100" s="178" t="s">
        <v>88</v>
      </c>
      <c r="AY100" s="18" t="s">
        <v>140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348</v>
      </c>
      <c r="BM100" s="178" t="s">
        <v>348</v>
      </c>
    </row>
    <row r="101" spans="1:65" s="2" customFormat="1" ht="11.25">
      <c r="A101" s="36"/>
      <c r="B101" s="37"/>
      <c r="C101" s="38"/>
      <c r="D101" s="180" t="s">
        <v>146</v>
      </c>
      <c r="E101" s="38"/>
      <c r="F101" s="181" t="s">
        <v>2813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146</v>
      </c>
      <c r="AU101" s="18" t="s">
        <v>88</v>
      </c>
    </row>
    <row r="102" spans="1:65" s="2" customFormat="1" ht="16.5" customHeight="1">
      <c r="A102" s="36"/>
      <c r="B102" s="37"/>
      <c r="C102" s="167" t="s">
        <v>295</v>
      </c>
      <c r="D102" s="167" t="s">
        <v>141</v>
      </c>
      <c r="E102" s="168" t="s">
        <v>2814</v>
      </c>
      <c r="F102" s="169" t="s">
        <v>2815</v>
      </c>
      <c r="G102" s="170" t="s">
        <v>366</v>
      </c>
      <c r="H102" s="171">
        <v>8</v>
      </c>
      <c r="I102" s="172"/>
      <c r="J102" s="173">
        <f>ROUND(I102*H102,2)</f>
        <v>0</v>
      </c>
      <c r="K102" s="169" t="s">
        <v>2799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348</v>
      </c>
      <c r="AT102" s="178" t="s">
        <v>141</v>
      </c>
      <c r="AU102" s="178" t="s">
        <v>88</v>
      </c>
      <c r="AY102" s="18" t="s">
        <v>140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348</v>
      </c>
      <c r="BM102" s="178" t="s">
        <v>363</v>
      </c>
    </row>
    <row r="103" spans="1:65" s="2" customFormat="1" ht="11.25">
      <c r="A103" s="36"/>
      <c r="B103" s="37"/>
      <c r="C103" s="38"/>
      <c r="D103" s="180" t="s">
        <v>146</v>
      </c>
      <c r="E103" s="38"/>
      <c r="F103" s="181" t="s">
        <v>2815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146</v>
      </c>
      <c r="AU103" s="18" t="s">
        <v>88</v>
      </c>
    </row>
    <row r="104" spans="1:65" s="2" customFormat="1" ht="16.5" customHeight="1">
      <c r="A104" s="36"/>
      <c r="B104" s="37"/>
      <c r="C104" s="167" t="s">
        <v>302</v>
      </c>
      <c r="D104" s="167" t="s">
        <v>141</v>
      </c>
      <c r="E104" s="168" t="s">
        <v>2816</v>
      </c>
      <c r="F104" s="169" t="s">
        <v>2817</v>
      </c>
      <c r="G104" s="170" t="s">
        <v>366</v>
      </c>
      <c r="H104" s="171">
        <v>6</v>
      </c>
      <c r="I104" s="172"/>
      <c r="J104" s="173">
        <f>ROUND(I104*H104,2)</f>
        <v>0</v>
      </c>
      <c r="K104" s="169" t="s">
        <v>2799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348</v>
      </c>
      <c r="AT104" s="178" t="s">
        <v>141</v>
      </c>
      <c r="AU104" s="178" t="s">
        <v>88</v>
      </c>
      <c r="AY104" s="18" t="s">
        <v>140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348</v>
      </c>
      <c r="BM104" s="178" t="s">
        <v>376</v>
      </c>
    </row>
    <row r="105" spans="1:65" s="2" customFormat="1" ht="11.25">
      <c r="A105" s="36"/>
      <c r="B105" s="37"/>
      <c r="C105" s="38"/>
      <c r="D105" s="180" t="s">
        <v>146</v>
      </c>
      <c r="E105" s="38"/>
      <c r="F105" s="181" t="s">
        <v>2817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146</v>
      </c>
      <c r="AU105" s="18" t="s">
        <v>88</v>
      </c>
    </row>
    <row r="106" spans="1:65" s="2" customFormat="1" ht="16.5" customHeight="1">
      <c r="A106" s="36"/>
      <c r="B106" s="37"/>
      <c r="C106" s="167" t="s">
        <v>309</v>
      </c>
      <c r="D106" s="167" t="s">
        <v>141</v>
      </c>
      <c r="E106" s="168" t="s">
        <v>2818</v>
      </c>
      <c r="F106" s="169" t="s">
        <v>2819</v>
      </c>
      <c r="G106" s="170" t="s">
        <v>366</v>
      </c>
      <c r="H106" s="171">
        <v>2</v>
      </c>
      <c r="I106" s="172"/>
      <c r="J106" s="173">
        <f>ROUND(I106*H106,2)</f>
        <v>0</v>
      </c>
      <c r="K106" s="169" t="s">
        <v>2799</v>
      </c>
      <c r="L106" s="41"/>
      <c r="M106" s="174" t="s">
        <v>32</v>
      </c>
      <c r="N106" s="175" t="s">
        <v>49</v>
      </c>
      <c r="O106" s="66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8" t="s">
        <v>348</v>
      </c>
      <c r="AT106" s="178" t="s">
        <v>141</v>
      </c>
      <c r="AU106" s="178" t="s">
        <v>88</v>
      </c>
      <c r="AY106" s="18" t="s">
        <v>140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18" t="s">
        <v>86</v>
      </c>
      <c r="BK106" s="179">
        <f>ROUND(I106*H106,2)</f>
        <v>0</v>
      </c>
      <c r="BL106" s="18" t="s">
        <v>348</v>
      </c>
      <c r="BM106" s="178" t="s">
        <v>392</v>
      </c>
    </row>
    <row r="107" spans="1:65" s="2" customFormat="1" ht="11.25">
      <c r="A107" s="36"/>
      <c r="B107" s="37"/>
      <c r="C107" s="38"/>
      <c r="D107" s="180" t="s">
        <v>146</v>
      </c>
      <c r="E107" s="38"/>
      <c r="F107" s="181" t="s">
        <v>2819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146</v>
      </c>
      <c r="AU107" s="18" t="s">
        <v>88</v>
      </c>
    </row>
    <row r="108" spans="1:65" s="2" customFormat="1" ht="16.5" customHeight="1">
      <c r="A108" s="36"/>
      <c r="B108" s="37"/>
      <c r="C108" s="167" t="s">
        <v>316</v>
      </c>
      <c r="D108" s="167" t="s">
        <v>141</v>
      </c>
      <c r="E108" s="168" t="s">
        <v>2820</v>
      </c>
      <c r="F108" s="169" t="s">
        <v>2821</v>
      </c>
      <c r="G108" s="170" t="s">
        <v>366</v>
      </c>
      <c r="H108" s="171">
        <v>2</v>
      </c>
      <c r="I108" s="172"/>
      <c r="J108" s="173">
        <f>ROUND(I108*H108,2)</f>
        <v>0</v>
      </c>
      <c r="K108" s="169" t="s">
        <v>2799</v>
      </c>
      <c r="L108" s="41"/>
      <c r="M108" s="174" t="s">
        <v>32</v>
      </c>
      <c r="N108" s="175" t="s">
        <v>49</v>
      </c>
      <c r="O108" s="66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78" t="s">
        <v>348</v>
      </c>
      <c r="AT108" s="178" t="s">
        <v>141</v>
      </c>
      <c r="AU108" s="178" t="s">
        <v>88</v>
      </c>
      <c r="AY108" s="18" t="s">
        <v>140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18" t="s">
        <v>86</v>
      </c>
      <c r="BK108" s="179">
        <f>ROUND(I108*H108,2)</f>
        <v>0</v>
      </c>
      <c r="BL108" s="18" t="s">
        <v>348</v>
      </c>
      <c r="BM108" s="178" t="s">
        <v>406</v>
      </c>
    </row>
    <row r="109" spans="1:65" s="2" customFormat="1" ht="11.25">
      <c r="A109" s="36"/>
      <c r="B109" s="37"/>
      <c r="C109" s="38"/>
      <c r="D109" s="180" t="s">
        <v>146</v>
      </c>
      <c r="E109" s="38"/>
      <c r="F109" s="181" t="s">
        <v>2821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146</v>
      </c>
      <c r="AU109" s="18" t="s">
        <v>88</v>
      </c>
    </row>
    <row r="110" spans="1:65" s="2" customFormat="1" ht="16.5" customHeight="1">
      <c r="A110" s="36"/>
      <c r="B110" s="37"/>
      <c r="C110" s="167" t="s">
        <v>323</v>
      </c>
      <c r="D110" s="167" t="s">
        <v>141</v>
      </c>
      <c r="E110" s="168" t="s">
        <v>2822</v>
      </c>
      <c r="F110" s="169" t="s">
        <v>2823</v>
      </c>
      <c r="G110" s="170" t="s">
        <v>366</v>
      </c>
      <c r="H110" s="171">
        <v>2</v>
      </c>
      <c r="I110" s="172"/>
      <c r="J110" s="173">
        <f>ROUND(I110*H110,2)</f>
        <v>0</v>
      </c>
      <c r="K110" s="169" t="s">
        <v>2799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348</v>
      </c>
      <c r="AT110" s="178" t="s">
        <v>141</v>
      </c>
      <c r="AU110" s="178" t="s">
        <v>88</v>
      </c>
      <c r="AY110" s="18" t="s">
        <v>140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348</v>
      </c>
      <c r="BM110" s="178" t="s">
        <v>421</v>
      </c>
    </row>
    <row r="111" spans="1:65" s="2" customFormat="1" ht="11.25">
      <c r="A111" s="36"/>
      <c r="B111" s="37"/>
      <c r="C111" s="38"/>
      <c r="D111" s="180" t="s">
        <v>146</v>
      </c>
      <c r="E111" s="38"/>
      <c r="F111" s="181" t="s">
        <v>2823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146</v>
      </c>
      <c r="AU111" s="18" t="s">
        <v>88</v>
      </c>
    </row>
    <row r="112" spans="1:65" s="2" customFormat="1" ht="16.5" customHeight="1">
      <c r="A112" s="36"/>
      <c r="B112" s="37"/>
      <c r="C112" s="167" t="s">
        <v>333</v>
      </c>
      <c r="D112" s="167" t="s">
        <v>141</v>
      </c>
      <c r="E112" s="168" t="s">
        <v>2824</v>
      </c>
      <c r="F112" s="169" t="s">
        <v>2825</v>
      </c>
      <c r="G112" s="170" t="s">
        <v>358</v>
      </c>
      <c r="H112" s="171">
        <v>60</v>
      </c>
      <c r="I112" s="172"/>
      <c r="J112" s="173">
        <f>ROUND(I112*H112,2)</f>
        <v>0</v>
      </c>
      <c r="K112" s="169" t="s">
        <v>2799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348</v>
      </c>
      <c r="AT112" s="178" t="s">
        <v>141</v>
      </c>
      <c r="AU112" s="178" t="s">
        <v>88</v>
      </c>
      <c r="AY112" s="18" t="s">
        <v>140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348</v>
      </c>
      <c r="BM112" s="178" t="s">
        <v>435</v>
      </c>
    </row>
    <row r="113" spans="1:65" s="2" customFormat="1" ht="11.25">
      <c r="A113" s="36"/>
      <c r="B113" s="37"/>
      <c r="C113" s="38"/>
      <c r="D113" s="180" t="s">
        <v>146</v>
      </c>
      <c r="E113" s="38"/>
      <c r="F113" s="181" t="s">
        <v>2825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146</v>
      </c>
      <c r="AU113" s="18" t="s">
        <v>88</v>
      </c>
    </row>
    <row r="114" spans="1:65" s="2" customFormat="1" ht="16.5" customHeight="1">
      <c r="A114" s="36"/>
      <c r="B114" s="37"/>
      <c r="C114" s="167" t="s">
        <v>8</v>
      </c>
      <c r="D114" s="167" t="s">
        <v>141</v>
      </c>
      <c r="E114" s="168" t="s">
        <v>2826</v>
      </c>
      <c r="F114" s="169" t="s">
        <v>2827</v>
      </c>
      <c r="G114" s="170" t="s">
        <v>358</v>
      </c>
      <c r="H114" s="171">
        <v>41</v>
      </c>
      <c r="I114" s="172"/>
      <c r="J114" s="173">
        <f>ROUND(I114*H114,2)</f>
        <v>0</v>
      </c>
      <c r="K114" s="169" t="s">
        <v>2799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348</v>
      </c>
      <c r="AT114" s="178" t="s">
        <v>141</v>
      </c>
      <c r="AU114" s="178" t="s">
        <v>88</v>
      </c>
      <c r="AY114" s="18" t="s">
        <v>140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348</v>
      </c>
      <c r="BM114" s="178" t="s">
        <v>463</v>
      </c>
    </row>
    <row r="115" spans="1:65" s="2" customFormat="1" ht="11.25">
      <c r="A115" s="36"/>
      <c r="B115" s="37"/>
      <c r="C115" s="38"/>
      <c r="D115" s="180" t="s">
        <v>146</v>
      </c>
      <c r="E115" s="38"/>
      <c r="F115" s="181" t="s">
        <v>2827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146</v>
      </c>
      <c r="AU115" s="18" t="s">
        <v>88</v>
      </c>
    </row>
    <row r="116" spans="1:65" s="2" customFormat="1" ht="16.5" customHeight="1">
      <c r="A116" s="36"/>
      <c r="B116" s="37"/>
      <c r="C116" s="167" t="s">
        <v>348</v>
      </c>
      <c r="D116" s="167" t="s">
        <v>141</v>
      </c>
      <c r="E116" s="168" t="s">
        <v>2828</v>
      </c>
      <c r="F116" s="169" t="s">
        <v>2829</v>
      </c>
      <c r="G116" s="170" t="s">
        <v>358</v>
      </c>
      <c r="H116" s="171">
        <v>94</v>
      </c>
      <c r="I116" s="172"/>
      <c r="J116" s="173">
        <f>ROUND(I116*H116,2)</f>
        <v>0</v>
      </c>
      <c r="K116" s="169" t="s">
        <v>2799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348</v>
      </c>
      <c r="AT116" s="178" t="s">
        <v>141</v>
      </c>
      <c r="AU116" s="178" t="s">
        <v>88</v>
      </c>
      <c r="AY116" s="18" t="s">
        <v>140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348</v>
      </c>
      <c r="BM116" s="178" t="s">
        <v>483</v>
      </c>
    </row>
    <row r="117" spans="1:65" s="2" customFormat="1" ht="11.25">
      <c r="A117" s="36"/>
      <c r="B117" s="37"/>
      <c r="C117" s="38"/>
      <c r="D117" s="180" t="s">
        <v>146</v>
      </c>
      <c r="E117" s="38"/>
      <c r="F117" s="181" t="s">
        <v>2829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146</v>
      </c>
      <c r="AU117" s="18" t="s">
        <v>88</v>
      </c>
    </row>
    <row r="118" spans="1:65" s="2" customFormat="1" ht="16.5" customHeight="1">
      <c r="A118" s="36"/>
      <c r="B118" s="37"/>
      <c r="C118" s="167" t="s">
        <v>355</v>
      </c>
      <c r="D118" s="167" t="s">
        <v>141</v>
      </c>
      <c r="E118" s="168" t="s">
        <v>2830</v>
      </c>
      <c r="F118" s="169" t="s">
        <v>2831</v>
      </c>
      <c r="G118" s="170" t="s">
        <v>2832</v>
      </c>
      <c r="H118" s="171">
        <v>1</v>
      </c>
      <c r="I118" s="172"/>
      <c r="J118" s="173">
        <f>ROUND(I118*H118,2)</f>
        <v>0</v>
      </c>
      <c r="K118" s="169" t="s">
        <v>2833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348</v>
      </c>
      <c r="AT118" s="178" t="s">
        <v>141</v>
      </c>
      <c r="AU118" s="178" t="s">
        <v>88</v>
      </c>
      <c r="AY118" s="18" t="s">
        <v>140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348</v>
      </c>
      <c r="BM118" s="178" t="s">
        <v>499</v>
      </c>
    </row>
    <row r="119" spans="1:65" s="2" customFormat="1" ht="11.25">
      <c r="A119" s="36"/>
      <c r="B119" s="37"/>
      <c r="C119" s="38"/>
      <c r="D119" s="180" t="s">
        <v>146</v>
      </c>
      <c r="E119" s="38"/>
      <c r="F119" s="181" t="s">
        <v>2831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146</v>
      </c>
      <c r="AU119" s="18" t="s">
        <v>88</v>
      </c>
    </row>
    <row r="120" spans="1:65" s="2" customFormat="1" ht="16.5" customHeight="1">
      <c r="A120" s="36"/>
      <c r="B120" s="37"/>
      <c r="C120" s="167" t="s">
        <v>363</v>
      </c>
      <c r="D120" s="167" t="s">
        <v>141</v>
      </c>
      <c r="E120" s="168" t="s">
        <v>2834</v>
      </c>
      <c r="F120" s="169" t="s">
        <v>2835</v>
      </c>
      <c r="G120" s="170" t="s">
        <v>244</v>
      </c>
      <c r="H120" s="171">
        <v>18</v>
      </c>
      <c r="I120" s="172"/>
      <c r="J120" s="173">
        <f>ROUND(I120*H120,2)</f>
        <v>0</v>
      </c>
      <c r="K120" s="169" t="s">
        <v>2833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348</v>
      </c>
      <c r="AT120" s="178" t="s">
        <v>141</v>
      </c>
      <c r="AU120" s="178" t="s">
        <v>88</v>
      </c>
      <c r="AY120" s="18" t="s">
        <v>140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348</v>
      </c>
      <c r="BM120" s="178" t="s">
        <v>391</v>
      </c>
    </row>
    <row r="121" spans="1:65" s="2" customFormat="1" ht="11.25">
      <c r="A121" s="36"/>
      <c r="B121" s="37"/>
      <c r="C121" s="38"/>
      <c r="D121" s="180" t="s">
        <v>146</v>
      </c>
      <c r="E121" s="38"/>
      <c r="F121" s="181" t="s">
        <v>2835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146</v>
      </c>
      <c r="AU121" s="18" t="s">
        <v>88</v>
      </c>
    </row>
    <row r="122" spans="1:65" s="2" customFormat="1" ht="16.5" customHeight="1">
      <c r="A122" s="36"/>
      <c r="B122" s="37"/>
      <c r="C122" s="167" t="s">
        <v>370</v>
      </c>
      <c r="D122" s="167" t="s">
        <v>141</v>
      </c>
      <c r="E122" s="168" t="s">
        <v>2836</v>
      </c>
      <c r="F122" s="169" t="s">
        <v>2837</v>
      </c>
      <c r="G122" s="170" t="s">
        <v>366</v>
      </c>
      <c r="H122" s="171">
        <v>2</v>
      </c>
      <c r="I122" s="172"/>
      <c r="J122" s="173">
        <f>ROUND(I122*H122,2)</f>
        <v>0</v>
      </c>
      <c r="K122" s="169" t="s">
        <v>2833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348</v>
      </c>
      <c r="AT122" s="178" t="s">
        <v>141</v>
      </c>
      <c r="AU122" s="178" t="s">
        <v>88</v>
      </c>
      <c r="AY122" s="18" t="s">
        <v>140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348</v>
      </c>
      <c r="BM122" s="178" t="s">
        <v>530</v>
      </c>
    </row>
    <row r="123" spans="1:65" s="2" customFormat="1" ht="11.25">
      <c r="A123" s="36"/>
      <c r="B123" s="37"/>
      <c r="C123" s="38"/>
      <c r="D123" s="180" t="s">
        <v>146</v>
      </c>
      <c r="E123" s="38"/>
      <c r="F123" s="181" t="s">
        <v>2837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146</v>
      </c>
      <c r="AU123" s="18" t="s">
        <v>88</v>
      </c>
    </row>
    <row r="124" spans="1:65" s="2" customFormat="1" ht="16.5" customHeight="1">
      <c r="A124" s="36"/>
      <c r="B124" s="37"/>
      <c r="C124" s="167" t="s">
        <v>376</v>
      </c>
      <c r="D124" s="167" t="s">
        <v>141</v>
      </c>
      <c r="E124" s="168" t="s">
        <v>2838</v>
      </c>
      <c r="F124" s="169" t="s">
        <v>2839</v>
      </c>
      <c r="G124" s="170" t="s">
        <v>366</v>
      </c>
      <c r="H124" s="171">
        <v>1</v>
      </c>
      <c r="I124" s="172"/>
      <c r="J124" s="173">
        <f>ROUND(I124*H124,2)</f>
        <v>0</v>
      </c>
      <c r="K124" s="169" t="s">
        <v>2833</v>
      </c>
      <c r="L124" s="41"/>
      <c r="M124" s="174" t="s">
        <v>32</v>
      </c>
      <c r="N124" s="175" t="s">
        <v>49</v>
      </c>
      <c r="O124" s="66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8" t="s">
        <v>348</v>
      </c>
      <c r="AT124" s="178" t="s">
        <v>141</v>
      </c>
      <c r="AU124" s="178" t="s">
        <v>88</v>
      </c>
      <c r="AY124" s="18" t="s">
        <v>140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8" t="s">
        <v>86</v>
      </c>
      <c r="BK124" s="179">
        <f>ROUND(I124*H124,2)</f>
        <v>0</v>
      </c>
      <c r="BL124" s="18" t="s">
        <v>348</v>
      </c>
      <c r="BM124" s="178" t="s">
        <v>546</v>
      </c>
    </row>
    <row r="125" spans="1:65" s="2" customFormat="1" ht="11.25">
      <c r="A125" s="36"/>
      <c r="B125" s="37"/>
      <c r="C125" s="38"/>
      <c r="D125" s="180" t="s">
        <v>146</v>
      </c>
      <c r="E125" s="38"/>
      <c r="F125" s="181" t="s">
        <v>2839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146</v>
      </c>
      <c r="AU125" s="18" t="s">
        <v>88</v>
      </c>
    </row>
    <row r="126" spans="1:65" s="2" customFormat="1" ht="16.5" customHeight="1">
      <c r="A126" s="36"/>
      <c r="B126" s="37"/>
      <c r="C126" s="167" t="s">
        <v>7</v>
      </c>
      <c r="D126" s="167" t="s">
        <v>141</v>
      </c>
      <c r="E126" s="168" t="s">
        <v>2840</v>
      </c>
      <c r="F126" s="169" t="s">
        <v>2841</v>
      </c>
      <c r="G126" s="170" t="s">
        <v>1529</v>
      </c>
      <c r="H126" s="171">
        <v>180</v>
      </c>
      <c r="I126" s="172"/>
      <c r="J126" s="173">
        <f>ROUND(I126*H126,2)</f>
        <v>0</v>
      </c>
      <c r="K126" s="169" t="s">
        <v>2833</v>
      </c>
      <c r="L126" s="41"/>
      <c r="M126" s="174" t="s">
        <v>32</v>
      </c>
      <c r="N126" s="175" t="s">
        <v>49</v>
      </c>
      <c r="O126" s="66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8" t="s">
        <v>348</v>
      </c>
      <c r="AT126" s="178" t="s">
        <v>141</v>
      </c>
      <c r="AU126" s="178" t="s">
        <v>88</v>
      </c>
      <c r="AY126" s="18" t="s">
        <v>140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86</v>
      </c>
      <c r="BK126" s="179">
        <f>ROUND(I126*H126,2)</f>
        <v>0</v>
      </c>
      <c r="BL126" s="18" t="s">
        <v>348</v>
      </c>
      <c r="BM126" s="178" t="s">
        <v>560</v>
      </c>
    </row>
    <row r="127" spans="1:65" s="2" customFormat="1" ht="11.25">
      <c r="A127" s="36"/>
      <c r="B127" s="37"/>
      <c r="C127" s="38"/>
      <c r="D127" s="180" t="s">
        <v>146</v>
      </c>
      <c r="E127" s="38"/>
      <c r="F127" s="181" t="s">
        <v>2841</v>
      </c>
      <c r="G127" s="38"/>
      <c r="H127" s="38"/>
      <c r="I127" s="182"/>
      <c r="J127" s="38"/>
      <c r="K127" s="38"/>
      <c r="L127" s="41"/>
      <c r="M127" s="183"/>
      <c r="N127" s="18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146</v>
      </c>
      <c r="AU127" s="18" t="s">
        <v>88</v>
      </c>
    </row>
    <row r="128" spans="1:65" s="2" customFormat="1" ht="16.5" customHeight="1">
      <c r="A128" s="36"/>
      <c r="B128" s="37"/>
      <c r="C128" s="167" t="s">
        <v>392</v>
      </c>
      <c r="D128" s="167" t="s">
        <v>141</v>
      </c>
      <c r="E128" s="168" t="s">
        <v>2842</v>
      </c>
      <c r="F128" s="169" t="s">
        <v>2843</v>
      </c>
      <c r="G128" s="170" t="s">
        <v>244</v>
      </c>
      <c r="H128" s="171">
        <v>130</v>
      </c>
      <c r="I128" s="172"/>
      <c r="J128" s="173">
        <f>ROUND(I128*H128,2)</f>
        <v>0</v>
      </c>
      <c r="K128" s="169" t="s">
        <v>2833</v>
      </c>
      <c r="L128" s="41"/>
      <c r="M128" s="174" t="s">
        <v>32</v>
      </c>
      <c r="N128" s="175" t="s">
        <v>49</v>
      </c>
      <c r="O128" s="66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8" t="s">
        <v>348</v>
      </c>
      <c r="AT128" s="178" t="s">
        <v>141</v>
      </c>
      <c r="AU128" s="178" t="s">
        <v>88</v>
      </c>
      <c r="AY128" s="18" t="s">
        <v>140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18" t="s">
        <v>86</v>
      </c>
      <c r="BK128" s="179">
        <f>ROUND(I128*H128,2)</f>
        <v>0</v>
      </c>
      <c r="BL128" s="18" t="s">
        <v>348</v>
      </c>
      <c r="BM128" s="178" t="s">
        <v>573</v>
      </c>
    </row>
    <row r="129" spans="1:65" s="2" customFormat="1" ht="11.25">
      <c r="A129" s="36"/>
      <c r="B129" s="37"/>
      <c r="C129" s="38"/>
      <c r="D129" s="180" t="s">
        <v>146</v>
      </c>
      <c r="E129" s="38"/>
      <c r="F129" s="181" t="s">
        <v>2843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146</v>
      </c>
      <c r="AU129" s="18" t="s">
        <v>88</v>
      </c>
    </row>
    <row r="130" spans="1:65" s="2" customFormat="1" ht="16.5" customHeight="1">
      <c r="A130" s="36"/>
      <c r="B130" s="37"/>
      <c r="C130" s="167" t="s">
        <v>399</v>
      </c>
      <c r="D130" s="167" t="s">
        <v>141</v>
      </c>
      <c r="E130" s="168" t="s">
        <v>2844</v>
      </c>
      <c r="F130" s="169" t="s">
        <v>2845</v>
      </c>
      <c r="G130" s="170" t="s">
        <v>244</v>
      </c>
      <c r="H130" s="171">
        <v>42</v>
      </c>
      <c r="I130" s="172"/>
      <c r="J130" s="173">
        <f>ROUND(I130*H130,2)</f>
        <v>0</v>
      </c>
      <c r="K130" s="169" t="s">
        <v>2833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348</v>
      </c>
      <c r="AT130" s="178" t="s">
        <v>141</v>
      </c>
      <c r="AU130" s="178" t="s">
        <v>88</v>
      </c>
      <c r="AY130" s="18" t="s">
        <v>140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348</v>
      </c>
      <c r="BM130" s="178" t="s">
        <v>592</v>
      </c>
    </row>
    <row r="131" spans="1:65" s="2" customFormat="1" ht="11.25">
      <c r="A131" s="36"/>
      <c r="B131" s="37"/>
      <c r="C131" s="38"/>
      <c r="D131" s="180" t="s">
        <v>146</v>
      </c>
      <c r="E131" s="38"/>
      <c r="F131" s="181" t="s">
        <v>2845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146</v>
      </c>
      <c r="AU131" s="18" t="s">
        <v>88</v>
      </c>
    </row>
    <row r="132" spans="1:65" s="2" customFormat="1" ht="16.5" customHeight="1">
      <c r="A132" s="36"/>
      <c r="B132" s="37"/>
      <c r="C132" s="167" t="s">
        <v>406</v>
      </c>
      <c r="D132" s="167" t="s">
        <v>141</v>
      </c>
      <c r="E132" s="168" t="s">
        <v>2846</v>
      </c>
      <c r="F132" s="169" t="s">
        <v>2847</v>
      </c>
      <c r="G132" s="170" t="s">
        <v>358</v>
      </c>
      <c r="H132" s="171">
        <v>101</v>
      </c>
      <c r="I132" s="172"/>
      <c r="J132" s="173">
        <f>ROUND(I132*H132,2)</f>
        <v>0</v>
      </c>
      <c r="K132" s="169" t="s">
        <v>2833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348</v>
      </c>
      <c r="AT132" s="178" t="s">
        <v>141</v>
      </c>
      <c r="AU132" s="178" t="s">
        <v>88</v>
      </c>
      <c r="AY132" s="18" t="s">
        <v>140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348</v>
      </c>
      <c r="BM132" s="178" t="s">
        <v>611</v>
      </c>
    </row>
    <row r="133" spans="1:65" s="2" customFormat="1" ht="11.25">
      <c r="A133" s="36"/>
      <c r="B133" s="37"/>
      <c r="C133" s="38"/>
      <c r="D133" s="180" t="s">
        <v>146</v>
      </c>
      <c r="E133" s="38"/>
      <c r="F133" s="181" t="s">
        <v>2847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146</v>
      </c>
      <c r="AU133" s="18" t="s">
        <v>88</v>
      </c>
    </row>
    <row r="134" spans="1:65" s="2" customFormat="1" ht="16.5" customHeight="1">
      <c r="A134" s="36"/>
      <c r="B134" s="37"/>
      <c r="C134" s="167" t="s">
        <v>415</v>
      </c>
      <c r="D134" s="167" t="s">
        <v>141</v>
      </c>
      <c r="E134" s="168" t="s">
        <v>2848</v>
      </c>
      <c r="F134" s="169" t="s">
        <v>2849</v>
      </c>
      <c r="G134" s="170" t="s">
        <v>351</v>
      </c>
      <c r="H134" s="171">
        <v>1</v>
      </c>
      <c r="I134" s="172"/>
      <c r="J134" s="173">
        <f>ROUND(I134*H134,2)</f>
        <v>0</v>
      </c>
      <c r="K134" s="169" t="s">
        <v>2833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348</v>
      </c>
      <c r="AT134" s="178" t="s">
        <v>141</v>
      </c>
      <c r="AU134" s="178" t="s">
        <v>88</v>
      </c>
      <c r="AY134" s="18" t="s">
        <v>140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348</v>
      </c>
      <c r="BM134" s="178" t="s">
        <v>623</v>
      </c>
    </row>
    <row r="135" spans="1:65" s="2" customFormat="1" ht="11.25">
      <c r="A135" s="36"/>
      <c r="B135" s="37"/>
      <c r="C135" s="38"/>
      <c r="D135" s="180" t="s">
        <v>146</v>
      </c>
      <c r="E135" s="38"/>
      <c r="F135" s="181" t="s">
        <v>2849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146</v>
      </c>
      <c r="AU135" s="18" t="s">
        <v>88</v>
      </c>
    </row>
    <row r="136" spans="1:65" s="2" customFormat="1" ht="16.5" customHeight="1">
      <c r="A136" s="36"/>
      <c r="B136" s="37"/>
      <c r="C136" s="167" t="s">
        <v>421</v>
      </c>
      <c r="D136" s="167" t="s">
        <v>141</v>
      </c>
      <c r="E136" s="168" t="s">
        <v>2850</v>
      </c>
      <c r="F136" s="169" t="s">
        <v>2851</v>
      </c>
      <c r="G136" s="170" t="s">
        <v>351</v>
      </c>
      <c r="H136" s="171">
        <v>1</v>
      </c>
      <c r="I136" s="172"/>
      <c r="J136" s="173">
        <f>ROUND(I136*H136,2)</f>
        <v>0</v>
      </c>
      <c r="K136" s="169" t="s">
        <v>2799</v>
      </c>
      <c r="L136" s="41"/>
      <c r="M136" s="174" t="s">
        <v>32</v>
      </c>
      <c r="N136" s="175" t="s">
        <v>49</v>
      </c>
      <c r="O136" s="66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8" t="s">
        <v>348</v>
      </c>
      <c r="AT136" s="178" t="s">
        <v>141</v>
      </c>
      <c r="AU136" s="178" t="s">
        <v>88</v>
      </c>
      <c r="AY136" s="18" t="s">
        <v>140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86</v>
      </c>
      <c r="BK136" s="179">
        <f>ROUND(I136*H136,2)</f>
        <v>0</v>
      </c>
      <c r="BL136" s="18" t="s">
        <v>348</v>
      </c>
      <c r="BM136" s="178" t="s">
        <v>633</v>
      </c>
    </row>
    <row r="137" spans="1:65" s="2" customFormat="1" ht="11.25">
      <c r="A137" s="36"/>
      <c r="B137" s="37"/>
      <c r="C137" s="38"/>
      <c r="D137" s="180" t="s">
        <v>146</v>
      </c>
      <c r="E137" s="38"/>
      <c r="F137" s="181" t="s">
        <v>2851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146</v>
      </c>
      <c r="AU137" s="18" t="s">
        <v>88</v>
      </c>
    </row>
    <row r="138" spans="1:65" s="2" customFormat="1" ht="16.5" customHeight="1">
      <c r="A138" s="36"/>
      <c r="B138" s="37"/>
      <c r="C138" s="167" t="s">
        <v>430</v>
      </c>
      <c r="D138" s="167" t="s">
        <v>141</v>
      </c>
      <c r="E138" s="168" t="s">
        <v>2852</v>
      </c>
      <c r="F138" s="169" t="s">
        <v>2853</v>
      </c>
      <c r="G138" s="170" t="s">
        <v>259</v>
      </c>
      <c r="H138" s="171">
        <v>1.3640000000000001</v>
      </c>
      <c r="I138" s="172"/>
      <c r="J138" s="173">
        <f>ROUND(I138*H138,2)</f>
        <v>0</v>
      </c>
      <c r="K138" s="169" t="s">
        <v>2799</v>
      </c>
      <c r="L138" s="41"/>
      <c r="M138" s="174" t="s">
        <v>32</v>
      </c>
      <c r="N138" s="175" t="s">
        <v>49</v>
      </c>
      <c r="O138" s="66"/>
      <c r="P138" s="176">
        <f>O138*H138</f>
        <v>0</v>
      </c>
      <c r="Q138" s="176">
        <v>0</v>
      </c>
      <c r="R138" s="176">
        <f>Q138*H138</f>
        <v>0</v>
      </c>
      <c r="S138" s="176">
        <v>0</v>
      </c>
      <c r="T138" s="17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8" t="s">
        <v>139</v>
      </c>
      <c r="AT138" s="178" t="s">
        <v>141</v>
      </c>
      <c r="AU138" s="178" t="s">
        <v>88</v>
      </c>
      <c r="AY138" s="18" t="s">
        <v>140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18" t="s">
        <v>86</v>
      </c>
      <c r="BK138" s="179">
        <f>ROUND(I138*H138,2)</f>
        <v>0</v>
      </c>
      <c r="BL138" s="18" t="s">
        <v>139</v>
      </c>
      <c r="BM138" s="178" t="s">
        <v>1180</v>
      </c>
    </row>
    <row r="139" spans="1:65" s="2" customFormat="1" ht="11.25">
      <c r="A139" s="36"/>
      <c r="B139" s="37"/>
      <c r="C139" s="38"/>
      <c r="D139" s="180" t="s">
        <v>146</v>
      </c>
      <c r="E139" s="38"/>
      <c r="F139" s="181" t="s">
        <v>2853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146</v>
      </c>
      <c r="AU139" s="18" t="s">
        <v>88</v>
      </c>
    </row>
    <row r="140" spans="1:65" s="11" customFormat="1" ht="22.9" customHeight="1">
      <c r="B140" s="153"/>
      <c r="C140" s="154"/>
      <c r="D140" s="155" t="s">
        <v>77</v>
      </c>
      <c r="E140" s="196" t="s">
        <v>2854</v>
      </c>
      <c r="F140" s="196" t="s">
        <v>2855</v>
      </c>
      <c r="G140" s="154"/>
      <c r="H140" s="154"/>
      <c r="I140" s="157"/>
      <c r="J140" s="197">
        <f>BK140</f>
        <v>0</v>
      </c>
      <c r="K140" s="154"/>
      <c r="L140" s="159"/>
      <c r="M140" s="160"/>
      <c r="N140" s="161"/>
      <c r="O140" s="161"/>
      <c r="P140" s="162">
        <f>SUM(P141:P188)</f>
        <v>0</v>
      </c>
      <c r="Q140" s="161"/>
      <c r="R140" s="162">
        <f>SUM(R141:R188)</f>
        <v>0</v>
      </c>
      <c r="S140" s="161"/>
      <c r="T140" s="163">
        <f>SUM(T141:T188)</f>
        <v>0</v>
      </c>
      <c r="AR140" s="164" t="s">
        <v>88</v>
      </c>
      <c r="AT140" s="165" t="s">
        <v>77</v>
      </c>
      <c r="AU140" s="165" t="s">
        <v>86</v>
      </c>
      <c r="AY140" s="164" t="s">
        <v>140</v>
      </c>
      <c r="BK140" s="166">
        <f>SUM(BK141:BK188)</f>
        <v>0</v>
      </c>
    </row>
    <row r="141" spans="1:65" s="2" customFormat="1" ht="16.5" customHeight="1">
      <c r="A141" s="36"/>
      <c r="B141" s="37"/>
      <c r="C141" s="167" t="s">
        <v>435</v>
      </c>
      <c r="D141" s="167" t="s">
        <v>141</v>
      </c>
      <c r="E141" s="168" t="s">
        <v>2856</v>
      </c>
      <c r="F141" s="169" t="s">
        <v>2857</v>
      </c>
      <c r="G141" s="170" t="s">
        <v>358</v>
      </c>
      <c r="H141" s="171">
        <v>86</v>
      </c>
      <c r="I141" s="172"/>
      <c r="J141" s="173">
        <f>ROUND(I141*H141,2)</f>
        <v>0</v>
      </c>
      <c r="K141" s="169" t="s">
        <v>2799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348</v>
      </c>
      <c r="AT141" s="178" t="s">
        <v>141</v>
      </c>
      <c r="AU141" s="178" t="s">
        <v>88</v>
      </c>
      <c r="AY141" s="18" t="s">
        <v>140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348</v>
      </c>
      <c r="BM141" s="178" t="s">
        <v>644</v>
      </c>
    </row>
    <row r="142" spans="1:65" s="2" customFormat="1" ht="11.25">
      <c r="A142" s="36"/>
      <c r="B142" s="37"/>
      <c r="C142" s="38"/>
      <c r="D142" s="180" t="s">
        <v>146</v>
      </c>
      <c r="E142" s="38"/>
      <c r="F142" s="181" t="s">
        <v>2857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146</v>
      </c>
      <c r="AU142" s="18" t="s">
        <v>88</v>
      </c>
    </row>
    <row r="143" spans="1:65" s="2" customFormat="1" ht="16.5" customHeight="1">
      <c r="A143" s="36"/>
      <c r="B143" s="37"/>
      <c r="C143" s="167" t="s">
        <v>458</v>
      </c>
      <c r="D143" s="167" t="s">
        <v>141</v>
      </c>
      <c r="E143" s="168" t="s">
        <v>2858</v>
      </c>
      <c r="F143" s="169" t="s">
        <v>2859</v>
      </c>
      <c r="G143" s="170" t="s">
        <v>358</v>
      </c>
      <c r="H143" s="171">
        <v>56</v>
      </c>
      <c r="I143" s="172"/>
      <c r="J143" s="173">
        <f>ROUND(I143*H143,2)</f>
        <v>0</v>
      </c>
      <c r="K143" s="169" t="s">
        <v>2799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348</v>
      </c>
      <c r="AT143" s="178" t="s">
        <v>141</v>
      </c>
      <c r="AU143" s="178" t="s">
        <v>88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348</v>
      </c>
      <c r="BM143" s="178" t="s">
        <v>657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2859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88</v>
      </c>
    </row>
    <row r="145" spans="1:65" s="2" customFormat="1" ht="16.5" customHeight="1">
      <c r="A145" s="36"/>
      <c r="B145" s="37"/>
      <c r="C145" s="167" t="s">
        <v>463</v>
      </c>
      <c r="D145" s="167" t="s">
        <v>141</v>
      </c>
      <c r="E145" s="168" t="s">
        <v>2860</v>
      </c>
      <c r="F145" s="169" t="s">
        <v>2861</v>
      </c>
      <c r="G145" s="170" t="s">
        <v>358</v>
      </c>
      <c r="H145" s="171">
        <v>41</v>
      </c>
      <c r="I145" s="172"/>
      <c r="J145" s="173">
        <f>ROUND(I145*H145,2)</f>
        <v>0</v>
      </c>
      <c r="K145" s="169" t="s">
        <v>2799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348</v>
      </c>
      <c r="AT145" s="178" t="s">
        <v>141</v>
      </c>
      <c r="AU145" s="178" t="s">
        <v>88</v>
      </c>
      <c r="AY145" s="18" t="s">
        <v>140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348</v>
      </c>
      <c r="BM145" s="178" t="s">
        <v>668</v>
      </c>
    </row>
    <row r="146" spans="1:65" s="2" customFormat="1" ht="11.25">
      <c r="A146" s="36"/>
      <c r="B146" s="37"/>
      <c r="C146" s="38"/>
      <c r="D146" s="180" t="s">
        <v>146</v>
      </c>
      <c r="E146" s="38"/>
      <c r="F146" s="181" t="s">
        <v>2861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146</v>
      </c>
      <c r="AU146" s="18" t="s">
        <v>88</v>
      </c>
    </row>
    <row r="147" spans="1:65" s="2" customFormat="1" ht="16.5" customHeight="1">
      <c r="A147" s="36"/>
      <c r="B147" s="37"/>
      <c r="C147" s="167" t="s">
        <v>473</v>
      </c>
      <c r="D147" s="167" t="s">
        <v>141</v>
      </c>
      <c r="E147" s="168" t="s">
        <v>2862</v>
      </c>
      <c r="F147" s="169" t="s">
        <v>2863</v>
      </c>
      <c r="G147" s="170" t="s">
        <v>358</v>
      </c>
      <c r="H147" s="171">
        <v>27</v>
      </c>
      <c r="I147" s="172"/>
      <c r="J147" s="173">
        <f>ROUND(I147*H147,2)</f>
        <v>0</v>
      </c>
      <c r="K147" s="169" t="s">
        <v>2799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348</v>
      </c>
      <c r="AT147" s="178" t="s">
        <v>141</v>
      </c>
      <c r="AU147" s="178" t="s">
        <v>88</v>
      </c>
      <c r="AY147" s="18" t="s">
        <v>140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348</v>
      </c>
      <c r="BM147" s="178" t="s">
        <v>682</v>
      </c>
    </row>
    <row r="148" spans="1:65" s="2" customFormat="1" ht="11.25">
      <c r="A148" s="36"/>
      <c r="B148" s="37"/>
      <c r="C148" s="38"/>
      <c r="D148" s="180" t="s">
        <v>146</v>
      </c>
      <c r="E148" s="38"/>
      <c r="F148" s="181" t="s">
        <v>2863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146</v>
      </c>
      <c r="AU148" s="18" t="s">
        <v>88</v>
      </c>
    </row>
    <row r="149" spans="1:65" s="2" customFormat="1" ht="16.5" customHeight="1">
      <c r="A149" s="36"/>
      <c r="B149" s="37"/>
      <c r="C149" s="167" t="s">
        <v>483</v>
      </c>
      <c r="D149" s="167" t="s">
        <v>141</v>
      </c>
      <c r="E149" s="168" t="s">
        <v>2864</v>
      </c>
      <c r="F149" s="169" t="s">
        <v>2865</v>
      </c>
      <c r="G149" s="170" t="s">
        <v>358</v>
      </c>
      <c r="H149" s="171">
        <v>86</v>
      </c>
      <c r="I149" s="172"/>
      <c r="J149" s="173">
        <f>ROUND(I149*H149,2)</f>
        <v>0</v>
      </c>
      <c r="K149" s="169" t="s">
        <v>2799</v>
      </c>
      <c r="L149" s="41"/>
      <c r="M149" s="174" t="s">
        <v>32</v>
      </c>
      <c r="N149" s="175" t="s">
        <v>49</v>
      </c>
      <c r="O149" s="66"/>
      <c r="P149" s="176">
        <f>O149*H149</f>
        <v>0</v>
      </c>
      <c r="Q149" s="176">
        <v>0</v>
      </c>
      <c r="R149" s="176">
        <f>Q149*H149</f>
        <v>0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348</v>
      </c>
      <c r="AT149" s="178" t="s">
        <v>141</v>
      </c>
      <c r="AU149" s="178" t="s">
        <v>88</v>
      </c>
      <c r="AY149" s="18" t="s">
        <v>140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348</v>
      </c>
      <c r="BM149" s="178" t="s">
        <v>694</v>
      </c>
    </row>
    <row r="150" spans="1:65" s="2" customFormat="1" ht="11.25">
      <c r="A150" s="36"/>
      <c r="B150" s="37"/>
      <c r="C150" s="38"/>
      <c r="D150" s="180" t="s">
        <v>146</v>
      </c>
      <c r="E150" s="38"/>
      <c r="F150" s="181" t="s">
        <v>2865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146</v>
      </c>
      <c r="AU150" s="18" t="s">
        <v>88</v>
      </c>
    </row>
    <row r="151" spans="1:65" s="2" customFormat="1" ht="16.5" customHeight="1">
      <c r="A151" s="36"/>
      <c r="B151" s="37"/>
      <c r="C151" s="167" t="s">
        <v>491</v>
      </c>
      <c r="D151" s="167" t="s">
        <v>141</v>
      </c>
      <c r="E151" s="168" t="s">
        <v>2866</v>
      </c>
      <c r="F151" s="169" t="s">
        <v>2867</v>
      </c>
      <c r="G151" s="170" t="s">
        <v>358</v>
      </c>
      <c r="H151" s="171">
        <v>56</v>
      </c>
      <c r="I151" s="172"/>
      <c r="J151" s="173">
        <f>ROUND(I151*H151,2)</f>
        <v>0</v>
      </c>
      <c r="K151" s="169" t="s">
        <v>2799</v>
      </c>
      <c r="L151" s="41"/>
      <c r="M151" s="174" t="s">
        <v>32</v>
      </c>
      <c r="N151" s="175" t="s">
        <v>49</v>
      </c>
      <c r="O151" s="6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8" t="s">
        <v>348</v>
      </c>
      <c r="AT151" s="178" t="s">
        <v>141</v>
      </c>
      <c r="AU151" s="178" t="s">
        <v>88</v>
      </c>
      <c r="AY151" s="18" t="s">
        <v>140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86</v>
      </c>
      <c r="BK151" s="179">
        <f>ROUND(I151*H151,2)</f>
        <v>0</v>
      </c>
      <c r="BL151" s="18" t="s">
        <v>348</v>
      </c>
      <c r="BM151" s="178" t="s">
        <v>731</v>
      </c>
    </row>
    <row r="152" spans="1:65" s="2" customFormat="1" ht="11.25">
      <c r="A152" s="36"/>
      <c r="B152" s="37"/>
      <c r="C152" s="38"/>
      <c r="D152" s="180" t="s">
        <v>146</v>
      </c>
      <c r="E152" s="38"/>
      <c r="F152" s="181" t="s">
        <v>2867</v>
      </c>
      <c r="G152" s="38"/>
      <c r="H152" s="38"/>
      <c r="I152" s="182"/>
      <c r="J152" s="38"/>
      <c r="K152" s="38"/>
      <c r="L152" s="41"/>
      <c r="M152" s="183"/>
      <c r="N152" s="18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146</v>
      </c>
      <c r="AU152" s="18" t="s">
        <v>88</v>
      </c>
    </row>
    <row r="153" spans="1:65" s="2" customFormat="1" ht="16.5" customHeight="1">
      <c r="A153" s="36"/>
      <c r="B153" s="37"/>
      <c r="C153" s="167" t="s">
        <v>499</v>
      </c>
      <c r="D153" s="167" t="s">
        <v>141</v>
      </c>
      <c r="E153" s="168" t="s">
        <v>2868</v>
      </c>
      <c r="F153" s="169" t="s">
        <v>2869</v>
      </c>
      <c r="G153" s="170" t="s">
        <v>358</v>
      </c>
      <c r="H153" s="171">
        <v>41</v>
      </c>
      <c r="I153" s="172"/>
      <c r="J153" s="173">
        <f>ROUND(I153*H153,2)</f>
        <v>0</v>
      </c>
      <c r="K153" s="169" t="s">
        <v>2799</v>
      </c>
      <c r="L153" s="41"/>
      <c r="M153" s="174" t="s">
        <v>32</v>
      </c>
      <c r="N153" s="175" t="s">
        <v>49</v>
      </c>
      <c r="O153" s="66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8" t="s">
        <v>348</v>
      </c>
      <c r="AT153" s="178" t="s">
        <v>141</v>
      </c>
      <c r="AU153" s="178" t="s">
        <v>88</v>
      </c>
      <c r="AY153" s="18" t="s">
        <v>140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86</v>
      </c>
      <c r="BK153" s="179">
        <f>ROUND(I153*H153,2)</f>
        <v>0</v>
      </c>
      <c r="BL153" s="18" t="s">
        <v>348</v>
      </c>
      <c r="BM153" s="178" t="s">
        <v>743</v>
      </c>
    </row>
    <row r="154" spans="1:65" s="2" customFormat="1" ht="11.25">
      <c r="A154" s="36"/>
      <c r="B154" s="37"/>
      <c r="C154" s="38"/>
      <c r="D154" s="180" t="s">
        <v>146</v>
      </c>
      <c r="E154" s="38"/>
      <c r="F154" s="181" t="s">
        <v>2869</v>
      </c>
      <c r="G154" s="38"/>
      <c r="H154" s="38"/>
      <c r="I154" s="182"/>
      <c r="J154" s="38"/>
      <c r="K154" s="38"/>
      <c r="L154" s="41"/>
      <c r="M154" s="183"/>
      <c r="N154" s="18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8" t="s">
        <v>146</v>
      </c>
      <c r="AU154" s="18" t="s">
        <v>88</v>
      </c>
    </row>
    <row r="155" spans="1:65" s="2" customFormat="1" ht="16.5" customHeight="1">
      <c r="A155" s="36"/>
      <c r="B155" s="37"/>
      <c r="C155" s="167" t="s">
        <v>506</v>
      </c>
      <c r="D155" s="167" t="s">
        <v>141</v>
      </c>
      <c r="E155" s="168" t="s">
        <v>2870</v>
      </c>
      <c r="F155" s="169" t="s">
        <v>2871</v>
      </c>
      <c r="G155" s="170" t="s">
        <v>358</v>
      </c>
      <c r="H155" s="171">
        <v>27</v>
      </c>
      <c r="I155" s="172"/>
      <c r="J155" s="173">
        <f>ROUND(I155*H155,2)</f>
        <v>0</v>
      </c>
      <c r="K155" s="169" t="s">
        <v>2799</v>
      </c>
      <c r="L155" s="41"/>
      <c r="M155" s="174" t="s">
        <v>32</v>
      </c>
      <c r="N155" s="175" t="s">
        <v>49</v>
      </c>
      <c r="O155" s="6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8" t="s">
        <v>348</v>
      </c>
      <c r="AT155" s="178" t="s">
        <v>141</v>
      </c>
      <c r="AU155" s="178" t="s">
        <v>88</v>
      </c>
      <c r="AY155" s="18" t="s">
        <v>140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86</v>
      </c>
      <c r="BK155" s="179">
        <f>ROUND(I155*H155,2)</f>
        <v>0</v>
      </c>
      <c r="BL155" s="18" t="s">
        <v>348</v>
      </c>
      <c r="BM155" s="178" t="s">
        <v>753</v>
      </c>
    </row>
    <row r="156" spans="1:65" s="2" customFormat="1" ht="11.25">
      <c r="A156" s="36"/>
      <c r="B156" s="37"/>
      <c r="C156" s="38"/>
      <c r="D156" s="180" t="s">
        <v>146</v>
      </c>
      <c r="E156" s="38"/>
      <c r="F156" s="181" t="s">
        <v>2871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146</v>
      </c>
      <c r="AU156" s="18" t="s">
        <v>88</v>
      </c>
    </row>
    <row r="157" spans="1:65" s="2" customFormat="1" ht="16.5" customHeight="1">
      <c r="A157" s="36"/>
      <c r="B157" s="37"/>
      <c r="C157" s="167" t="s">
        <v>391</v>
      </c>
      <c r="D157" s="167" t="s">
        <v>141</v>
      </c>
      <c r="E157" s="168" t="s">
        <v>2872</v>
      </c>
      <c r="F157" s="169" t="s">
        <v>2873</v>
      </c>
      <c r="G157" s="170" t="s">
        <v>351</v>
      </c>
      <c r="H157" s="171">
        <v>1</v>
      </c>
      <c r="I157" s="172"/>
      <c r="J157" s="173">
        <f>ROUND(I157*H157,2)</f>
        <v>0</v>
      </c>
      <c r="K157" s="169" t="s">
        <v>2799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348</v>
      </c>
      <c r="AT157" s="178" t="s">
        <v>141</v>
      </c>
      <c r="AU157" s="178" t="s">
        <v>88</v>
      </c>
      <c r="AY157" s="18" t="s">
        <v>140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348</v>
      </c>
      <c r="BM157" s="178" t="s">
        <v>765</v>
      </c>
    </row>
    <row r="158" spans="1:65" s="2" customFormat="1" ht="11.25">
      <c r="A158" s="36"/>
      <c r="B158" s="37"/>
      <c r="C158" s="38"/>
      <c r="D158" s="180" t="s">
        <v>146</v>
      </c>
      <c r="E158" s="38"/>
      <c r="F158" s="181" t="s">
        <v>2873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146</v>
      </c>
      <c r="AU158" s="18" t="s">
        <v>88</v>
      </c>
    </row>
    <row r="159" spans="1:65" s="2" customFormat="1" ht="16.5" customHeight="1">
      <c r="A159" s="36"/>
      <c r="B159" s="37"/>
      <c r="C159" s="167" t="s">
        <v>522</v>
      </c>
      <c r="D159" s="167" t="s">
        <v>141</v>
      </c>
      <c r="E159" s="168" t="s">
        <v>2874</v>
      </c>
      <c r="F159" s="169" t="s">
        <v>2875</v>
      </c>
      <c r="G159" s="170" t="s">
        <v>366</v>
      </c>
      <c r="H159" s="171">
        <v>34</v>
      </c>
      <c r="I159" s="172"/>
      <c r="J159" s="173">
        <f>ROUND(I159*H159,2)</f>
        <v>0</v>
      </c>
      <c r="K159" s="169" t="s">
        <v>2799</v>
      </c>
      <c r="L159" s="41"/>
      <c r="M159" s="174" t="s">
        <v>32</v>
      </c>
      <c r="N159" s="175" t="s">
        <v>49</v>
      </c>
      <c r="O159" s="66"/>
      <c r="P159" s="176">
        <f>O159*H159</f>
        <v>0</v>
      </c>
      <c r="Q159" s="176">
        <v>0</v>
      </c>
      <c r="R159" s="176">
        <f>Q159*H159</f>
        <v>0</v>
      </c>
      <c r="S159" s="176">
        <v>0</v>
      </c>
      <c r="T159" s="17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8" t="s">
        <v>348</v>
      </c>
      <c r="AT159" s="178" t="s">
        <v>141</v>
      </c>
      <c r="AU159" s="178" t="s">
        <v>88</v>
      </c>
      <c r="AY159" s="18" t="s">
        <v>140</v>
      </c>
      <c r="BE159" s="179">
        <f>IF(N159="základní",J159,0)</f>
        <v>0</v>
      </c>
      <c r="BF159" s="179">
        <f>IF(N159="snížená",J159,0)</f>
        <v>0</v>
      </c>
      <c r="BG159" s="179">
        <f>IF(N159="zákl. přenesená",J159,0)</f>
        <v>0</v>
      </c>
      <c r="BH159" s="179">
        <f>IF(N159="sníž. přenesená",J159,0)</f>
        <v>0</v>
      </c>
      <c r="BI159" s="179">
        <f>IF(N159="nulová",J159,0)</f>
        <v>0</v>
      </c>
      <c r="BJ159" s="18" t="s">
        <v>86</v>
      </c>
      <c r="BK159" s="179">
        <f>ROUND(I159*H159,2)</f>
        <v>0</v>
      </c>
      <c r="BL159" s="18" t="s">
        <v>348</v>
      </c>
      <c r="BM159" s="178" t="s">
        <v>777</v>
      </c>
    </row>
    <row r="160" spans="1:65" s="2" customFormat="1" ht="11.25">
      <c r="A160" s="36"/>
      <c r="B160" s="37"/>
      <c r="C160" s="38"/>
      <c r="D160" s="180" t="s">
        <v>146</v>
      </c>
      <c r="E160" s="38"/>
      <c r="F160" s="181" t="s">
        <v>2875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146</v>
      </c>
      <c r="AU160" s="18" t="s">
        <v>88</v>
      </c>
    </row>
    <row r="161" spans="1:65" s="2" customFormat="1" ht="16.5" customHeight="1">
      <c r="A161" s="36"/>
      <c r="B161" s="37"/>
      <c r="C161" s="167" t="s">
        <v>530</v>
      </c>
      <c r="D161" s="167" t="s">
        <v>141</v>
      </c>
      <c r="E161" s="168" t="s">
        <v>2876</v>
      </c>
      <c r="F161" s="169" t="s">
        <v>2877</v>
      </c>
      <c r="G161" s="170" t="s">
        <v>1303</v>
      </c>
      <c r="H161" s="171">
        <v>8</v>
      </c>
      <c r="I161" s="172"/>
      <c r="J161" s="173">
        <f>ROUND(I161*H161,2)</f>
        <v>0</v>
      </c>
      <c r="K161" s="169" t="s">
        <v>2799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348</v>
      </c>
      <c r="AT161" s="178" t="s">
        <v>141</v>
      </c>
      <c r="AU161" s="178" t="s">
        <v>88</v>
      </c>
      <c r="AY161" s="18" t="s">
        <v>140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348</v>
      </c>
      <c r="BM161" s="178" t="s">
        <v>814</v>
      </c>
    </row>
    <row r="162" spans="1:65" s="2" customFormat="1" ht="11.25">
      <c r="A162" s="36"/>
      <c r="B162" s="37"/>
      <c r="C162" s="38"/>
      <c r="D162" s="180" t="s">
        <v>146</v>
      </c>
      <c r="E162" s="38"/>
      <c r="F162" s="181" t="s">
        <v>2877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146</v>
      </c>
      <c r="AU162" s="18" t="s">
        <v>88</v>
      </c>
    </row>
    <row r="163" spans="1:65" s="2" customFormat="1" ht="16.5" customHeight="1">
      <c r="A163" s="36"/>
      <c r="B163" s="37"/>
      <c r="C163" s="167" t="s">
        <v>538</v>
      </c>
      <c r="D163" s="167" t="s">
        <v>141</v>
      </c>
      <c r="E163" s="168" t="s">
        <v>2878</v>
      </c>
      <c r="F163" s="169" t="s">
        <v>2879</v>
      </c>
      <c r="G163" s="170" t="s">
        <v>366</v>
      </c>
      <c r="H163" s="171">
        <v>1</v>
      </c>
      <c r="I163" s="172"/>
      <c r="J163" s="173">
        <f>ROUND(I163*H163,2)</f>
        <v>0</v>
      </c>
      <c r="K163" s="169" t="s">
        <v>2799</v>
      </c>
      <c r="L163" s="41"/>
      <c r="M163" s="174" t="s">
        <v>32</v>
      </c>
      <c r="N163" s="175" t="s">
        <v>49</v>
      </c>
      <c r="O163" s="66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8" t="s">
        <v>348</v>
      </c>
      <c r="AT163" s="178" t="s">
        <v>141</v>
      </c>
      <c r="AU163" s="178" t="s">
        <v>88</v>
      </c>
      <c r="AY163" s="18" t="s">
        <v>140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86</v>
      </c>
      <c r="BK163" s="179">
        <f>ROUND(I163*H163,2)</f>
        <v>0</v>
      </c>
      <c r="BL163" s="18" t="s">
        <v>348</v>
      </c>
      <c r="BM163" s="178" t="s">
        <v>823</v>
      </c>
    </row>
    <row r="164" spans="1:65" s="2" customFormat="1" ht="11.25">
      <c r="A164" s="36"/>
      <c r="B164" s="37"/>
      <c r="C164" s="38"/>
      <c r="D164" s="180" t="s">
        <v>146</v>
      </c>
      <c r="E164" s="38"/>
      <c r="F164" s="181" t="s">
        <v>2879</v>
      </c>
      <c r="G164" s="38"/>
      <c r="H164" s="38"/>
      <c r="I164" s="182"/>
      <c r="J164" s="38"/>
      <c r="K164" s="38"/>
      <c r="L164" s="41"/>
      <c r="M164" s="183"/>
      <c r="N164" s="18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8" t="s">
        <v>146</v>
      </c>
      <c r="AU164" s="18" t="s">
        <v>88</v>
      </c>
    </row>
    <row r="165" spans="1:65" s="2" customFormat="1" ht="16.5" customHeight="1">
      <c r="A165" s="36"/>
      <c r="B165" s="37"/>
      <c r="C165" s="167" t="s">
        <v>546</v>
      </c>
      <c r="D165" s="167" t="s">
        <v>141</v>
      </c>
      <c r="E165" s="168" t="s">
        <v>2880</v>
      </c>
      <c r="F165" s="169" t="s">
        <v>2881</v>
      </c>
      <c r="G165" s="170" t="s">
        <v>366</v>
      </c>
      <c r="H165" s="171">
        <v>1</v>
      </c>
      <c r="I165" s="172"/>
      <c r="J165" s="173">
        <f>ROUND(I165*H165,2)</f>
        <v>0</v>
      </c>
      <c r="K165" s="169" t="s">
        <v>2799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348</v>
      </c>
      <c r="AT165" s="178" t="s">
        <v>141</v>
      </c>
      <c r="AU165" s="178" t="s">
        <v>88</v>
      </c>
      <c r="AY165" s="18" t="s">
        <v>140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348</v>
      </c>
      <c r="BM165" s="178" t="s">
        <v>840</v>
      </c>
    </row>
    <row r="166" spans="1:65" s="2" customFormat="1" ht="11.25">
      <c r="A166" s="36"/>
      <c r="B166" s="37"/>
      <c r="C166" s="38"/>
      <c r="D166" s="180" t="s">
        <v>146</v>
      </c>
      <c r="E166" s="38"/>
      <c r="F166" s="181" t="s">
        <v>2881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146</v>
      </c>
      <c r="AU166" s="18" t="s">
        <v>88</v>
      </c>
    </row>
    <row r="167" spans="1:65" s="2" customFormat="1" ht="16.5" customHeight="1">
      <c r="A167" s="36"/>
      <c r="B167" s="37"/>
      <c r="C167" s="167" t="s">
        <v>276</v>
      </c>
      <c r="D167" s="167" t="s">
        <v>141</v>
      </c>
      <c r="E167" s="168" t="s">
        <v>2882</v>
      </c>
      <c r="F167" s="169" t="s">
        <v>2883</v>
      </c>
      <c r="G167" s="170" t="s">
        <v>366</v>
      </c>
      <c r="H167" s="171">
        <v>2</v>
      </c>
      <c r="I167" s="172"/>
      <c r="J167" s="173">
        <f>ROUND(I167*H167,2)</f>
        <v>0</v>
      </c>
      <c r="K167" s="169" t="s">
        <v>2799</v>
      </c>
      <c r="L167" s="41"/>
      <c r="M167" s="174" t="s">
        <v>32</v>
      </c>
      <c r="N167" s="175" t="s">
        <v>49</v>
      </c>
      <c r="O167" s="66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8" t="s">
        <v>348</v>
      </c>
      <c r="AT167" s="178" t="s">
        <v>141</v>
      </c>
      <c r="AU167" s="178" t="s">
        <v>88</v>
      </c>
      <c r="AY167" s="18" t="s">
        <v>140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86</v>
      </c>
      <c r="BK167" s="179">
        <f>ROUND(I167*H167,2)</f>
        <v>0</v>
      </c>
      <c r="BL167" s="18" t="s">
        <v>348</v>
      </c>
      <c r="BM167" s="178" t="s">
        <v>851</v>
      </c>
    </row>
    <row r="168" spans="1:65" s="2" customFormat="1" ht="11.25">
      <c r="A168" s="36"/>
      <c r="B168" s="37"/>
      <c r="C168" s="38"/>
      <c r="D168" s="180" t="s">
        <v>146</v>
      </c>
      <c r="E168" s="38"/>
      <c r="F168" s="181" t="s">
        <v>2883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146</v>
      </c>
      <c r="AU168" s="18" t="s">
        <v>88</v>
      </c>
    </row>
    <row r="169" spans="1:65" s="2" customFormat="1" ht="16.5" customHeight="1">
      <c r="A169" s="36"/>
      <c r="B169" s="37"/>
      <c r="C169" s="167" t="s">
        <v>560</v>
      </c>
      <c r="D169" s="167" t="s">
        <v>141</v>
      </c>
      <c r="E169" s="168" t="s">
        <v>2884</v>
      </c>
      <c r="F169" s="169" t="s">
        <v>2885</v>
      </c>
      <c r="G169" s="170" t="s">
        <v>366</v>
      </c>
      <c r="H169" s="171">
        <v>2</v>
      </c>
      <c r="I169" s="172"/>
      <c r="J169" s="173">
        <f>ROUND(I169*H169,2)</f>
        <v>0</v>
      </c>
      <c r="K169" s="169" t="s">
        <v>2799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348</v>
      </c>
      <c r="AT169" s="178" t="s">
        <v>141</v>
      </c>
      <c r="AU169" s="178" t="s">
        <v>88</v>
      </c>
      <c r="AY169" s="18" t="s">
        <v>140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348</v>
      </c>
      <c r="BM169" s="178" t="s">
        <v>860</v>
      </c>
    </row>
    <row r="170" spans="1:65" s="2" customFormat="1" ht="11.25">
      <c r="A170" s="36"/>
      <c r="B170" s="37"/>
      <c r="C170" s="38"/>
      <c r="D170" s="180" t="s">
        <v>146</v>
      </c>
      <c r="E170" s="38"/>
      <c r="F170" s="181" t="s">
        <v>2885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146</v>
      </c>
      <c r="AU170" s="18" t="s">
        <v>88</v>
      </c>
    </row>
    <row r="171" spans="1:65" s="2" customFormat="1" ht="16.5" customHeight="1">
      <c r="A171" s="36"/>
      <c r="B171" s="37"/>
      <c r="C171" s="167" t="s">
        <v>567</v>
      </c>
      <c r="D171" s="167" t="s">
        <v>141</v>
      </c>
      <c r="E171" s="168" t="s">
        <v>2886</v>
      </c>
      <c r="F171" s="169" t="s">
        <v>2887</v>
      </c>
      <c r="G171" s="170" t="s">
        <v>366</v>
      </c>
      <c r="H171" s="171">
        <v>1</v>
      </c>
      <c r="I171" s="172"/>
      <c r="J171" s="173">
        <f>ROUND(I171*H171,2)</f>
        <v>0</v>
      </c>
      <c r="K171" s="169" t="s">
        <v>2799</v>
      </c>
      <c r="L171" s="41"/>
      <c r="M171" s="174" t="s">
        <v>32</v>
      </c>
      <c r="N171" s="175" t="s">
        <v>49</v>
      </c>
      <c r="O171" s="66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348</v>
      </c>
      <c r="AT171" s="178" t="s">
        <v>141</v>
      </c>
      <c r="AU171" s="178" t="s">
        <v>88</v>
      </c>
      <c r="AY171" s="18" t="s">
        <v>140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348</v>
      </c>
      <c r="BM171" s="178" t="s">
        <v>871</v>
      </c>
    </row>
    <row r="172" spans="1:65" s="2" customFormat="1" ht="11.25">
      <c r="A172" s="36"/>
      <c r="B172" s="37"/>
      <c r="C172" s="38"/>
      <c r="D172" s="180" t="s">
        <v>146</v>
      </c>
      <c r="E172" s="38"/>
      <c r="F172" s="181" t="s">
        <v>2887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146</v>
      </c>
      <c r="AU172" s="18" t="s">
        <v>88</v>
      </c>
    </row>
    <row r="173" spans="1:65" s="2" customFormat="1" ht="16.5" customHeight="1">
      <c r="A173" s="36"/>
      <c r="B173" s="37"/>
      <c r="C173" s="167" t="s">
        <v>573</v>
      </c>
      <c r="D173" s="167" t="s">
        <v>141</v>
      </c>
      <c r="E173" s="168" t="s">
        <v>2888</v>
      </c>
      <c r="F173" s="169" t="s">
        <v>2889</v>
      </c>
      <c r="G173" s="170" t="s">
        <v>366</v>
      </c>
      <c r="H173" s="171">
        <v>1</v>
      </c>
      <c r="I173" s="172"/>
      <c r="J173" s="173">
        <f>ROUND(I173*H173,2)</f>
        <v>0</v>
      </c>
      <c r="K173" s="169" t="s">
        <v>2799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0</v>
      </c>
      <c r="R173" s="176">
        <f>Q173*H173</f>
        <v>0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348</v>
      </c>
      <c r="AT173" s="178" t="s">
        <v>141</v>
      </c>
      <c r="AU173" s="178" t="s">
        <v>88</v>
      </c>
      <c r="AY173" s="18" t="s">
        <v>140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348</v>
      </c>
      <c r="BM173" s="178" t="s">
        <v>882</v>
      </c>
    </row>
    <row r="174" spans="1:65" s="2" customFormat="1" ht="11.25">
      <c r="A174" s="36"/>
      <c r="B174" s="37"/>
      <c r="C174" s="38"/>
      <c r="D174" s="180" t="s">
        <v>146</v>
      </c>
      <c r="E174" s="38"/>
      <c r="F174" s="181" t="s">
        <v>2889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146</v>
      </c>
      <c r="AU174" s="18" t="s">
        <v>88</v>
      </c>
    </row>
    <row r="175" spans="1:65" s="2" customFormat="1" ht="16.5" customHeight="1">
      <c r="A175" s="36"/>
      <c r="B175" s="37"/>
      <c r="C175" s="167" t="s">
        <v>586</v>
      </c>
      <c r="D175" s="167" t="s">
        <v>141</v>
      </c>
      <c r="E175" s="168" t="s">
        <v>2890</v>
      </c>
      <c r="F175" s="169" t="s">
        <v>2891</v>
      </c>
      <c r="G175" s="170" t="s">
        <v>366</v>
      </c>
      <c r="H175" s="171">
        <v>1</v>
      </c>
      <c r="I175" s="172"/>
      <c r="J175" s="173">
        <f>ROUND(I175*H175,2)</f>
        <v>0</v>
      </c>
      <c r="K175" s="169" t="s">
        <v>2799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348</v>
      </c>
      <c r="AT175" s="178" t="s">
        <v>141</v>
      </c>
      <c r="AU175" s="178" t="s">
        <v>88</v>
      </c>
      <c r="AY175" s="18" t="s">
        <v>140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348</v>
      </c>
      <c r="BM175" s="178" t="s">
        <v>894</v>
      </c>
    </row>
    <row r="176" spans="1:65" s="2" customFormat="1" ht="11.25">
      <c r="A176" s="36"/>
      <c r="B176" s="37"/>
      <c r="C176" s="38"/>
      <c r="D176" s="180" t="s">
        <v>146</v>
      </c>
      <c r="E176" s="38"/>
      <c r="F176" s="181" t="s">
        <v>2891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146</v>
      </c>
      <c r="AU176" s="18" t="s">
        <v>88</v>
      </c>
    </row>
    <row r="177" spans="1:65" s="2" customFormat="1" ht="16.5" customHeight="1">
      <c r="A177" s="36"/>
      <c r="B177" s="37"/>
      <c r="C177" s="167" t="s">
        <v>592</v>
      </c>
      <c r="D177" s="167" t="s">
        <v>141</v>
      </c>
      <c r="E177" s="168" t="s">
        <v>2892</v>
      </c>
      <c r="F177" s="169" t="s">
        <v>2893</v>
      </c>
      <c r="G177" s="170" t="s">
        <v>358</v>
      </c>
      <c r="H177" s="171">
        <v>210</v>
      </c>
      <c r="I177" s="172"/>
      <c r="J177" s="173">
        <f>ROUND(I177*H177,2)</f>
        <v>0</v>
      </c>
      <c r="K177" s="169" t="s">
        <v>2799</v>
      </c>
      <c r="L177" s="41"/>
      <c r="M177" s="174" t="s">
        <v>32</v>
      </c>
      <c r="N177" s="175" t="s">
        <v>49</v>
      </c>
      <c r="O177" s="66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8" t="s">
        <v>348</v>
      </c>
      <c r="AT177" s="178" t="s">
        <v>141</v>
      </c>
      <c r="AU177" s="178" t="s">
        <v>88</v>
      </c>
      <c r="AY177" s="18" t="s">
        <v>140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86</v>
      </c>
      <c r="BK177" s="179">
        <f>ROUND(I177*H177,2)</f>
        <v>0</v>
      </c>
      <c r="BL177" s="18" t="s">
        <v>348</v>
      </c>
      <c r="BM177" s="178" t="s">
        <v>908</v>
      </c>
    </row>
    <row r="178" spans="1:65" s="2" customFormat="1" ht="11.25">
      <c r="A178" s="36"/>
      <c r="B178" s="37"/>
      <c r="C178" s="38"/>
      <c r="D178" s="180" t="s">
        <v>146</v>
      </c>
      <c r="E178" s="38"/>
      <c r="F178" s="181" t="s">
        <v>2893</v>
      </c>
      <c r="G178" s="38"/>
      <c r="H178" s="38"/>
      <c r="I178" s="182"/>
      <c r="J178" s="38"/>
      <c r="K178" s="38"/>
      <c r="L178" s="41"/>
      <c r="M178" s="183"/>
      <c r="N178" s="18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8" t="s">
        <v>146</v>
      </c>
      <c r="AU178" s="18" t="s">
        <v>88</v>
      </c>
    </row>
    <row r="179" spans="1:65" s="2" customFormat="1" ht="16.5" customHeight="1">
      <c r="A179" s="36"/>
      <c r="B179" s="37"/>
      <c r="C179" s="167" t="s">
        <v>603</v>
      </c>
      <c r="D179" s="167" t="s">
        <v>141</v>
      </c>
      <c r="E179" s="168" t="s">
        <v>2894</v>
      </c>
      <c r="F179" s="169" t="s">
        <v>2895</v>
      </c>
      <c r="G179" s="170" t="s">
        <v>358</v>
      </c>
      <c r="H179" s="171">
        <v>210</v>
      </c>
      <c r="I179" s="172"/>
      <c r="J179" s="173">
        <f>ROUND(I179*H179,2)</f>
        <v>0</v>
      </c>
      <c r="K179" s="169" t="s">
        <v>2799</v>
      </c>
      <c r="L179" s="41"/>
      <c r="M179" s="174" t="s">
        <v>32</v>
      </c>
      <c r="N179" s="175" t="s">
        <v>49</v>
      </c>
      <c r="O179" s="66"/>
      <c r="P179" s="176">
        <f>O179*H179</f>
        <v>0</v>
      </c>
      <c r="Q179" s="176">
        <v>0</v>
      </c>
      <c r="R179" s="176">
        <f>Q179*H179</f>
        <v>0</v>
      </c>
      <c r="S179" s="176">
        <v>0</v>
      </c>
      <c r="T179" s="177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8" t="s">
        <v>348</v>
      </c>
      <c r="AT179" s="178" t="s">
        <v>141</v>
      </c>
      <c r="AU179" s="178" t="s">
        <v>88</v>
      </c>
      <c r="AY179" s="18" t="s">
        <v>140</v>
      </c>
      <c r="BE179" s="179">
        <f>IF(N179="základní",J179,0)</f>
        <v>0</v>
      </c>
      <c r="BF179" s="179">
        <f>IF(N179="snížená",J179,0)</f>
        <v>0</v>
      </c>
      <c r="BG179" s="179">
        <f>IF(N179="zákl. přenesená",J179,0)</f>
        <v>0</v>
      </c>
      <c r="BH179" s="179">
        <f>IF(N179="sníž. přenesená",J179,0)</f>
        <v>0</v>
      </c>
      <c r="BI179" s="179">
        <f>IF(N179="nulová",J179,0)</f>
        <v>0</v>
      </c>
      <c r="BJ179" s="18" t="s">
        <v>86</v>
      </c>
      <c r="BK179" s="179">
        <f>ROUND(I179*H179,2)</f>
        <v>0</v>
      </c>
      <c r="BL179" s="18" t="s">
        <v>348</v>
      </c>
      <c r="BM179" s="178" t="s">
        <v>919</v>
      </c>
    </row>
    <row r="180" spans="1:65" s="2" customFormat="1" ht="11.25">
      <c r="A180" s="36"/>
      <c r="B180" s="37"/>
      <c r="C180" s="38"/>
      <c r="D180" s="180" t="s">
        <v>146</v>
      </c>
      <c r="E180" s="38"/>
      <c r="F180" s="181" t="s">
        <v>2895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146</v>
      </c>
      <c r="AU180" s="18" t="s">
        <v>88</v>
      </c>
    </row>
    <row r="181" spans="1:65" s="2" customFormat="1" ht="16.5" customHeight="1">
      <c r="A181" s="36"/>
      <c r="B181" s="37"/>
      <c r="C181" s="167" t="s">
        <v>611</v>
      </c>
      <c r="D181" s="167" t="s">
        <v>141</v>
      </c>
      <c r="E181" s="168" t="s">
        <v>2896</v>
      </c>
      <c r="F181" s="169" t="s">
        <v>2897</v>
      </c>
      <c r="G181" s="170" t="s">
        <v>351</v>
      </c>
      <c r="H181" s="171">
        <v>1</v>
      </c>
      <c r="I181" s="172"/>
      <c r="J181" s="173">
        <f>ROUND(I181*H181,2)</f>
        <v>0</v>
      </c>
      <c r="K181" s="169" t="s">
        <v>2898</v>
      </c>
      <c r="L181" s="41"/>
      <c r="M181" s="174" t="s">
        <v>32</v>
      </c>
      <c r="N181" s="175" t="s">
        <v>49</v>
      </c>
      <c r="O181" s="66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348</v>
      </c>
      <c r="AT181" s="178" t="s">
        <v>141</v>
      </c>
      <c r="AU181" s="178" t="s">
        <v>88</v>
      </c>
      <c r="AY181" s="18" t="s">
        <v>140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348</v>
      </c>
      <c r="BM181" s="178" t="s">
        <v>930</v>
      </c>
    </row>
    <row r="182" spans="1:65" s="2" customFormat="1" ht="11.25">
      <c r="A182" s="36"/>
      <c r="B182" s="37"/>
      <c r="C182" s="38"/>
      <c r="D182" s="180" t="s">
        <v>146</v>
      </c>
      <c r="E182" s="38"/>
      <c r="F182" s="181" t="s">
        <v>2897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146</v>
      </c>
      <c r="AU182" s="18" t="s">
        <v>88</v>
      </c>
    </row>
    <row r="183" spans="1:65" s="2" customFormat="1" ht="16.5" customHeight="1">
      <c r="A183" s="36"/>
      <c r="B183" s="37"/>
      <c r="C183" s="167" t="s">
        <v>616</v>
      </c>
      <c r="D183" s="167" t="s">
        <v>141</v>
      </c>
      <c r="E183" s="168" t="s">
        <v>2899</v>
      </c>
      <c r="F183" s="169" t="s">
        <v>2900</v>
      </c>
      <c r="G183" s="170" t="s">
        <v>1529</v>
      </c>
      <c r="H183" s="171">
        <v>120</v>
      </c>
      <c r="I183" s="172"/>
      <c r="J183" s="173">
        <f>ROUND(I183*H183,2)</f>
        <v>0</v>
      </c>
      <c r="K183" s="169" t="s">
        <v>2833</v>
      </c>
      <c r="L183" s="41"/>
      <c r="M183" s="174" t="s">
        <v>32</v>
      </c>
      <c r="N183" s="175" t="s">
        <v>49</v>
      </c>
      <c r="O183" s="66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348</v>
      </c>
      <c r="AT183" s="178" t="s">
        <v>141</v>
      </c>
      <c r="AU183" s="178" t="s">
        <v>88</v>
      </c>
      <c r="AY183" s="18" t="s">
        <v>140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348</v>
      </c>
      <c r="BM183" s="178" t="s">
        <v>943</v>
      </c>
    </row>
    <row r="184" spans="1:65" s="2" customFormat="1" ht="11.25">
      <c r="A184" s="36"/>
      <c r="B184" s="37"/>
      <c r="C184" s="38"/>
      <c r="D184" s="180" t="s">
        <v>146</v>
      </c>
      <c r="E184" s="38"/>
      <c r="F184" s="181" t="s">
        <v>2900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146</v>
      </c>
      <c r="AU184" s="18" t="s">
        <v>88</v>
      </c>
    </row>
    <row r="185" spans="1:65" s="2" customFormat="1" ht="16.5" customHeight="1">
      <c r="A185" s="36"/>
      <c r="B185" s="37"/>
      <c r="C185" s="167" t="s">
        <v>623</v>
      </c>
      <c r="D185" s="167" t="s">
        <v>141</v>
      </c>
      <c r="E185" s="168" t="s">
        <v>2901</v>
      </c>
      <c r="F185" s="169" t="s">
        <v>2902</v>
      </c>
      <c r="G185" s="170" t="s">
        <v>366</v>
      </c>
      <c r="H185" s="171">
        <v>60</v>
      </c>
      <c r="I185" s="172"/>
      <c r="J185" s="173">
        <f>ROUND(I185*H185,2)</f>
        <v>0</v>
      </c>
      <c r="K185" s="169" t="s">
        <v>2833</v>
      </c>
      <c r="L185" s="41"/>
      <c r="M185" s="174" t="s">
        <v>32</v>
      </c>
      <c r="N185" s="175" t="s">
        <v>49</v>
      </c>
      <c r="O185" s="66"/>
      <c r="P185" s="176">
        <f>O185*H185</f>
        <v>0</v>
      </c>
      <c r="Q185" s="176">
        <v>0</v>
      </c>
      <c r="R185" s="176">
        <f>Q185*H185</f>
        <v>0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348</v>
      </c>
      <c r="AT185" s="178" t="s">
        <v>141</v>
      </c>
      <c r="AU185" s="178" t="s">
        <v>88</v>
      </c>
      <c r="AY185" s="18" t="s">
        <v>140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348</v>
      </c>
      <c r="BM185" s="178" t="s">
        <v>959</v>
      </c>
    </row>
    <row r="186" spans="1:65" s="2" customFormat="1" ht="11.25">
      <c r="A186" s="36"/>
      <c r="B186" s="37"/>
      <c r="C186" s="38"/>
      <c r="D186" s="180" t="s">
        <v>146</v>
      </c>
      <c r="E186" s="38"/>
      <c r="F186" s="181" t="s">
        <v>2902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146</v>
      </c>
      <c r="AU186" s="18" t="s">
        <v>88</v>
      </c>
    </row>
    <row r="187" spans="1:65" s="2" customFormat="1" ht="16.5" customHeight="1">
      <c r="A187" s="36"/>
      <c r="B187" s="37"/>
      <c r="C187" s="167" t="s">
        <v>628</v>
      </c>
      <c r="D187" s="167" t="s">
        <v>141</v>
      </c>
      <c r="E187" s="168" t="s">
        <v>2903</v>
      </c>
      <c r="F187" s="169" t="s">
        <v>2904</v>
      </c>
      <c r="G187" s="170" t="s">
        <v>259</v>
      </c>
      <c r="H187" s="171">
        <v>0.48199999999999998</v>
      </c>
      <c r="I187" s="172"/>
      <c r="J187" s="173">
        <f>ROUND(I187*H187,2)</f>
        <v>0</v>
      </c>
      <c r="K187" s="169" t="s">
        <v>2799</v>
      </c>
      <c r="L187" s="41"/>
      <c r="M187" s="174" t="s">
        <v>32</v>
      </c>
      <c r="N187" s="175" t="s">
        <v>49</v>
      </c>
      <c r="O187" s="66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139</v>
      </c>
      <c r="AT187" s="178" t="s">
        <v>141</v>
      </c>
      <c r="AU187" s="178" t="s">
        <v>88</v>
      </c>
      <c r="AY187" s="18" t="s">
        <v>140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139</v>
      </c>
      <c r="BM187" s="178" t="s">
        <v>1190</v>
      </c>
    </row>
    <row r="188" spans="1:65" s="2" customFormat="1" ht="11.25">
      <c r="A188" s="36"/>
      <c r="B188" s="37"/>
      <c r="C188" s="38"/>
      <c r="D188" s="180" t="s">
        <v>146</v>
      </c>
      <c r="E188" s="38"/>
      <c r="F188" s="181" t="s">
        <v>2904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146</v>
      </c>
      <c r="AU188" s="18" t="s">
        <v>88</v>
      </c>
    </row>
    <row r="189" spans="1:65" s="11" customFormat="1" ht="22.9" customHeight="1">
      <c r="B189" s="153"/>
      <c r="C189" s="154"/>
      <c r="D189" s="155" t="s">
        <v>77</v>
      </c>
      <c r="E189" s="196" t="s">
        <v>2905</v>
      </c>
      <c r="F189" s="196" t="s">
        <v>2906</v>
      </c>
      <c r="G189" s="154"/>
      <c r="H189" s="154"/>
      <c r="I189" s="157"/>
      <c r="J189" s="197">
        <f>BK189</f>
        <v>0</v>
      </c>
      <c r="K189" s="154"/>
      <c r="L189" s="159"/>
      <c r="M189" s="160"/>
      <c r="N189" s="161"/>
      <c r="O189" s="161"/>
      <c r="P189" s="162">
        <f>SUM(P190:P225)</f>
        <v>0</v>
      </c>
      <c r="Q189" s="161"/>
      <c r="R189" s="162">
        <f>SUM(R190:R225)</f>
        <v>0</v>
      </c>
      <c r="S189" s="161"/>
      <c r="T189" s="163">
        <f>SUM(T190:T225)</f>
        <v>0</v>
      </c>
      <c r="AR189" s="164" t="s">
        <v>88</v>
      </c>
      <c r="AT189" s="165" t="s">
        <v>77</v>
      </c>
      <c r="AU189" s="165" t="s">
        <v>86</v>
      </c>
      <c r="AY189" s="164" t="s">
        <v>140</v>
      </c>
      <c r="BK189" s="166">
        <f>SUM(BK190:BK225)</f>
        <v>0</v>
      </c>
    </row>
    <row r="190" spans="1:65" s="2" customFormat="1" ht="16.5" customHeight="1">
      <c r="A190" s="36"/>
      <c r="B190" s="37"/>
      <c r="C190" s="167" t="s">
        <v>633</v>
      </c>
      <c r="D190" s="167" t="s">
        <v>141</v>
      </c>
      <c r="E190" s="168" t="s">
        <v>2907</v>
      </c>
      <c r="F190" s="169" t="s">
        <v>2908</v>
      </c>
      <c r="G190" s="170" t="s">
        <v>351</v>
      </c>
      <c r="H190" s="171">
        <v>8</v>
      </c>
      <c r="I190" s="172"/>
      <c r="J190" s="173">
        <f>ROUND(I190*H190,2)</f>
        <v>0</v>
      </c>
      <c r="K190" s="169" t="s">
        <v>2799</v>
      </c>
      <c r="L190" s="41"/>
      <c r="M190" s="174" t="s">
        <v>32</v>
      </c>
      <c r="N190" s="175" t="s">
        <v>49</v>
      </c>
      <c r="O190" s="66"/>
      <c r="P190" s="176">
        <f>O190*H190</f>
        <v>0</v>
      </c>
      <c r="Q190" s="176">
        <v>0</v>
      </c>
      <c r="R190" s="176">
        <f>Q190*H190</f>
        <v>0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348</v>
      </c>
      <c r="AT190" s="178" t="s">
        <v>141</v>
      </c>
      <c r="AU190" s="178" t="s">
        <v>88</v>
      </c>
      <c r="AY190" s="18" t="s">
        <v>140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348</v>
      </c>
      <c r="BM190" s="178" t="s">
        <v>974</v>
      </c>
    </row>
    <row r="191" spans="1:65" s="2" customFormat="1" ht="11.25">
      <c r="A191" s="36"/>
      <c r="B191" s="37"/>
      <c r="C191" s="38"/>
      <c r="D191" s="180" t="s">
        <v>146</v>
      </c>
      <c r="E191" s="38"/>
      <c r="F191" s="181" t="s">
        <v>2908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146</v>
      </c>
      <c r="AU191" s="18" t="s">
        <v>88</v>
      </c>
    </row>
    <row r="192" spans="1:65" s="2" customFormat="1" ht="16.5" customHeight="1">
      <c r="A192" s="36"/>
      <c r="B192" s="37"/>
      <c r="C192" s="167" t="s">
        <v>638</v>
      </c>
      <c r="D192" s="167" t="s">
        <v>141</v>
      </c>
      <c r="E192" s="168" t="s">
        <v>2909</v>
      </c>
      <c r="F192" s="169" t="s">
        <v>2910</v>
      </c>
      <c r="G192" s="170" t="s">
        <v>351</v>
      </c>
      <c r="H192" s="171">
        <v>4</v>
      </c>
      <c r="I192" s="172"/>
      <c r="J192" s="173">
        <f>ROUND(I192*H192,2)</f>
        <v>0</v>
      </c>
      <c r="K192" s="169" t="s">
        <v>2799</v>
      </c>
      <c r="L192" s="41"/>
      <c r="M192" s="174" t="s">
        <v>32</v>
      </c>
      <c r="N192" s="175" t="s">
        <v>49</v>
      </c>
      <c r="O192" s="66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8" t="s">
        <v>348</v>
      </c>
      <c r="AT192" s="178" t="s">
        <v>141</v>
      </c>
      <c r="AU192" s="178" t="s">
        <v>88</v>
      </c>
      <c r="AY192" s="18" t="s">
        <v>140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86</v>
      </c>
      <c r="BK192" s="179">
        <f>ROUND(I192*H192,2)</f>
        <v>0</v>
      </c>
      <c r="BL192" s="18" t="s">
        <v>348</v>
      </c>
      <c r="BM192" s="178" t="s">
        <v>986</v>
      </c>
    </row>
    <row r="193" spans="1:65" s="2" customFormat="1" ht="11.25">
      <c r="A193" s="36"/>
      <c r="B193" s="37"/>
      <c r="C193" s="38"/>
      <c r="D193" s="180" t="s">
        <v>146</v>
      </c>
      <c r="E193" s="38"/>
      <c r="F193" s="181" t="s">
        <v>2910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146</v>
      </c>
      <c r="AU193" s="18" t="s">
        <v>88</v>
      </c>
    </row>
    <row r="194" spans="1:65" s="2" customFormat="1" ht="16.5" customHeight="1">
      <c r="A194" s="36"/>
      <c r="B194" s="37"/>
      <c r="C194" s="167" t="s">
        <v>644</v>
      </c>
      <c r="D194" s="167" t="s">
        <v>141</v>
      </c>
      <c r="E194" s="168" t="s">
        <v>2911</v>
      </c>
      <c r="F194" s="169" t="s">
        <v>2912</v>
      </c>
      <c r="G194" s="170" t="s">
        <v>351</v>
      </c>
      <c r="H194" s="171">
        <v>13</v>
      </c>
      <c r="I194" s="172"/>
      <c r="J194" s="173">
        <f>ROUND(I194*H194,2)</f>
        <v>0</v>
      </c>
      <c r="K194" s="169" t="s">
        <v>2799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348</v>
      </c>
      <c r="AT194" s="178" t="s">
        <v>141</v>
      </c>
      <c r="AU194" s="178" t="s">
        <v>88</v>
      </c>
      <c r="AY194" s="18" t="s">
        <v>140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348</v>
      </c>
      <c r="BM194" s="178" t="s">
        <v>997</v>
      </c>
    </row>
    <row r="195" spans="1:65" s="2" customFormat="1" ht="11.25">
      <c r="A195" s="36"/>
      <c r="B195" s="37"/>
      <c r="C195" s="38"/>
      <c r="D195" s="180" t="s">
        <v>146</v>
      </c>
      <c r="E195" s="38"/>
      <c r="F195" s="181" t="s">
        <v>2912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146</v>
      </c>
      <c r="AU195" s="18" t="s">
        <v>88</v>
      </c>
    </row>
    <row r="196" spans="1:65" s="2" customFormat="1" ht="16.5" customHeight="1">
      <c r="A196" s="36"/>
      <c r="B196" s="37"/>
      <c r="C196" s="167" t="s">
        <v>651</v>
      </c>
      <c r="D196" s="167" t="s">
        <v>141</v>
      </c>
      <c r="E196" s="168" t="s">
        <v>2913</v>
      </c>
      <c r="F196" s="169" t="s">
        <v>2914</v>
      </c>
      <c r="G196" s="170" t="s">
        <v>351</v>
      </c>
      <c r="H196" s="171">
        <v>2</v>
      </c>
      <c r="I196" s="172"/>
      <c r="J196" s="173">
        <f>ROUND(I196*H196,2)</f>
        <v>0</v>
      </c>
      <c r="K196" s="169" t="s">
        <v>2799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348</v>
      </c>
      <c r="AT196" s="178" t="s">
        <v>141</v>
      </c>
      <c r="AU196" s="178" t="s">
        <v>88</v>
      </c>
      <c r="AY196" s="18" t="s">
        <v>140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348</v>
      </c>
      <c r="BM196" s="178" t="s">
        <v>1011</v>
      </c>
    </row>
    <row r="197" spans="1:65" s="2" customFormat="1" ht="11.25">
      <c r="A197" s="36"/>
      <c r="B197" s="37"/>
      <c r="C197" s="38"/>
      <c r="D197" s="180" t="s">
        <v>146</v>
      </c>
      <c r="E197" s="38"/>
      <c r="F197" s="181" t="s">
        <v>2914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146</v>
      </c>
      <c r="AU197" s="18" t="s">
        <v>88</v>
      </c>
    </row>
    <row r="198" spans="1:65" s="2" customFormat="1" ht="16.5" customHeight="1">
      <c r="A198" s="36"/>
      <c r="B198" s="37"/>
      <c r="C198" s="167" t="s">
        <v>657</v>
      </c>
      <c r="D198" s="167" t="s">
        <v>141</v>
      </c>
      <c r="E198" s="168" t="s">
        <v>2915</v>
      </c>
      <c r="F198" s="169" t="s">
        <v>2916</v>
      </c>
      <c r="G198" s="170" t="s">
        <v>351</v>
      </c>
      <c r="H198" s="171">
        <v>30</v>
      </c>
      <c r="I198" s="172"/>
      <c r="J198" s="173">
        <f>ROUND(I198*H198,2)</f>
        <v>0</v>
      </c>
      <c r="K198" s="169" t="s">
        <v>2799</v>
      </c>
      <c r="L198" s="41"/>
      <c r="M198" s="174" t="s">
        <v>32</v>
      </c>
      <c r="N198" s="175" t="s">
        <v>49</v>
      </c>
      <c r="O198" s="6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8" t="s">
        <v>348</v>
      </c>
      <c r="AT198" s="178" t="s">
        <v>141</v>
      </c>
      <c r="AU198" s="178" t="s">
        <v>88</v>
      </c>
      <c r="AY198" s="18" t="s">
        <v>140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86</v>
      </c>
      <c r="BK198" s="179">
        <f>ROUND(I198*H198,2)</f>
        <v>0</v>
      </c>
      <c r="BL198" s="18" t="s">
        <v>348</v>
      </c>
      <c r="BM198" s="178" t="s">
        <v>1023</v>
      </c>
    </row>
    <row r="199" spans="1:65" s="2" customFormat="1" ht="11.25">
      <c r="A199" s="36"/>
      <c r="B199" s="37"/>
      <c r="C199" s="38"/>
      <c r="D199" s="180" t="s">
        <v>146</v>
      </c>
      <c r="E199" s="38"/>
      <c r="F199" s="181" t="s">
        <v>2916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146</v>
      </c>
      <c r="AU199" s="18" t="s">
        <v>88</v>
      </c>
    </row>
    <row r="200" spans="1:65" s="2" customFormat="1" ht="16.5" customHeight="1">
      <c r="A200" s="36"/>
      <c r="B200" s="37"/>
      <c r="C200" s="167" t="s">
        <v>662</v>
      </c>
      <c r="D200" s="167" t="s">
        <v>141</v>
      </c>
      <c r="E200" s="168" t="s">
        <v>2917</v>
      </c>
      <c r="F200" s="169" t="s">
        <v>2918</v>
      </c>
      <c r="G200" s="170" t="s">
        <v>351</v>
      </c>
      <c r="H200" s="171">
        <v>4</v>
      </c>
      <c r="I200" s="172"/>
      <c r="J200" s="173">
        <f>ROUND(I200*H200,2)</f>
        <v>0</v>
      </c>
      <c r="K200" s="169" t="s">
        <v>2799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348</v>
      </c>
      <c r="AT200" s="178" t="s">
        <v>141</v>
      </c>
      <c r="AU200" s="178" t="s">
        <v>88</v>
      </c>
      <c r="AY200" s="18" t="s">
        <v>140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348</v>
      </c>
      <c r="BM200" s="178" t="s">
        <v>1034</v>
      </c>
    </row>
    <row r="201" spans="1:65" s="2" customFormat="1" ht="11.25">
      <c r="A201" s="36"/>
      <c r="B201" s="37"/>
      <c r="C201" s="38"/>
      <c r="D201" s="180" t="s">
        <v>146</v>
      </c>
      <c r="E201" s="38"/>
      <c r="F201" s="181" t="s">
        <v>2918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146</v>
      </c>
      <c r="AU201" s="18" t="s">
        <v>88</v>
      </c>
    </row>
    <row r="202" spans="1:65" s="2" customFormat="1" ht="16.5" customHeight="1">
      <c r="A202" s="36"/>
      <c r="B202" s="37"/>
      <c r="C202" s="167" t="s">
        <v>668</v>
      </c>
      <c r="D202" s="167" t="s">
        <v>141</v>
      </c>
      <c r="E202" s="168" t="s">
        <v>2919</v>
      </c>
      <c r="F202" s="169" t="s">
        <v>2920</v>
      </c>
      <c r="G202" s="170" t="s">
        <v>366</v>
      </c>
      <c r="H202" s="171">
        <v>13</v>
      </c>
      <c r="I202" s="172"/>
      <c r="J202" s="173">
        <f>ROUND(I202*H202,2)</f>
        <v>0</v>
      </c>
      <c r="K202" s="169" t="s">
        <v>2799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348</v>
      </c>
      <c r="AT202" s="178" t="s">
        <v>141</v>
      </c>
      <c r="AU202" s="178" t="s">
        <v>88</v>
      </c>
      <c r="AY202" s="18" t="s">
        <v>140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348</v>
      </c>
      <c r="BM202" s="178" t="s">
        <v>1044</v>
      </c>
    </row>
    <row r="203" spans="1:65" s="2" customFormat="1" ht="11.25">
      <c r="A203" s="36"/>
      <c r="B203" s="37"/>
      <c r="C203" s="38"/>
      <c r="D203" s="180" t="s">
        <v>146</v>
      </c>
      <c r="E203" s="38"/>
      <c r="F203" s="181" t="s">
        <v>2920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146</v>
      </c>
      <c r="AU203" s="18" t="s">
        <v>88</v>
      </c>
    </row>
    <row r="204" spans="1:65" s="2" customFormat="1" ht="16.5" customHeight="1">
      <c r="A204" s="36"/>
      <c r="B204" s="37"/>
      <c r="C204" s="167" t="s">
        <v>674</v>
      </c>
      <c r="D204" s="167" t="s">
        <v>141</v>
      </c>
      <c r="E204" s="168" t="s">
        <v>2921</v>
      </c>
      <c r="F204" s="169" t="s">
        <v>2922</v>
      </c>
      <c r="G204" s="170" t="s">
        <v>366</v>
      </c>
      <c r="H204" s="171">
        <v>2</v>
      </c>
      <c r="I204" s="172"/>
      <c r="J204" s="173">
        <f>ROUND(I204*H204,2)</f>
        <v>0</v>
      </c>
      <c r="K204" s="169" t="s">
        <v>2799</v>
      </c>
      <c r="L204" s="41"/>
      <c r="M204" s="174" t="s">
        <v>32</v>
      </c>
      <c r="N204" s="175" t="s">
        <v>49</v>
      </c>
      <c r="O204" s="66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8" t="s">
        <v>348</v>
      </c>
      <c r="AT204" s="178" t="s">
        <v>141</v>
      </c>
      <c r="AU204" s="178" t="s">
        <v>88</v>
      </c>
      <c r="AY204" s="18" t="s">
        <v>140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86</v>
      </c>
      <c r="BK204" s="179">
        <f>ROUND(I204*H204,2)</f>
        <v>0</v>
      </c>
      <c r="BL204" s="18" t="s">
        <v>348</v>
      </c>
      <c r="BM204" s="178" t="s">
        <v>1056</v>
      </c>
    </row>
    <row r="205" spans="1:65" s="2" customFormat="1" ht="11.25">
      <c r="A205" s="36"/>
      <c r="B205" s="37"/>
      <c r="C205" s="38"/>
      <c r="D205" s="180" t="s">
        <v>146</v>
      </c>
      <c r="E205" s="38"/>
      <c r="F205" s="181" t="s">
        <v>2922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146</v>
      </c>
      <c r="AU205" s="18" t="s">
        <v>88</v>
      </c>
    </row>
    <row r="206" spans="1:65" s="2" customFormat="1" ht="16.5" customHeight="1">
      <c r="A206" s="36"/>
      <c r="B206" s="37"/>
      <c r="C206" s="167" t="s">
        <v>682</v>
      </c>
      <c r="D206" s="167" t="s">
        <v>141</v>
      </c>
      <c r="E206" s="168" t="s">
        <v>2923</v>
      </c>
      <c r="F206" s="169" t="s">
        <v>2924</v>
      </c>
      <c r="G206" s="170" t="s">
        <v>351</v>
      </c>
      <c r="H206" s="171">
        <v>8</v>
      </c>
      <c r="I206" s="172"/>
      <c r="J206" s="173">
        <f>ROUND(I206*H206,2)</f>
        <v>0</v>
      </c>
      <c r="K206" s="169" t="s">
        <v>2799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348</v>
      </c>
      <c r="AT206" s="178" t="s">
        <v>141</v>
      </c>
      <c r="AU206" s="178" t="s">
        <v>88</v>
      </c>
      <c r="AY206" s="18" t="s">
        <v>140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348</v>
      </c>
      <c r="BM206" s="178" t="s">
        <v>1070</v>
      </c>
    </row>
    <row r="207" spans="1:65" s="2" customFormat="1" ht="11.25">
      <c r="A207" s="36"/>
      <c r="B207" s="37"/>
      <c r="C207" s="38"/>
      <c r="D207" s="180" t="s">
        <v>146</v>
      </c>
      <c r="E207" s="38"/>
      <c r="F207" s="181" t="s">
        <v>2924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146</v>
      </c>
      <c r="AU207" s="18" t="s">
        <v>88</v>
      </c>
    </row>
    <row r="208" spans="1:65" s="2" customFormat="1" ht="16.5" customHeight="1">
      <c r="A208" s="36"/>
      <c r="B208" s="37"/>
      <c r="C208" s="167" t="s">
        <v>688</v>
      </c>
      <c r="D208" s="167" t="s">
        <v>141</v>
      </c>
      <c r="E208" s="168" t="s">
        <v>2925</v>
      </c>
      <c r="F208" s="169" t="s">
        <v>2926</v>
      </c>
      <c r="G208" s="170" t="s">
        <v>366</v>
      </c>
      <c r="H208" s="171">
        <v>13</v>
      </c>
      <c r="I208" s="172"/>
      <c r="J208" s="173">
        <f>ROUND(I208*H208,2)</f>
        <v>0</v>
      </c>
      <c r="K208" s="169" t="s">
        <v>2799</v>
      </c>
      <c r="L208" s="41"/>
      <c r="M208" s="174" t="s">
        <v>32</v>
      </c>
      <c r="N208" s="175" t="s">
        <v>49</v>
      </c>
      <c r="O208" s="66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8" t="s">
        <v>348</v>
      </c>
      <c r="AT208" s="178" t="s">
        <v>141</v>
      </c>
      <c r="AU208" s="178" t="s">
        <v>88</v>
      </c>
      <c r="AY208" s="18" t="s">
        <v>140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86</v>
      </c>
      <c r="BK208" s="179">
        <f>ROUND(I208*H208,2)</f>
        <v>0</v>
      </c>
      <c r="BL208" s="18" t="s">
        <v>348</v>
      </c>
      <c r="BM208" s="178" t="s">
        <v>1083</v>
      </c>
    </row>
    <row r="209" spans="1:65" s="2" customFormat="1" ht="11.25">
      <c r="A209" s="36"/>
      <c r="B209" s="37"/>
      <c r="C209" s="38"/>
      <c r="D209" s="180" t="s">
        <v>146</v>
      </c>
      <c r="E209" s="38"/>
      <c r="F209" s="181" t="s">
        <v>2926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146</v>
      </c>
      <c r="AU209" s="18" t="s">
        <v>88</v>
      </c>
    </row>
    <row r="210" spans="1:65" s="2" customFormat="1" ht="16.5" customHeight="1">
      <c r="A210" s="36"/>
      <c r="B210" s="37"/>
      <c r="C210" s="167" t="s">
        <v>694</v>
      </c>
      <c r="D210" s="167" t="s">
        <v>141</v>
      </c>
      <c r="E210" s="168" t="s">
        <v>2927</v>
      </c>
      <c r="F210" s="169" t="s">
        <v>2928</v>
      </c>
      <c r="G210" s="170" t="s">
        <v>366</v>
      </c>
      <c r="H210" s="171">
        <v>13</v>
      </c>
      <c r="I210" s="172"/>
      <c r="J210" s="173">
        <f>ROUND(I210*H210,2)</f>
        <v>0</v>
      </c>
      <c r="K210" s="169" t="s">
        <v>2799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348</v>
      </c>
      <c r="AT210" s="178" t="s">
        <v>141</v>
      </c>
      <c r="AU210" s="178" t="s">
        <v>88</v>
      </c>
      <c r="AY210" s="18" t="s">
        <v>140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348</v>
      </c>
      <c r="BM210" s="178" t="s">
        <v>1095</v>
      </c>
    </row>
    <row r="211" spans="1:65" s="2" customFormat="1" ht="11.25">
      <c r="A211" s="36"/>
      <c r="B211" s="37"/>
      <c r="C211" s="38"/>
      <c r="D211" s="180" t="s">
        <v>146</v>
      </c>
      <c r="E211" s="38"/>
      <c r="F211" s="181" t="s">
        <v>2928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146</v>
      </c>
      <c r="AU211" s="18" t="s">
        <v>88</v>
      </c>
    </row>
    <row r="212" spans="1:65" s="2" customFormat="1" ht="16.5" customHeight="1">
      <c r="A212" s="36"/>
      <c r="B212" s="37"/>
      <c r="C212" s="167" t="s">
        <v>702</v>
      </c>
      <c r="D212" s="167" t="s">
        <v>141</v>
      </c>
      <c r="E212" s="168" t="s">
        <v>2929</v>
      </c>
      <c r="F212" s="169" t="s">
        <v>2930</v>
      </c>
      <c r="G212" s="170" t="s">
        <v>351</v>
      </c>
      <c r="H212" s="171">
        <v>2</v>
      </c>
      <c r="I212" s="172"/>
      <c r="J212" s="173">
        <f>ROUND(I212*H212,2)</f>
        <v>0</v>
      </c>
      <c r="K212" s="169" t="s">
        <v>2931</v>
      </c>
      <c r="L212" s="41"/>
      <c r="M212" s="174" t="s">
        <v>32</v>
      </c>
      <c r="N212" s="175" t="s">
        <v>49</v>
      </c>
      <c r="O212" s="6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348</v>
      </c>
      <c r="AT212" s="178" t="s">
        <v>141</v>
      </c>
      <c r="AU212" s="178" t="s">
        <v>88</v>
      </c>
      <c r="AY212" s="18" t="s">
        <v>140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348</v>
      </c>
      <c r="BM212" s="178" t="s">
        <v>1109</v>
      </c>
    </row>
    <row r="213" spans="1:65" s="2" customFormat="1" ht="11.25">
      <c r="A213" s="36"/>
      <c r="B213" s="37"/>
      <c r="C213" s="38"/>
      <c r="D213" s="180" t="s">
        <v>146</v>
      </c>
      <c r="E213" s="38"/>
      <c r="F213" s="181" t="s">
        <v>2930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146</v>
      </c>
      <c r="AU213" s="18" t="s">
        <v>88</v>
      </c>
    </row>
    <row r="214" spans="1:65" s="2" customFormat="1" ht="16.5" customHeight="1">
      <c r="A214" s="36"/>
      <c r="B214" s="37"/>
      <c r="C214" s="167" t="s">
        <v>731</v>
      </c>
      <c r="D214" s="167" t="s">
        <v>141</v>
      </c>
      <c r="E214" s="168" t="s">
        <v>2932</v>
      </c>
      <c r="F214" s="169" t="s">
        <v>2933</v>
      </c>
      <c r="G214" s="170" t="s">
        <v>351</v>
      </c>
      <c r="H214" s="171">
        <v>8</v>
      </c>
      <c r="I214" s="172"/>
      <c r="J214" s="173">
        <f>ROUND(I214*H214,2)</f>
        <v>0</v>
      </c>
      <c r="K214" s="169" t="s">
        <v>2931</v>
      </c>
      <c r="L214" s="41"/>
      <c r="M214" s="174" t="s">
        <v>32</v>
      </c>
      <c r="N214" s="175" t="s">
        <v>49</v>
      </c>
      <c r="O214" s="66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348</v>
      </c>
      <c r="AT214" s="178" t="s">
        <v>141</v>
      </c>
      <c r="AU214" s="178" t="s">
        <v>88</v>
      </c>
      <c r="AY214" s="18" t="s">
        <v>140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348</v>
      </c>
      <c r="BM214" s="178" t="s">
        <v>1120</v>
      </c>
    </row>
    <row r="215" spans="1:65" s="2" customFormat="1" ht="11.25">
      <c r="A215" s="36"/>
      <c r="B215" s="37"/>
      <c r="C215" s="38"/>
      <c r="D215" s="180" t="s">
        <v>146</v>
      </c>
      <c r="E215" s="38"/>
      <c r="F215" s="181" t="s">
        <v>2933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146</v>
      </c>
      <c r="AU215" s="18" t="s">
        <v>88</v>
      </c>
    </row>
    <row r="216" spans="1:65" s="2" customFormat="1" ht="16.5" customHeight="1">
      <c r="A216" s="36"/>
      <c r="B216" s="37"/>
      <c r="C216" s="167" t="s">
        <v>739</v>
      </c>
      <c r="D216" s="167" t="s">
        <v>141</v>
      </c>
      <c r="E216" s="168" t="s">
        <v>2934</v>
      </c>
      <c r="F216" s="169" t="s">
        <v>2935</v>
      </c>
      <c r="G216" s="170" t="s">
        <v>351</v>
      </c>
      <c r="H216" s="171">
        <v>2</v>
      </c>
      <c r="I216" s="172"/>
      <c r="J216" s="173">
        <f>ROUND(I216*H216,2)</f>
        <v>0</v>
      </c>
      <c r="K216" s="169" t="s">
        <v>2833</v>
      </c>
      <c r="L216" s="41"/>
      <c r="M216" s="174" t="s">
        <v>32</v>
      </c>
      <c r="N216" s="175" t="s">
        <v>49</v>
      </c>
      <c r="O216" s="66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8" t="s">
        <v>348</v>
      </c>
      <c r="AT216" s="178" t="s">
        <v>141</v>
      </c>
      <c r="AU216" s="178" t="s">
        <v>88</v>
      </c>
      <c r="AY216" s="18" t="s">
        <v>140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86</v>
      </c>
      <c r="BK216" s="179">
        <f>ROUND(I216*H216,2)</f>
        <v>0</v>
      </c>
      <c r="BL216" s="18" t="s">
        <v>348</v>
      </c>
      <c r="BM216" s="178" t="s">
        <v>1131</v>
      </c>
    </row>
    <row r="217" spans="1:65" s="2" customFormat="1" ht="11.25">
      <c r="A217" s="36"/>
      <c r="B217" s="37"/>
      <c r="C217" s="38"/>
      <c r="D217" s="180" t="s">
        <v>146</v>
      </c>
      <c r="E217" s="38"/>
      <c r="F217" s="181" t="s">
        <v>2935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146</v>
      </c>
      <c r="AU217" s="18" t="s">
        <v>88</v>
      </c>
    </row>
    <row r="218" spans="1:65" s="2" customFormat="1" ht="16.5" customHeight="1">
      <c r="A218" s="36"/>
      <c r="B218" s="37"/>
      <c r="C218" s="167" t="s">
        <v>743</v>
      </c>
      <c r="D218" s="167" t="s">
        <v>141</v>
      </c>
      <c r="E218" s="168" t="s">
        <v>2936</v>
      </c>
      <c r="F218" s="169" t="s">
        <v>2937</v>
      </c>
      <c r="G218" s="170" t="s">
        <v>351</v>
      </c>
      <c r="H218" s="171">
        <v>6</v>
      </c>
      <c r="I218" s="172"/>
      <c r="J218" s="173">
        <f>ROUND(I218*H218,2)</f>
        <v>0</v>
      </c>
      <c r="K218" s="169" t="s">
        <v>2833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348</v>
      </c>
      <c r="AT218" s="178" t="s">
        <v>141</v>
      </c>
      <c r="AU218" s="178" t="s">
        <v>88</v>
      </c>
      <c r="AY218" s="18" t="s">
        <v>140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348</v>
      </c>
      <c r="BM218" s="178" t="s">
        <v>1150</v>
      </c>
    </row>
    <row r="219" spans="1:65" s="2" customFormat="1" ht="11.25">
      <c r="A219" s="36"/>
      <c r="B219" s="37"/>
      <c r="C219" s="38"/>
      <c r="D219" s="180" t="s">
        <v>146</v>
      </c>
      <c r="E219" s="38"/>
      <c r="F219" s="181" t="s">
        <v>2937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146</v>
      </c>
      <c r="AU219" s="18" t="s">
        <v>88</v>
      </c>
    </row>
    <row r="220" spans="1:65" s="2" customFormat="1" ht="16.5" customHeight="1">
      <c r="A220" s="36"/>
      <c r="B220" s="37"/>
      <c r="C220" s="167" t="s">
        <v>747</v>
      </c>
      <c r="D220" s="167" t="s">
        <v>141</v>
      </c>
      <c r="E220" s="168" t="s">
        <v>2938</v>
      </c>
      <c r="F220" s="169" t="s">
        <v>2939</v>
      </c>
      <c r="G220" s="170" t="s">
        <v>1529</v>
      </c>
      <c r="H220" s="171">
        <v>80</v>
      </c>
      <c r="I220" s="172"/>
      <c r="J220" s="173">
        <f>ROUND(I220*H220,2)</f>
        <v>0</v>
      </c>
      <c r="K220" s="169" t="s">
        <v>2833</v>
      </c>
      <c r="L220" s="41"/>
      <c r="M220" s="174" t="s">
        <v>32</v>
      </c>
      <c r="N220" s="175" t="s">
        <v>49</v>
      </c>
      <c r="O220" s="66"/>
      <c r="P220" s="176">
        <f>O220*H220</f>
        <v>0</v>
      </c>
      <c r="Q220" s="176">
        <v>0</v>
      </c>
      <c r="R220" s="176">
        <f>Q220*H220</f>
        <v>0</v>
      </c>
      <c r="S220" s="176">
        <v>0</v>
      </c>
      <c r="T220" s="17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8" t="s">
        <v>348</v>
      </c>
      <c r="AT220" s="178" t="s">
        <v>141</v>
      </c>
      <c r="AU220" s="178" t="s">
        <v>88</v>
      </c>
      <c r="AY220" s="18" t="s">
        <v>140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86</v>
      </c>
      <c r="BK220" s="179">
        <f>ROUND(I220*H220,2)</f>
        <v>0</v>
      </c>
      <c r="BL220" s="18" t="s">
        <v>348</v>
      </c>
      <c r="BM220" s="178" t="s">
        <v>1161</v>
      </c>
    </row>
    <row r="221" spans="1:65" s="2" customFormat="1" ht="11.25">
      <c r="A221" s="36"/>
      <c r="B221" s="37"/>
      <c r="C221" s="38"/>
      <c r="D221" s="180" t="s">
        <v>146</v>
      </c>
      <c r="E221" s="38"/>
      <c r="F221" s="181" t="s">
        <v>2939</v>
      </c>
      <c r="G221" s="38"/>
      <c r="H221" s="38"/>
      <c r="I221" s="182"/>
      <c r="J221" s="38"/>
      <c r="K221" s="38"/>
      <c r="L221" s="41"/>
      <c r="M221" s="183"/>
      <c r="N221" s="18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146</v>
      </c>
      <c r="AU221" s="18" t="s">
        <v>88</v>
      </c>
    </row>
    <row r="222" spans="1:65" s="2" customFormat="1" ht="16.5" customHeight="1">
      <c r="A222" s="36"/>
      <c r="B222" s="37"/>
      <c r="C222" s="167" t="s">
        <v>753</v>
      </c>
      <c r="D222" s="167" t="s">
        <v>141</v>
      </c>
      <c r="E222" s="168" t="s">
        <v>2940</v>
      </c>
      <c r="F222" s="169" t="s">
        <v>2941</v>
      </c>
      <c r="G222" s="170" t="s">
        <v>351</v>
      </c>
      <c r="H222" s="171">
        <v>2</v>
      </c>
      <c r="I222" s="172"/>
      <c r="J222" s="173">
        <f>ROUND(I222*H222,2)</f>
        <v>0</v>
      </c>
      <c r="K222" s="169" t="s">
        <v>2833</v>
      </c>
      <c r="L222" s="41"/>
      <c r="M222" s="174" t="s">
        <v>32</v>
      </c>
      <c r="N222" s="175" t="s">
        <v>49</v>
      </c>
      <c r="O222" s="66"/>
      <c r="P222" s="176">
        <f>O222*H222</f>
        <v>0</v>
      </c>
      <c r="Q222" s="176">
        <v>0</v>
      </c>
      <c r="R222" s="176">
        <f>Q222*H222</f>
        <v>0</v>
      </c>
      <c r="S222" s="176">
        <v>0</v>
      </c>
      <c r="T222" s="17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8" t="s">
        <v>348</v>
      </c>
      <c r="AT222" s="178" t="s">
        <v>141</v>
      </c>
      <c r="AU222" s="178" t="s">
        <v>88</v>
      </c>
      <c r="AY222" s="18" t="s">
        <v>140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86</v>
      </c>
      <c r="BK222" s="179">
        <f>ROUND(I222*H222,2)</f>
        <v>0</v>
      </c>
      <c r="BL222" s="18" t="s">
        <v>348</v>
      </c>
      <c r="BM222" s="178" t="s">
        <v>1172</v>
      </c>
    </row>
    <row r="223" spans="1:65" s="2" customFormat="1" ht="11.25">
      <c r="A223" s="36"/>
      <c r="B223" s="37"/>
      <c r="C223" s="38"/>
      <c r="D223" s="180" t="s">
        <v>146</v>
      </c>
      <c r="E223" s="38"/>
      <c r="F223" s="181" t="s">
        <v>2941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146</v>
      </c>
      <c r="AU223" s="18" t="s">
        <v>88</v>
      </c>
    </row>
    <row r="224" spans="1:65" s="2" customFormat="1" ht="16.5" customHeight="1">
      <c r="A224" s="36"/>
      <c r="B224" s="37"/>
      <c r="C224" s="167" t="s">
        <v>758</v>
      </c>
      <c r="D224" s="167" t="s">
        <v>141</v>
      </c>
      <c r="E224" s="168" t="s">
        <v>2942</v>
      </c>
      <c r="F224" s="169" t="s">
        <v>2943</v>
      </c>
      <c r="G224" s="170" t="s">
        <v>259</v>
      </c>
      <c r="H224" s="171">
        <v>0.68400000000000005</v>
      </c>
      <c r="I224" s="172"/>
      <c r="J224" s="173">
        <f>ROUND(I224*H224,2)</f>
        <v>0</v>
      </c>
      <c r="K224" s="169" t="s">
        <v>2799</v>
      </c>
      <c r="L224" s="41"/>
      <c r="M224" s="174" t="s">
        <v>32</v>
      </c>
      <c r="N224" s="175" t="s">
        <v>49</v>
      </c>
      <c r="O224" s="66"/>
      <c r="P224" s="176">
        <f>O224*H224</f>
        <v>0</v>
      </c>
      <c r="Q224" s="176">
        <v>0</v>
      </c>
      <c r="R224" s="176">
        <f>Q224*H224</f>
        <v>0</v>
      </c>
      <c r="S224" s="176">
        <v>0</v>
      </c>
      <c r="T224" s="177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8" t="s">
        <v>139</v>
      </c>
      <c r="AT224" s="178" t="s">
        <v>141</v>
      </c>
      <c r="AU224" s="178" t="s">
        <v>88</v>
      </c>
      <c r="AY224" s="18" t="s">
        <v>140</v>
      </c>
      <c r="BE224" s="179">
        <f>IF(N224="základní",J224,0)</f>
        <v>0</v>
      </c>
      <c r="BF224" s="179">
        <f>IF(N224="snížená",J224,0)</f>
        <v>0</v>
      </c>
      <c r="BG224" s="179">
        <f>IF(N224="zákl. přenesená",J224,0)</f>
        <v>0</v>
      </c>
      <c r="BH224" s="179">
        <f>IF(N224="sníž. přenesená",J224,0)</f>
        <v>0</v>
      </c>
      <c r="BI224" s="179">
        <f>IF(N224="nulová",J224,0)</f>
        <v>0</v>
      </c>
      <c r="BJ224" s="18" t="s">
        <v>86</v>
      </c>
      <c r="BK224" s="179">
        <f>ROUND(I224*H224,2)</f>
        <v>0</v>
      </c>
      <c r="BL224" s="18" t="s">
        <v>139</v>
      </c>
      <c r="BM224" s="178" t="s">
        <v>1202</v>
      </c>
    </row>
    <row r="225" spans="1:47" s="2" customFormat="1" ht="11.25">
      <c r="A225" s="36"/>
      <c r="B225" s="37"/>
      <c r="C225" s="38"/>
      <c r="D225" s="180" t="s">
        <v>146</v>
      </c>
      <c r="E225" s="38"/>
      <c r="F225" s="181" t="s">
        <v>2943</v>
      </c>
      <c r="G225" s="38"/>
      <c r="H225" s="38"/>
      <c r="I225" s="182"/>
      <c r="J225" s="38"/>
      <c r="K225" s="38"/>
      <c r="L225" s="41"/>
      <c r="M225" s="186"/>
      <c r="N225" s="187"/>
      <c r="O225" s="188"/>
      <c r="P225" s="188"/>
      <c r="Q225" s="188"/>
      <c r="R225" s="188"/>
      <c r="S225" s="188"/>
      <c r="T225" s="189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8" t="s">
        <v>146</v>
      </c>
      <c r="AU225" s="18" t="s">
        <v>88</v>
      </c>
    </row>
    <row r="226" spans="1:47" s="2" customFormat="1" ht="6.95" customHeight="1">
      <c r="A226" s="36"/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41"/>
      <c r="M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</row>
  </sheetData>
  <sheetProtection algorithmName="SHA-512" hashValue="MqNQeiM6dRMDshrIeVQ45SOfEZhLCAfxsQ/CbRQKxpVzmw5Dp+XMlbK1qUs2KoKVM5P9Z0QlGDOGEsgH7tJNuw==" saltValue="xDyA0IW9L4dmgt2vm8HIQtE48lkSa/Zl/uLG+GxyH3l5VBQExSZMLO0pXfXekReFdVZsnol16gYGmCRd4j6qKA==" spinCount="100000" sheet="1" objects="1" scenarios="1" formatColumns="0" formatRows="0" autoFilter="0"/>
  <autoFilter ref="C82:K225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115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2944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2945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Obec Štěnovický Borek, Štěnovický Borek 28, 33209</v>
      </c>
      <c r="F15" s="36"/>
      <c r="G15" s="36"/>
      <c r="H15" s="36"/>
      <c r="I15" s="107" t="s">
        <v>34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>Dipl. tech. Josef Špeta, autorizovaný stavitel</v>
      </c>
      <c r="F21" s="36"/>
      <c r="G21" s="36"/>
      <c r="H21" s="36"/>
      <c r="I21" s="107" t="s">
        <v>34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7" t="s">
        <v>32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ROUND(J88,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ROUND((SUM(BE88:BE165)),  2)</f>
        <v>0</v>
      </c>
      <c r="G33" s="36"/>
      <c r="H33" s="36"/>
      <c r="I33" s="120">
        <v>0.21</v>
      </c>
      <c r="J33" s="119">
        <f>ROUND(((SUM(BE88:BE165))*I33),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ROUND((SUM(BF88:BF165)),  2)</f>
        <v>0</v>
      </c>
      <c r="G34" s="36"/>
      <c r="H34" s="36"/>
      <c r="I34" s="120">
        <v>0.15</v>
      </c>
      <c r="J34" s="119">
        <f>ROUND(((SUM(BF88:BF165))*I34),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ROUND((SUM(BG88:BG165)),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ROUND((SUM(BH88:BH165)),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ROUND((SUM(BI88:BI165)),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INT - Vnitřní vybavení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J88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123</v>
      </c>
      <c r="E60" s="139"/>
      <c r="F60" s="139"/>
      <c r="G60" s="139"/>
      <c r="H60" s="139"/>
      <c r="I60" s="139"/>
      <c r="J60" s="140">
        <f>J89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2946</v>
      </c>
      <c r="E61" s="193"/>
      <c r="F61" s="193"/>
      <c r="G61" s="193"/>
      <c r="H61" s="193"/>
      <c r="I61" s="193"/>
      <c r="J61" s="194">
        <f>J90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2947</v>
      </c>
      <c r="E62" s="193"/>
      <c r="F62" s="193"/>
      <c r="G62" s="193"/>
      <c r="H62" s="193"/>
      <c r="I62" s="193"/>
      <c r="J62" s="194">
        <f>J104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2948</v>
      </c>
      <c r="E63" s="193"/>
      <c r="F63" s="193"/>
      <c r="G63" s="193"/>
      <c r="H63" s="193"/>
      <c r="I63" s="193"/>
      <c r="J63" s="194">
        <f>J124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2949</v>
      </c>
      <c r="E64" s="193"/>
      <c r="F64" s="193"/>
      <c r="G64" s="193"/>
      <c r="H64" s="193"/>
      <c r="I64" s="193"/>
      <c r="J64" s="194">
        <f>J129</f>
        <v>0</v>
      </c>
      <c r="K64" s="191"/>
      <c r="L64" s="195"/>
    </row>
    <row r="65" spans="1:31" s="12" customFormat="1" ht="19.899999999999999" customHeight="1">
      <c r="B65" s="190"/>
      <c r="C65" s="191"/>
      <c r="D65" s="192" t="s">
        <v>2950</v>
      </c>
      <c r="E65" s="193"/>
      <c r="F65" s="193"/>
      <c r="G65" s="193"/>
      <c r="H65" s="193"/>
      <c r="I65" s="193"/>
      <c r="J65" s="194">
        <f>J136</f>
        <v>0</v>
      </c>
      <c r="K65" s="191"/>
      <c r="L65" s="195"/>
    </row>
    <row r="66" spans="1:31" s="12" customFormat="1" ht="19.899999999999999" customHeight="1">
      <c r="B66" s="190"/>
      <c r="C66" s="191"/>
      <c r="D66" s="192" t="s">
        <v>2951</v>
      </c>
      <c r="E66" s="193"/>
      <c r="F66" s="193"/>
      <c r="G66" s="193"/>
      <c r="H66" s="193"/>
      <c r="I66" s="193"/>
      <c r="J66" s="194">
        <f>J149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2952</v>
      </c>
      <c r="E67" s="193"/>
      <c r="F67" s="193"/>
      <c r="G67" s="193"/>
      <c r="H67" s="193"/>
      <c r="I67" s="193"/>
      <c r="J67" s="194">
        <f>J156</f>
        <v>0</v>
      </c>
      <c r="K67" s="191"/>
      <c r="L67" s="195"/>
    </row>
    <row r="68" spans="1:31" s="12" customFormat="1" ht="19.899999999999999" customHeight="1">
      <c r="B68" s="190"/>
      <c r="C68" s="191"/>
      <c r="D68" s="192" t="s">
        <v>2953</v>
      </c>
      <c r="E68" s="193"/>
      <c r="F68" s="193"/>
      <c r="G68" s="193"/>
      <c r="H68" s="193"/>
      <c r="I68" s="193"/>
      <c r="J68" s="194">
        <f>J159</f>
        <v>0</v>
      </c>
      <c r="K68" s="191"/>
      <c r="L68" s="195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5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5" customHeight="1">
      <c r="A75" s="36"/>
      <c r="B75" s="37"/>
      <c r="C75" s="24" t="s">
        <v>124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16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88" t="str">
        <f>E7</f>
        <v>Objekt zázemí a šaten sport. organizace</v>
      </c>
      <c r="F78" s="389"/>
      <c r="G78" s="389"/>
      <c r="H78" s="389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0" t="s">
        <v>117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45" t="str">
        <f>E9</f>
        <v>INT - Vnitřní vybavení</v>
      </c>
      <c r="F80" s="390"/>
      <c r="G80" s="390"/>
      <c r="H80" s="390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0" t="s">
        <v>22</v>
      </c>
      <c r="D82" s="38"/>
      <c r="E82" s="38"/>
      <c r="F82" s="28" t="str">
        <f>F12</f>
        <v xml:space="preserve"> </v>
      </c>
      <c r="G82" s="38"/>
      <c r="H82" s="38"/>
      <c r="I82" s="30" t="s">
        <v>24</v>
      </c>
      <c r="J82" s="61" t="str">
        <f>IF(J12="","",J12)</f>
        <v>25. 2. 2022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40.15" customHeight="1">
      <c r="A84" s="36"/>
      <c r="B84" s="37"/>
      <c r="C84" s="30" t="s">
        <v>30</v>
      </c>
      <c r="D84" s="38"/>
      <c r="E84" s="38"/>
      <c r="F84" s="28" t="str">
        <f>E15</f>
        <v>Obec Štěnovický Borek, Štěnovický Borek 28, 33209</v>
      </c>
      <c r="G84" s="38"/>
      <c r="H84" s="38"/>
      <c r="I84" s="30" t="s">
        <v>37</v>
      </c>
      <c r="J84" s="34" t="str">
        <f>E21</f>
        <v>Dipl. tech. Josef Špeta, autorizovaný stavitel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0" t="s">
        <v>35</v>
      </c>
      <c r="D85" s="38"/>
      <c r="E85" s="38"/>
      <c r="F85" s="28" t="str">
        <f>IF(E18="","",E18)</f>
        <v>Vyplň údaj</v>
      </c>
      <c r="G85" s="38"/>
      <c r="H85" s="38"/>
      <c r="I85" s="30" t="s">
        <v>40</v>
      </c>
      <c r="J85" s="34" t="str">
        <f>E24</f>
        <v>Jakub Vilingr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0" customFormat="1" ht="29.25" customHeight="1">
      <c r="A87" s="142"/>
      <c r="B87" s="143"/>
      <c r="C87" s="144" t="s">
        <v>125</v>
      </c>
      <c r="D87" s="145" t="s">
        <v>63</v>
      </c>
      <c r="E87" s="145" t="s">
        <v>59</v>
      </c>
      <c r="F87" s="145" t="s">
        <v>60</v>
      </c>
      <c r="G87" s="145" t="s">
        <v>126</v>
      </c>
      <c r="H87" s="145" t="s">
        <v>127</v>
      </c>
      <c r="I87" s="145" t="s">
        <v>128</v>
      </c>
      <c r="J87" s="145" t="s">
        <v>121</v>
      </c>
      <c r="K87" s="146" t="s">
        <v>129</v>
      </c>
      <c r="L87" s="147"/>
      <c r="M87" s="70" t="s">
        <v>32</v>
      </c>
      <c r="N87" s="71" t="s">
        <v>48</v>
      </c>
      <c r="O87" s="71" t="s">
        <v>130</v>
      </c>
      <c r="P87" s="71" t="s">
        <v>131</v>
      </c>
      <c r="Q87" s="71" t="s">
        <v>132</v>
      </c>
      <c r="R87" s="71" t="s">
        <v>133</v>
      </c>
      <c r="S87" s="71" t="s">
        <v>134</v>
      </c>
      <c r="T87" s="72" t="s">
        <v>135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pans="1:65" s="2" customFormat="1" ht="22.9" customHeight="1">
      <c r="A88" s="36"/>
      <c r="B88" s="37"/>
      <c r="C88" s="77" t="s">
        <v>136</v>
      </c>
      <c r="D88" s="38"/>
      <c r="E88" s="38"/>
      <c r="F88" s="38"/>
      <c r="G88" s="38"/>
      <c r="H88" s="38"/>
      <c r="I88" s="38"/>
      <c r="J88" s="148">
        <f>BK88</f>
        <v>0</v>
      </c>
      <c r="K88" s="38"/>
      <c r="L88" s="41"/>
      <c r="M88" s="73"/>
      <c r="N88" s="149"/>
      <c r="O88" s="74"/>
      <c r="P88" s="150">
        <f>P89</f>
        <v>0</v>
      </c>
      <c r="Q88" s="74"/>
      <c r="R88" s="150">
        <f>R89</f>
        <v>0</v>
      </c>
      <c r="S88" s="74"/>
      <c r="T88" s="151">
        <f>T89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77</v>
      </c>
      <c r="AU88" s="18" t="s">
        <v>122</v>
      </c>
      <c r="BK88" s="152">
        <f>BK89</f>
        <v>0</v>
      </c>
    </row>
    <row r="89" spans="1:65" s="11" customFormat="1" ht="25.9" customHeight="1">
      <c r="B89" s="153"/>
      <c r="C89" s="154"/>
      <c r="D89" s="155" t="s">
        <v>77</v>
      </c>
      <c r="E89" s="156" t="s">
        <v>137</v>
      </c>
      <c r="F89" s="156" t="s">
        <v>138</v>
      </c>
      <c r="G89" s="154"/>
      <c r="H89" s="154"/>
      <c r="I89" s="157"/>
      <c r="J89" s="158">
        <f>BK89</f>
        <v>0</v>
      </c>
      <c r="K89" s="154"/>
      <c r="L89" s="159"/>
      <c r="M89" s="160"/>
      <c r="N89" s="161"/>
      <c r="O89" s="161"/>
      <c r="P89" s="162">
        <f>P90+P104+P124+P129+P136+P149+P156+P159</f>
        <v>0</v>
      </c>
      <c r="Q89" s="161"/>
      <c r="R89" s="162">
        <f>R90+R104+R124+R129+R136+R149+R156+R159</f>
        <v>0</v>
      </c>
      <c r="S89" s="161"/>
      <c r="T89" s="163">
        <f>T90+T104+T124+T129+T136+T149+T156+T159</f>
        <v>0</v>
      </c>
      <c r="AR89" s="164" t="s">
        <v>139</v>
      </c>
      <c r="AT89" s="165" t="s">
        <v>77</v>
      </c>
      <c r="AU89" s="165" t="s">
        <v>78</v>
      </c>
      <c r="AY89" s="164" t="s">
        <v>140</v>
      </c>
      <c r="BK89" s="166">
        <f>BK90+BK104+BK124+BK129+BK136+BK149+BK156+BK159</f>
        <v>0</v>
      </c>
    </row>
    <row r="90" spans="1:65" s="11" customFormat="1" ht="22.9" customHeight="1">
      <c r="B90" s="153"/>
      <c r="C90" s="154"/>
      <c r="D90" s="155" t="s">
        <v>77</v>
      </c>
      <c r="E90" s="196" t="s">
        <v>2954</v>
      </c>
      <c r="F90" s="196" t="s">
        <v>2955</v>
      </c>
      <c r="G90" s="154"/>
      <c r="H90" s="154"/>
      <c r="I90" s="157"/>
      <c r="J90" s="197">
        <f>BK90</f>
        <v>0</v>
      </c>
      <c r="K90" s="154"/>
      <c r="L90" s="159"/>
      <c r="M90" s="160"/>
      <c r="N90" s="161"/>
      <c r="O90" s="161"/>
      <c r="P90" s="162">
        <f>SUM(P91:P103)</f>
        <v>0</v>
      </c>
      <c r="Q90" s="161"/>
      <c r="R90" s="162">
        <f>SUM(R91:R103)</f>
        <v>0</v>
      </c>
      <c r="S90" s="161"/>
      <c r="T90" s="163">
        <f>SUM(T91:T103)</f>
        <v>0</v>
      </c>
      <c r="AR90" s="164" t="s">
        <v>86</v>
      </c>
      <c r="AT90" s="165" t="s">
        <v>77</v>
      </c>
      <c r="AU90" s="165" t="s">
        <v>86</v>
      </c>
      <c r="AY90" s="164" t="s">
        <v>140</v>
      </c>
      <c r="BK90" s="166">
        <f>SUM(BK91:BK103)</f>
        <v>0</v>
      </c>
    </row>
    <row r="91" spans="1:65" s="2" customFormat="1" ht="16.5" customHeight="1">
      <c r="A91" s="36"/>
      <c r="B91" s="37"/>
      <c r="C91" s="167" t="s">
        <v>86</v>
      </c>
      <c r="D91" s="167" t="s">
        <v>141</v>
      </c>
      <c r="E91" s="168" t="s">
        <v>2956</v>
      </c>
      <c r="F91" s="169" t="s">
        <v>2957</v>
      </c>
      <c r="G91" s="170" t="s">
        <v>32</v>
      </c>
      <c r="H91" s="171">
        <v>1</v>
      </c>
      <c r="I91" s="172"/>
      <c r="J91" s="173">
        <f>ROUND(I91*H91,2)</f>
        <v>0</v>
      </c>
      <c r="K91" s="169" t="s">
        <v>32</v>
      </c>
      <c r="L91" s="41"/>
      <c r="M91" s="174" t="s">
        <v>32</v>
      </c>
      <c r="N91" s="175" t="s">
        <v>49</v>
      </c>
      <c r="O91" s="66"/>
      <c r="P91" s="176">
        <f>O91*H91</f>
        <v>0</v>
      </c>
      <c r="Q91" s="176">
        <v>0</v>
      </c>
      <c r="R91" s="176">
        <f>Q91*H91</f>
        <v>0</v>
      </c>
      <c r="S91" s="176">
        <v>0</v>
      </c>
      <c r="T91" s="17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78" t="s">
        <v>2958</v>
      </c>
      <c r="AT91" s="178" t="s">
        <v>141</v>
      </c>
      <c r="AU91" s="178" t="s">
        <v>88</v>
      </c>
      <c r="AY91" s="18" t="s">
        <v>140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18" t="s">
        <v>86</v>
      </c>
      <c r="BK91" s="179">
        <f>ROUND(I91*H91,2)</f>
        <v>0</v>
      </c>
      <c r="BL91" s="18" t="s">
        <v>2958</v>
      </c>
      <c r="BM91" s="178" t="s">
        <v>88</v>
      </c>
    </row>
    <row r="92" spans="1:65" s="2" customFormat="1" ht="11.25">
      <c r="A92" s="36"/>
      <c r="B92" s="37"/>
      <c r="C92" s="38"/>
      <c r="D92" s="180" t="s">
        <v>146</v>
      </c>
      <c r="E92" s="38"/>
      <c r="F92" s="181" t="s">
        <v>2959</v>
      </c>
      <c r="G92" s="38"/>
      <c r="H92" s="38"/>
      <c r="I92" s="182"/>
      <c r="J92" s="38"/>
      <c r="K92" s="38"/>
      <c r="L92" s="41"/>
      <c r="M92" s="183"/>
      <c r="N92" s="18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8" t="s">
        <v>146</v>
      </c>
      <c r="AU92" s="18" t="s">
        <v>88</v>
      </c>
    </row>
    <row r="93" spans="1:65" s="2" customFormat="1" ht="48.75">
      <c r="A93" s="36"/>
      <c r="B93" s="37"/>
      <c r="C93" s="38"/>
      <c r="D93" s="180" t="s">
        <v>154</v>
      </c>
      <c r="E93" s="38"/>
      <c r="F93" s="185" t="s">
        <v>2960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154</v>
      </c>
      <c r="AU93" s="18" t="s">
        <v>88</v>
      </c>
    </row>
    <row r="94" spans="1:65" s="2" customFormat="1" ht="16.5" customHeight="1">
      <c r="A94" s="36"/>
      <c r="B94" s="37"/>
      <c r="C94" s="167" t="s">
        <v>88</v>
      </c>
      <c r="D94" s="167" t="s">
        <v>141</v>
      </c>
      <c r="E94" s="168" t="s">
        <v>2961</v>
      </c>
      <c r="F94" s="169" t="s">
        <v>2962</v>
      </c>
      <c r="G94" s="170" t="s">
        <v>32</v>
      </c>
      <c r="H94" s="171">
        <v>4</v>
      </c>
      <c r="I94" s="172"/>
      <c r="J94" s="173">
        <f>ROUND(I94*H94,2)</f>
        <v>0</v>
      </c>
      <c r="K94" s="169" t="s">
        <v>32</v>
      </c>
      <c r="L94" s="41"/>
      <c r="M94" s="174" t="s">
        <v>32</v>
      </c>
      <c r="N94" s="175" t="s">
        <v>49</v>
      </c>
      <c r="O94" s="66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78" t="s">
        <v>2958</v>
      </c>
      <c r="AT94" s="178" t="s">
        <v>141</v>
      </c>
      <c r="AU94" s="178" t="s">
        <v>88</v>
      </c>
      <c r="AY94" s="18" t="s">
        <v>140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18" t="s">
        <v>86</v>
      </c>
      <c r="BK94" s="179">
        <f>ROUND(I94*H94,2)</f>
        <v>0</v>
      </c>
      <c r="BL94" s="18" t="s">
        <v>2958</v>
      </c>
      <c r="BM94" s="178" t="s">
        <v>139</v>
      </c>
    </row>
    <row r="95" spans="1:65" s="2" customFormat="1" ht="11.25">
      <c r="A95" s="36"/>
      <c r="B95" s="37"/>
      <c r="C95" s="38"/>
      <c r="D95" s="180" t="s">
        <v>146</v>
      </c>
      <c r="E95" s="38"/>
      <c r="F95" s="181" t="s">
        <v>2962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146</v>
      </c>
      <c r="AU95" s="18" t="s">
        <v>88</v>
      </c>
    </row>
    <row r="96" spans="1:65" s="2" customFormat="1" ht="16.5" customHeight="1">
      <c r="A96" s="36"/>
      <c r="B96" s="37"/>
      <c r="C96" s="167" t="s">
        <v>150</v>
      </c>
      <c r="D96" s="167" t="s">
        <v>141</v>
      </c>
      <c r="E96" s="168" t="s">
        <v>2963</v>
      </c>
      <c r="F96" s="169" t="s">
        <v>2964</v>
      </c>
      <c r="G96" s="170" t="s">
        <v>32</v>
      </c>
      <c r="H96" s="171">
        <v>2</v>
      </c>
      <c r="I96" s="172"/>
      <c r="J96" s="173">
        <f>ROUND(I96*H96,2)</f>
        <v>0</v>
      </c>
      <c r="K96" s="169" t="s">
        <v>32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2958</v>
      </c>
      <c r="AT96" s="178" t="s">
        <v>141</v>
      </c>
      <c r="AU96" s="178" t="s">
        <v>88</v>
      </c>
      <c r="AY96" s="18" t="s">
        <v>140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2958</v>
      </c>
      <c r="BM96" s="178" t="s">
        <v>165</v>
      </c>
    </row>
    <row r="97" spans="1:65" s="2" customFormat="1" ht="11.25">
      <c r="A97" s="36"/>
      <c r="B97" s="37"/>
      <c r="C97" s="38"/>
      <c r="D97" s="180" t="s">
        <v>146</v>
      </c>
      <c r="E97" s="38"/>
      <c r="F97" s="181" t="s">
        <v>2964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146</v>
      </c>
      <c r="AU97" s="18" t="s">
        <v>88</v>
      </c>
    </row>
    <row r="98" spans="1:65" s="2" customFormat="1" ht="16.5" customHeight="1">
      <c r="A98" s="36"/>
      <c r="B98" s="37"/>
      <c r="C98" s="167" t="s">
        <v>139</v>
      </c>
      <c r="D98" s="167" t="s">
        <v>141</v>
      </c>
      <c r="E98" s="168" t="s">
        <v>2965</v>
      </c>
      <c r="F98" s="169" t="s">
        <v>2966</v>
      </c>
      <c r="G98" s="170" t="s">
        <v>32</v>
      </c>
      <c r="H98" s="171">
        <v>38</v>
      </c>
      <c r="I98" s="172"/>
      <c r="J98" s="173">
        <f>ROUND(I98*H98,2)</f>
        <v>0</v>
      </c>
      <c r="K98" s="169" t="s">
        <v>32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2958</v>
      </c>
      <c r="AT98" s="178" t="s">
        <v>141</v>
      </c>
      <c r="AU98" s="178" t="s">
        <v>88</v>
      </c>
      <c r="AY98" s="18" t="s">
        <v>140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2958</v>
      </c>
      <c r="BM98" s="178" t="s">
        <v>173</v>
      </c>
    </row>
    <row r="99" spans="1:65" s="2" customFormat="1" ht="11.25">
      <c r="A99" s="36"/>
      <c r="B99" s="37"/>
      <c r="C99" s="38"/>
      <c r="D99" s="180" t="s">
        <v>146</v>
      </c>
      <c r="E99" s="38"/>
      <c r="F99" s="181" t="s">
        <v>2966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146</v>
      </c>
      <c r="AU99" s="18" t="s">
        <v>88</v>
      </c>
    </row>
    <row r="100" spans="1:65" s="2" customFormat="1" ht="21.75" customHeight="1">
      <c r="A100" s="36"/>
      <c r="B100" s="37"/>
      <c r="C100" s="167" t="s">
        <v>160</v>
      </c>
      <c r="D100" s="167" t="s">
        <v>141</v>
      </c>
      <c r="E100" s="168" t="s">
        <v>2967</v>
      </c>
      <c r="F100" s="169" t="s">
        <v>2968</v>
      </c>
      <c r="G100" s="170" t="s">
        <v>32</v>
      </c>
      <c r="H100" s="171">
        <v>1</v>
      </c>
      <c r="I100" s="172"/>
      <c r="J100" s="173">
        <f>ROUND(I100*H100,2)</f>
        <v>0</v>
      </c>
      <c r="K100" s="169" t="s">
        <v>32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2958</v>
      </c>
      <c r="AT100" s="178" t="s">
        <v>141</v>
      </c>
      <c r="AU100" s="178" t="s">
        <v>88</v>
      </c>
      <c r="AY100" s="18" t="s">
        <v>140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2958</v>
      </c>
      <c r="BM100" s="178" t="s">
        <v>302</v>
      </c>
    </row>
    <row r="101" spans="1:65" s="2" customFormat="1" ht="11.25">
      <c r="A101" s="36"/>
      <c r="B101" s="37"/>
      <c r="C101" s="38"/>
      <c r="D101" s="180" t="s">
        <v>146</v>
      </c>
      <c r="E101" s="38"/>
      <c r="F101" s="181" t="s">
        <v>2968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146</v>
      </c>
      <c r="AU101" s="18" t="s">
        <v>88</v>
      </c>
    </row>
    <row r="102" spans="1:65" s="2" customFormat="1" ht="24.2" customHeight="1">
      <c r="A102" s="36"/>
      <c r="B102" s="37"/>
      <c r="C102" s="167" t="s">
        <v>165</v>
      </c>
      <c r="D102" s="167" t="s">
        <v>141</v>
      </c>
      <c r="E102" s="168" t="s">
        <v>2969</v>
      </c>
      <c r="F102" s="169" t="s">
        <v>2970</v>
      </c>
      <c r="G102" s="170" t="s">
        <v>32</v>
      </c>
      <c r="H102" s="171">
        <v>1</v>
      </c>
      <c r="I102" s="172"/>
      <c r="J102" s="173">
        <f>ROUND(I102*H102,2)</f>
        <v>0</v>
      </c>
      <c r="K102" s="169" t="s">
        <v>32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2958</v>
      </c>
      <c r="AT102" s="178" t="s">
        <v>141</v>
      </c>
      <c r="AU102" s="178" t="s">
        <v>88</v>
      </c>
      <c r="AY102" s="18" t="s">
        <v>140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2958</v>
      </c>
      <c r="BM102" s="178" t="s">
        <v>316</v>
      </c>
    </row>
    <row r="103" spans="1:65" s="2" customFormat="1" ht="19.5">
      <c r="A103" s="36"/>
      <c r="B103" s="37"/>
      <c r="C103" s="38"/>
      <c r="D103" s="180" t="s">
        <v>146</v>
      </c>
      <c r="E103" s="38"/>
      <c r="F103" s="181" t="s">
        <v>2971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146</v>
      </c>
      <c r="AU103" s="18" t="s">
        <v>88</v>
      </c>
    </row>
    <row r="104" spans="1:65" s="11" customFormat="1" ht="22.9" customHeight="1">
      <c r="B104" s="153"/>
      <c r="C104" s="154"/>
      <c r="D104" s="155" t="s">
        <v>77</v>
      </c>
      <c r="E104" s="196" t="s">
        <v>2972</v>
      </c>
      <c r="F104" s="196" t="s">
        <v>2973</v>
      </c>
      <c r="G104" s="154"/>
      <c r="H104" s="154"/>
      <c r="I104" s="157"/>
      <c r="J104" s="197">
        <f>BK104</f>
        <v>0</v>
      </c>
      <c r="K104" s="154"/>
      <c r="L104" s="159"/>
      <c r="M104" s="160"/>
      <c r="N104" s="161"/>
      <c r="O104" s="161"/>
      <c r="P104" s="162">
        <f>SUM(P105:P123)</f>
        <v>0</v>
      </c>
      <c r="Q104" s="161"/>
      <c r="R104" s="162">
        <f>SUM(R105:R123)</f>
        <v>0</v>
      </c>
      <c r="S104" s="161"/>
      <c r="T104" s="163">
        <f>SUM(T105:T123)</f>
        <v>0</v>
      </c>
      <c r="AR104" s="164" t="s">
        <v>86</v>
      </c>
      <c r="AT104" s="165" t="s">
        <v>77</v>
      </c>
      <c r="AU104" s="165" t="s">
        <v>86</v>
      </c>
      <c r="AY104" s="164" t="s">
        <v>140</v>
      </c>
      <c r="BK104" s="166">
        <f>SUM(BK105:BK123)</f>
        <v>0</v>
      </c>
    </row>
    <row r="105" spans="1:65" s="2" customFormat="1" ht="16.5" customHeight="1">
      <c r="A105" s="36"/>
      <c r="B105" s="37"/>
      <c r="C105" s="167" t="s">
        <v>169</v>
      </c>
      <c r="D105" s="167" t="s">
        <v>141</v>
      </c>
      <c r="E105" s="168" t="s">
        <v>2974</v>
      </c>
      <c r="F105" s="169" t="s">
        <v>2975</v>
      </c>
      <c r="G105" s="170" t="s">
        <v>32</v>
      </c>
      <c r="H105" s="171">
        <v>1</v>
      </c>
      <c r="I105" s="172"/>
      <c r="J105" s="173">
        <f>ROUND(I105*H105,2)</f>
        <v>0</v>
      </c>
      <c r="K105" s="169" t="s">
        <v>32</v>
      </c>
      <c r="L105" s="41"/>
      <c r="M105" s="174" t="s">
        <v>32</v>
      </c>
      <c r="N105" s="175" t="s">
        <v>49</v>
      </c>
      <c r="O105" s="66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78" t="s">
        <v>2958</v>
      </c>
      <c r="AT105" s="178" t="s">
        <v>141</v>
      </c>
      <c r="AU105" s="178" t="s">
        <v>88</v>
      </c>
      <c r="AY105" s="18" t="s">
        <v>140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8" t="s">
        <v>86</v>
      </c>
      <c r="BK105" s="179">
        <f>ROUND(I105*H105,2)</f>
        <v>0</v>
      </c>
      <c r="BL105" s="18" t="s">
        <v>2958</v>
      </c>
      <c r="BM105" s="178" t="s">
        <v>333</v>
      </c>
    </row>
    <row r="106" spans="1:65" s="2" customFormat="1" ht="11.25">
      <c r="A106" s="36"/>
      <c r="B106" s="37"/>
      <c r="C106" s="38"/>
      <c r="D106" s="180" t="s">
        <v>146</v>
      </c>
      <c r="E106" s="38"/>
      <c r="F106" s="181" t="s">
        <v>2976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146</v>
      </c>
      <c r="AU106" s="18" t="s">
        <v>88</v>
      </c>
    </row>
    <row r="107" spans="1:65" s="2" customFormat="1" ht="39">
      <c r="A107" s="36"/>
      <c r="B107" s="37"/>
      <c r="C107" s="38"/>
      <c r="D107" s="180" t="s">
        <v>154</v>
      </c>
      <c r="E107" s="38"/>
      <c r="F107" s="185" t="s">
        <v>2977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154</v>
      </c>
      <c r="AU107" s="18" t="s">
        <v>88</v>
      </c>
    </row>
    <row r="108" spans="1:65" s="2" customFormat="1" ht="24.2" customHeight="1">
      <c r="A108" s="36"/>
      <c r="B108" s="37"/>
      <c r="C108" s="167" t="s">
        <v>173</v>
      </c>
      <c r="D108" s="167" t="s">
        <v>141</v>
      </c>
      <c r="E108" s="168" t="s">
        <v>2978</v>
      </c>
      <c r="F108" s="169" t="s">
        <v>2979</v>
      </c>
      <c r="G108" s="170" t="s">
        <v>32</v>
      </c>
      <c r="H108" s="171">
        <v>1</v>
      </c>
      <c r="I108" s="172"/>
      <c r="J108" s="173">
        <f>ROUND(I108*H108,2)</f>
        <v>0</v>
      </c>
      <c r="K108" s="169" t="s">
        <v>32</v>
      </c>
      <c r="L108" s="41"/>
      <c r="M108" s="174" t="s">
        <v>32</v>
      </c>
      <c r="N108" s="175" t="s">
        <v>49</v>
      </c>
      <c r="O108" s="66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78" t="s">
        <v>2958</v>
      </c>
      <c r="AT108" s="178" t="s">
        <v>141</v>
      </c>
      <c r="AU108" s="178" t="s">
        <v>88</v>
      </c>
      <c r="AY108" s="18" t="s">
        <v>140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18" t="s">
        <v>86</v>
      </c>
      <c r="BK108" s="179">
        <f>ROUND(I108*H108,2)</f>
        <v>0</v>
      </c>
      <c r="BL108" s="18" t="s">
        <v>2958</v>
      </c>
      <c r="BM108" s="178" t="s">
        <v>348</v>
      </c>
    </row>
    <row r="109" spans="1:65" s="2" customFormat="1" ht="11.25">
      <c r="A109" s="36"/>
      <c r="B109" s="37"/>
      <c r="C109" s="38"/>
      <c r="D109" s="180" t="s">
        <v>146</v>
      </c>
      <c r="E109" s="38"/>
      <c r="F109" s="181" t="s">
        <v>2979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146</v>
      </c>
      <c r="AU109" s="18" t="s">
        <v>88</v>
      </c>
    </row>
    <row r="110" spans="1:65" s="2" customFormat="1" ht="24.2" customHeight="1">
      <c r="A110" s="36"/>
      <c r="B110" s="37"/>
      <c r="C110" s="167" t="s">
        <v>295</v>
      </c>
      <c r="D110" s="167" t="s">
        <v>141</v>
      </c>
      <c r="E110" s="168" t="s">
        <v>2980</v>
      </c>
      <c r="F110" s="169" t="s">
        <v>2981</v>
      </c>
      <c r="G110" s="170" t="s">
        <v>32</v>
      </c>
      <c r="H110" s="171">
        <v>1</v>
      </c>
      <c r="I110" s="172"/>
      <c r="J110" s="173">
        <f>ROUND(I110*H110,2)</f>
        <v>0</v>
      </c>
      <c r="K110" s="169" t="s">
        <v>32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2958</v>
      </c>
      <c r="AT110" s="178" t="s">
        <v>141</v>
      </c>
      <c r="AU110" s="178" t="s">
        <v>88</v>
      </c>
      <c r="AY110" s="18" t="s">
        <v>140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2958</v>
      </c>
      <c r="BM110" s="178" t="s">
        <v>363</v>
      </c>
    </row>
    <row r="111" spans="1:65" s="2" customFormat="1" ht="11.25">
      <c r="A111" s="36"/>
      <c r="B111" s="37"/>
      <c r="C111" s="38"/>
      <c r="D111" s="180" t="s">
        <v>146</v>
      </c>
      <c r="E111" s="38"/>
      <c r="F111" s="181" t="s">
        <v>2981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146</v>
      </c>
      <c r="AU111" s="18" t="s">
        <v>88</v>
      </c>
    </row>
    <row r="112" spans="1:65" s="2" customFormat="1" ht="16.5" customHeight="1">
      <c r="A112" s="36"/>
      <c r="B112" s="37"/>
      <c r="C112" s="167" t="s">
        <v>302</v>
      </c>
      <c r="D112" s="167" t="s">
        <v>141</v>
      </c>
      <c r="E112" s="168" t="s">
        <v>2982</v>
      </c>
      <c r="F112" s="169" t="s">
        <v>2983</v>
      </c>
      <c r="G112" s="170" t="s">
        <v>32</v>
      </c>
      <c r="H112" s="171">
        <v>1</v>
      </c>
      <c r="I112" s="172"/>
      <c r="J112" s="173">
        <f>ROUND(I112*H112,2)</f>
        <v>0</v>
      </c>
      <c r="K112" s="169" t="s">
        <v>32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2958</v>
      </c>
      <c r="AT112" s="178" t="s">
        <v>141</v>
      </c>
      <c r="AU112" s="178" t="s">
        <v>88</v>
      </c>
      <c r="AY112" s="18" t="s">
        <v>140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2958</v>
      </c>
      <c r="BM112" s="178" t="s">
        <v>376</v>
      </c>
    </row>
    <row r="113" spans="1:65" s="2" customFormat="1" ht="11.25">
      <c r="A113" s="36"/>
      <c r="B113" s="37"/>
      <c r="C113" s="38"/>
      <c r="D113" s="180" t="s">
        <v>146</v>
      </c>
      <c r="E113" s="38"/>
      <c r="F113" s="181" t="s">
        <v>2983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146</v>
      </c>
      <c r="AU113" s="18" t="s">
        <v>88</v>
      </c>
    </row>
    <row r="114" spans="1:65" s="2" customFormat="1" ht="24.2" customHeight="1">
      <c r="A114" s="36"/>
      <c r="B114" s="37"/>
      <c r="C114" s="167" t="s">
        <v>309</v>
      </c>
      <c r="D114" s="167" t="s">
        <v>141</v>
      </c>
      <c r="E114" s="168" t="s">
        <v>2984</v>
      </c>
      <c r="F114" s="169" t="s">
        <v>2985</v>
      </c>
      <c r="G114" s="170" t="s">
        <v>32</v>
      </c>
      <c r="H114" s="171">
        <v>1</v>
      </c>
      <c r="I114" s="172"/>
      <c r="J114" s="173">
        <f>ROUND(I114*H114,2)</f>
        <v>0</v>
      </c>
      <c r="K114" s="169" t="s">
        <v>32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2958</v>
      </c>
      <c r="AT114" s="178" t="s">
        <v>141</v>
      </c>
      <c r="AU114" s="178" t="s">
        <v>88</v>
      </c>
      <c r="AY114" s="18" t="s">
        <v>140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2958</v>
      </c>
      <c r="BM114" s="178" t="s">
        <v>392</v>
      </c>
    </row>
    <row r="115" spans="1:65" s="2" customFormat="1" ht="11.25">
      <c r="A115" s="36"/>
      <c r="B115" s="37"/>
      <c r="C115" s="38"/>
      <c r="D115" s="180" t="s">
        <v>146</v>
      </c>
      <c r="E115" s="38"/>
      <c r="F115" s="181" t="s">
        <v>2985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146</v>
      </c>
      <c r="AU115" s="18" t="s">
        <v>88</v>
      </c>
    </row>
    <row r="116" spans="1:65" s="2" customFormat="1" ht="24.2" customHeight="1">
      <c r="A116" s="36"/>
      <c r="B116" s="37"/>
      <c r="C116" s="167" t="s">
        <v>316</v>
      </c>
      <c r="D116" s="167" t="s">
        <v>141</v>
      </c>
      <c r="E116" s="168" t="s">
        <v>2986</v>
      </c>
      <c r="F116" s="169" t="s">
        <v>2987</v>
      </c>
      <c r="G116" s="170" t="s">
        <v>32</v>
      </c>
      <c r="H116" s="171">
        <v>1</v>
      </c>
      <c r="I116" s="172"/>
      <c r="J116" s="173">
        <f>ROUND(I116*H116,2)</f>
        <v>0</v>
      </c>
      <c r="K116" s="169" t="s">
        <v>32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2958</v>
      </c>
      <c r="AT116" s="178" t="s">
        <v>141</v>
      </c>
      <c r="AU116" s="178" t="s">
        <v>88</v>
      </c>
      <c r="AY116" s="18" t="s">
        <v>140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2958</v>
      </c>
      <c r="BM116" s="178" t="s">
        <v>406</v>
      </c>
    </row>
    <row r="117" spans="1:65" s="2" customFormat="1" ht="11.25">
      <c r="A117" s="36"/>
      <c r="B117" s="37"/>
      <c r="C117" s="38"/>
      <c r="D117" s="180" t="s">
        <v>146</v>
      </c>
      <c r="E117" s="38"/>
      <c r="F117" s="181" t="s">
        <v>2987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146</v>
      </c>
      <c r="AU117" s="18" t="s">
        <v>88</v>
      </c>
    </row>
    <row r="118" spans="1:65" s="2" customFormat="1" ht="21.75" customHeight="1">
      <c r="A118" s="36"/>
      <c r="B118" s="37"/>
      <c r="C118" s="167" t="s">
        <v>323</v>
      </c>
      <c r="D118" s="167" t="s">
        <v>141</v>
      </c>
      <c r="E118" s="168" t="s">
        <v>2988</v>
      </c>
      <c r="F118" s="169" t="s">
        <v>2989</v>
      </c>
      <c r="G118" s="170" t="s">
        <v>32</v>
      </c>
      <c r="H118" s="171">
        <v>1</v>
      </c>
      <c r="I118" s="172"/>
      <c r="J118" s="173">
        <f>ROUND(I118*H118,2)</f>
        <v>0</v>
      </c>
      <c r="K118" s="169" t="s">
        <v>32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2958</v>
      </c>
      <c r="AT118" s="178" t="s">
        <v>141</v>
      </c>
      <c r="AU118" s="178" t="s">
        <v>88</v>
      </c>
      <c r="AY118" s="18" t="s">
        <v>140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2958</v>
      </c>
      <c r="BM118" s="178" t="s">
        <v>421</v>
      </c>
    </row>
    <row r="119" spans="1:65" s="2" customFormat="1" ht="11.25">
      <c r="A119" s="36"/>
      <c r="B119" s="37"/>
      <c r="C119" s="38"/>
      <c r="D119" s="180" t="s">
        <v>146</v>
      </c>
      <c r="E119" s="38"/>
      <c r="F119" s="181" t="s">
        <v>2989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146</v>
      </c>
      <c r="AU119" s="18" t="s">
        <v>88</v>
      </c>
    </row>
    <row r="120" spans="1:65" s="2" customFormat="1" ht="16.5" customHeight="1">
      <c r="A120" s="36"/>
      <c r="B120" s="37"/>
      <c r="C120" s="167" t="s">
        <v>333</v>
      </c>
      <c r="D120" s="167" t="s">
        <v>141</v>
      </c>
      <c r="E120" s="168" t="s">
        <v>2990</v>
      </c>
      <c r="F120" s="169" t="s">
        <v>2991</v>
      </c>
      <c r="G120" s="170" t="s">
        <v>32</v>
      </c>
      <c r="H120" s="171">
        <v>1</v>
      </c>
      <c r="I120" s="172"/>
      <c r="J120" s="173">
        <f>ROUND(I120*H120,2)</f>
        <v>0</v>
      </c>
      <c r="K120" s="169" t="s">
        <v>32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2958</v>
      </c>
      <c r="AT120" s="178" t="s">
        <v>141</v>
      </c>
      <c r="AU120" s="178" t="s">
        <v>88</v>
      </c>
      <c r="AY120" s="18" t="s">
        <v>140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2958</v>
      </c>
      <c r="BM120" s="178" t="s">
        <v>435</v>
      </c>
    </row>
    <row r="121" spans="1:65" s="2" customFormat="1" ht="11.25">
      <c r="A121" s="36"/>
      <c r="B121" s="37"/>
      <c r="C121" s="38"/>
      <c r="D121" s="180" t="s">
        <v>146</v>
      </c>
      <c r="E121" s="38"/>
      <c r="F121" s="181" t="s">
        <v>2991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146</v>
      </c>
      <c r="AU121" s="18" t="s">
        <v>88</v>
      </c>
    </row>
    <row r="122" spans="1:65" s="2" customFormat="1" ht="24.2" customHeight="1">
      <c r="A122" s="36"/>
      <c r="B122" s="37"/>
      <c r="C122" s="167" t="s">
        <v>8</v>
      </c>
      <c r="D122" s="167" t="s">
        <v>141</v>
      </c>
      <c r="E122" s="168" t="s">
        <v>2992</v>
      </c>
      <c r="F122" s="169" t="s">
        <v>2993</v>
      </c>
      <c r="G122" s="170" t="s">
        <v>32</v>
      </c>
      <c r="H122" s="171">
        <v>2</v>
      </c>
      <c r="I122" s="172"/>
      <c r="J122" s="173">
        <f>ROUND(I122*H122,2)</f>
        <v>0</v>
      </c>
      <c r="K122" s="169" t="s">
        <v>32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2958</v>
      </c>
      <c r="AT122" s="178" t="s">
        <v>141</v>
      </c>
      <c r="AU122" s="178" t="s">
        <v>88</v>
      </c>
      <c r="AY122" s="18" t="s">
        <v>140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2958</v>
      </c>
      <c r="BM122" s="178" t="s">
        <v>463</v>
      </c>
    </row>
    <row r="123" spans="1:65" s="2" customFormat="1" ht="19.5">
      <c r="A123" s="36"/>
      <c r="B123" s="37"/>
      <c r="C123" s="38"/>
      <c r="D123" s="180" t="s">
        <v>146</v>
      </c>
      <c r="E123" s="38"/>
      <c r="F123" s="181" t="s">
        <v>2993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146</v>
      </c>
      <c r="AU123" s="18" t="s">
        <v>88</v>
      </c>
    </row>
    <row r="124" spans="1:65" s="11" customFormat="1" ht="22.9" customHeight="1">
      <c r="B124" s="153"/>
      <c r="C124" s="154"/>
      <c r="D124" s="155" t="s">
        <v>77</v>
      </c>
      <c r="E124" s="196" t="s">
        <v>2994</v>
      </c>
      <c r="F124" s="196" t="s">
        <v>2995</v>
      </c>
      <c r="G124" s="154"/>
      <c r="H124" s="154"/>
      <c r="I124" s="157"/>
      <c r="J124" s="197">
        <f>BK124</f>
        <v>0</v>
      </c>
      <c r="K124" s="154"/>
      <c r="L124" s="159"/>
      <c r="M124" s="160"/>
      <c r="N124" s="161"/>
      <c r="O124" s="161"/>
      <c r="P124" s="162">
        <f>SUM(P125:P128)</f>
        <v>0</v>
      </c>
      <c r="Q124" s="161"/>
      <c r="R124" s="162">
        <f>SUM(R125:R128)</f>
        <v>0</v>
      </c>
      <c r="S124" s="161"/>
      <c r="T124" s="163">
        <f>SUM(T125:T128)</f>
        <v>0</v>
      </c>
      <c r="AR124" s="164" t="s">
        <v>86</v>
      </c>
      <c r="AT124" s="165" t="s">
        <v>77</v>
      </c>
      <c r="AU124" s="165" t="s">
        <v>86</v>
      </c>
      <c r="AY124" s="164" t="s">
        <v>140</v>
      </c>
      <c r="BK124" s="166">
        <f>SUM(BK125:BK128)</f>
        <v>0</v>
      </c>
    </row>
    <row r="125" spans="1:65" s="2" customFormat="1" ht="21.75" customHeight="1">
      <c r="A125" s="36"/>
      <c r="B125" s="37"/>
      <c r="C125" s="167" t="s">
        <v>348</v>
      </c>
      <c r="D125" s="167" t="s">
        <v>141</v>
      </c>
      <c r="E125" s="168" t="s">
        <v>2996</v>
      </c>
      <c r="F125" s="169" t="s">
        <v>2997</v>
      </c>
      <c r="G125" s="170" t="s">
        <v>32</v>
      </c>
      <c r="H125" s="171">
        <v>2</v>
      </c>
      <c r="I125" s="172"/>
      <c r="J125" s="173">
        <f>ROUND(I125*H125,2)</f>
        <v>0</v>
      </c>
      <c r="K125" s="169" t="s">
        <v>32</v>
      </c>
      <c r="L125" s="41"/>
      <c r="M125" s="174" t="s">
        <v>32</v>
      </c>
      <c r="N125" s="175" t="s">
        <v>49</v>
      </c>
      <c r="O125" s="6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8" t="s">
        <v>2958</v>
      </c>
      <c r="AT125" s="178" t="s">
        <v>141</v>
      </c>
      <c r="AU125" s="178" t="s">
        <v>88</v>
      </c>
      <c r="AY125" s="18" t="s">
        <v>140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86</v>
      </c>
      <c r="BK125" s="179">
        <f>ROUND(I125*H125,2)</f>
        <v>0</v>
      </c>
      <c r="BL125" s="18" t="s">
        <v>2958</v>
      </c>
      <c r="BM125" s="178" t="s">
        <v>483</v>
      </c>
    </row>
    <row r="126" spans="1:65" s="2" customFormat="1" ht="11.25">
      <c r="A126" s="36"/>
      <c r="B126" s="37"/>
      <c r="C126" s="38"/>
      <c r="D126" s="180" t="s">
        <v>146</v>
      </c>
      <c r="E126" s="38"/>
      <c r="F126" s="181" t="s">
        <v>2997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146</v>
      </c>
      <c r="AU126" s="18" t="s">
        <v>88</v>
      </c>
    </row>
    <row r="127" spans="1:65" s="2" customFormat="1" ht="21.75" customHeight="1">
      <c r="A127" s="36"/>
      <c r="B127" s="37"/>
      <c r="C127" s="167" t="s">
        <v>355</v>
      </c>
      <c r="D127" s="167" t="s">
        <v>141</v>
      </c>
      <c r="E127" s="168" t="s">
        <v>2998</v>
      </c>
      <c r="F127" s="169" t="s">
        <v>2999</v>
      </c>
      <c r="G127" s="170" t="s">
        <v>32</v>
      </c>
      <c r="H127" s="171">
        <v>2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2958</v>
      </c>
      <c r="AT127" s="178" t="s">
        <v>141</v>
      </c>
      <c r="AU127" s="178" t="s">
        <v>88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2958</v>
      </c>
      <c r="BM127" s="178" t="s">
        <v>499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2999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88</v>
      </c>
    </row>
    <row r="129" spans="1:65" s="11" customFormat="1" ht="22.9" customHeight="1">
      <c r="B129" s="153"/>
      <c r="C129" s="154"/>
      <c r="D129" s="155" t="s">
        <v>77</v>
      </c>
      <c r="E129" s="196" t="s">
        <v>3000</v>
      </c>
      <c r="F129" s="196" t="s">
        <v>3001</v>
      </c>
      <c r="G129" s="154"/>
      <c r="H129" s="154"/>
      <c r="I129" s="157"/>
      <c r="J129" s="197">
        <f>BK129</f>
        <v>0</v>
      </c>
      <c r="K129" s="154"/>
      <c r="L129" s="159"/>
      <c r="M129" s="160"/>
      <c r="N129" s="161"/>
      <c r="O129" s="161"/>
      <c r="P129" s="162">
        <f>SUM(P130:P135)</f>
        <v>0</v>
      </c>
      <c r="Q129" s="161"/>
      <c r="R129" s="162">
        <f>SUM(R130:R135)</f>
        <v>0</v>
      </c>
      <c r="S129" s="161"/>
      <c r="T129" s="163">
        <f>SUM(T130:T135)</f>
        <v>0</v>
      </c>
      <c r="AR129" s="164" t="s">
        <v>86</v>
      </c>
      <c r="AT129" s="165" t="s">
        <v>77</v>
      </c>
      <c r="AU129" s="165" t="s">
        <v>86</v>
      </c>
      <c r="AY129" s="164" t="s">
        <v>140</v>
      </c>
      <c r="BK129" s="166">
        <f>SUM(BK130:BK135)</f>
        <v>0</v>
      </c>
    </row>
    <row r="130" spans="1:65" s="2" customFormat="1" ht="16.5" customHeight="1">
      <c r="A130" s="36"/>
      <c r="B130" s="37"/>
      <c r="C130" s="167" t="s">
        <v>363</v>
      </c>
      <c r="D130" s="167" t="s">
        <v>141</v>
      </c>
      <c r="E130" s="168" t="s">
        <v>3002</v>
      </c>
      <c r="F130" s="169" t="s">
        <v>3003</v>
      </c>
      <c r="G130" s="170" t="s">
        <v>32</v>
      </c>
      <c r="H130" s="171">
        <v>1</v>
      </c>
      <c r="I130" s="172"/>
      <c r="J130" s="173">
        <f>ROUND(I130*H130,2)</f>
        <v>0</v>
      </c>
      <c r="K130" s="169" t="s">
        <v>32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2958</v>
      </c>
      <c r="AT130" s="178" t="s">
        <v>141</v>
      </c>
      <c r="AU130" s="178" t="s">
        <v>88</v>
      </c>
      <c r="AY130" s="18" t="s">
        <v>140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2958</v>
      </c>
      <c r="BM130" s="178" t="s">
        <v>391</v>
      </c>
    </row>
    <row r="131" spans="1:65" s="2" customFormat="1" ht="11.25">
      <c r="A131" s="36"/>
      <c r="B131" s="37"/>
      <c r="C131" s="38"/>
      <c r="D131" s="180" t="s">
        <v>146</v>
      </c>
      <c r="E131" s="38"/>
      <c r="F131" s="181" t="s">
        <v>3004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146</v>
      </c>
      <c r="AU131" s="18" t="s">
        <v>88</v>
      </c>
    </row>
    <row r="132" spans="1:65" s="2" customFormat="1" ht="16.5" customHeight="1">
      <c r="A132" s="36"/>
      <c r="B132" s="37"/>
      <c r="C132" s="167" t="s">
        <v>370</v>
      </c>
      <c r="D132" s="167" t="s">
        <v>141</v>
      </c>
      <c r="E132" s="168" t="s">
        <v>3005</v>
      </c>
      <c r="F132" s="169" t="s">
        <v>3006</v>
      </c>
      <c r="G132" s="170" t="s">
        <v>32</v>
      </c>
      <c r="H132" s="171">
        <v>2</v>
      </c>
      <c r="I132" s="172"/>
      <c r="J132" s="173">
        <f>ROUND(I132*H132,2)</f>
        <v>0</v>
      </c>
      <c r="K132" s="169" t="s">
        <v>32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2958</v>
      </c>
      <c r="AT132" s="178" t="s">
        <v>141</v>
      </c>
      <c r="AU132" s="178" t="s">
        <v>88</v>
      </c>
      <c r="AY132" s="18" t="s">
        <v>140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2958</v>
      </c>
      <c r="BM132" s="178" t="s">
        <v>530</v>
      </c>
    </row>
    <row r="133" spans="1:65" s="2" customFormat="1" ht="11.25">
      <c r="A133" s="36"/>
      <c r="B133" s="37"/>
      <c r="C133" s="38"/>
      <c r="D133" s="180" t="s">
        <v>146</v>
      </c>
      <c r="E133" s="38"/>
      <c r="F133" s="181" t="s">
        <v>3006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146</v>
      </c>
      <c r="AU133" s="18" t="s">
        <v>88</v>
      </c>
    </row>
    <row r="134" spans="1:65" s="2" customFormat="1" ht="16.5" customHeight="1">
      <c r="A134" s="36"/>
      <c r="B134" s="37"/>
      <c r="C134" s="167" t="s">
        <v>376</v>
      </c>
      <c r="D134" s="167" t="s">
        <v>141</v>
      </c>
      <c r="E134" s="168" t="s">
        <v>3007</v>
      </c>
      <c r="F134" s="169" t="s">
        <v>3008</v>
      </c>
      <c r="G134" s="170" t="s">
        <v>32</v>
      </c>
      <c r="H134" s="171">
        <v>1</v>
      </c>
      <c r="I134" s="172"/>
      <c r="J134" s="173">
        <f>ROUND(I134*H134,2)</f>
        <v>0</v>
      </c>
      <c r="K134" s="169" t="s">
        <v>32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2958</v>
      </c>
      <c r="AT134" s="178" t="s">
        <v>141</v>
      </c>
      <c r="AU134" s="178" t="s">
        <v>88</v>
      </c>
      <c r="AY134" s="18" t="s">
        <v>140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2958</v>
      </c>
      <c r="BM134" s="178" t="s">
        <v>546</v>
      </c>
    </row>
    <row r="135" spans="1:65" s="2" customFormat="1" ht="11.25">
      <c r="A135" s="36"/>
      <c r="B135" s="37"/>
      <c r="C135" s="38"/>
      <c r="D135" s="180" t="s">
        <v>146</v>
      </c>
      <c r="E135" s="38"/>
      <c r="F135" s="181" t="s">
        <v>3008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146</v>
      </c>
      <c r="AU135" s="18" t="s">
        <v>88</v>
      </c>
    </row>
    <row r="136" spans="1:65" s="11" customFormat="1" ht="22.9" customHeight="1">
      <c r="B136" s="153"/>
      <c r="C136" s="154"/>
      <c r="D136" s="155" t="s">
        <v>77</v>
      </c>
      <c r="E136" s="196" t="s">
        <v>3009</v>
      </c>
      <c r="F136" s="196" t="s">
        <v>3010</v>
      </c>
      <c r="G136" s="154"/>
      <c r="H136" s="154"/>
      <c r="I136" s="157"/>
      <c r="J136" s="197">
        <f>BK136</f>
        <v>0</v>
      </c>
      <c r="K136" s="154"/>
      <c r="L136" s="159"/>
      <c r="M136" s="160"/>
      <c r="N136" s="161"/>
      <c r="O136" s="161"/>
      <c r="P136" s="162">
        <f>SUM(P137:P148)</f>
        <v>0</v>
      </c>
      <c r="Q136" s="161"/>
      <c r="R136" s="162">
        <f>SUM(R137:R148)</f>
        <v>0</v>
      </c>
      <c r="S136" s="161"/>
      <c r="T136" s="163">
        <f>SUM(T137:T148)</f>
        <v>0</v>
      </c>
      <c r="AR136" s="164" t="s">
        <v>86</v>
      </c>
      <c r="AT136" s="165" t="s">
        <v>77</v>
      </c>
      <c r="AU136" s="165" t="s">
        <v>86</v>
      </c>
      <c r="AY136" s="164" t="s">
        <v>140</v>
      </c>
      <c r="BK136" s="166">
        <f>SUM(BK137:BK148)</f>
        <v>0</v>
      </c>
    </row>
    <row r="137" spans="1:65" s="2" customFormat="1" ht="16.5" customHeight="1">
      <c r="A137" s="36"/>
      <c r="B137" s="37"/>
      <c r="C137" s="167" t="s">
        <v>7</v>
      </c>
      <c r="D137" s="167" t="s">
        <v>141</v>
      </c>
      <c r="E137" s="168" t="s">
        <v>3011</v>
      </c>
      <c r="F137" s="169" t="s">
        <v>3012</v>
      </c>
      <c r="G137" s="170" t="s">
        <v>32</v>
      </c>
      <c r="H137" s="171">
        <v>1</v>
      </c>
      <c r="I137" s="172"/>
      <c r="J137" s="173">
        <f>ROUND(I137*H137,2)</f>
        <v>0</v>
      </c>
      <c r="K137" s="169" t="s">
        <v>32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2958</v>
      </c>
      <c r="AT137" s="178" t="s">
        <v>141</v>
      </c>
      <c r="AU137" s="178" t="s">
        <v>88</v>
      </c>
      <c r="AY137" s="18" t="s">
        <v>140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2958</v>
      </c>
      <c r="BM137" s="178" t="s">
        <v>560</v>
      </c>
    </row>
    <row r="138" spans="1:65" s="2" customFormat="1" ht="11.25">
      <c r="A138" s="36"/>
      <c r="B138" s="37"/>
      <c r="C138" s="38"/>
      <c r="D138" s="180" t="s">
        <v>146</v>
      </c>
      <c r="E138" s="38"/>
      <c r="F138" s="181" t="s">
        <v>3013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146</v>
      </c>
      <c r="AU138" s="18" t="s">
        <v>88</v>
      </c>
    </row>
    <row r="139" spans="1:65" s="2" customFormat="1" ht="16.5" customHeight="1">
      <c r="A139" s="36"/>
      <c r="B139" s="37"/>
      <c r="C139" s="167" t="s">
        <v>392</v>
      </c>
      <c r="D139" s="167" t="s">
        <v>141</v>
      </c>
      <c r="E139" s="168" t="s">
        <v>3014</v>
      </c>
      <c r="F139" s="169" t="s">
        <v>3015</v>
      </c>
      <c r="G139" s="170" t="s">
        <v>32</v>
      </c>
      <c r="H139" s="171">
        <v>1</v>
      </c>
      <c r="I139" s="172"/>
      <c r="J139" s="173">
        <f>ROUND(I139*H139,2)</f>
        <v>0</v>
      </c>
      <c r="K139" s="169" t="s">
        <v>32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2958</v>
      </c>
      <c r="AT139" s="178" t="s">
        <v>141</v>
      </c>
      <c r="AU139" s="178" t="s">
        <v>88</v>
      </c>
      <c r="AY139" s="18" t="s">
        <v>140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2958</v>
      </c>
      <c r="BM139" s="178" t="s">
        <v>573</v>
      </c>
    </row>
    <row r="140" spans="1:65" s="2" customFormat="1" ht="11.25">
      <c r="A140" s="36"/>
      <c r="B140" s="37"/>
      <c r="C140" s="38"/>
      <c r="D140" s="180" t="s">
        <v>146</v>
      </c>
      <c r="E140" s="38"/>
      <c r="F140" s="181" t="s">
        <v>3016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146</v>
      </c>
      <c r="AU140" s="18" t="s">
        <v>88</v>
      </c>
    </row>
    <row r="141" spans="1:65" s="2" customFormat="1" ht="16.5" customHeight="1">
      <c r="A141" s="36"/>
      <c r="B141" s="37"/>
      <c r="C141" s="167" t="s">
        <v>399</v>
      </c>
      <c r="D141" s="167" t="s">
        <v>141</v>
      </c>
      <c r="E141" s="168" t="s">
        <v>3017</v>
      </c>
      <c r="F141" s="169" t="s">
        <v>3006</v>
      </c>
      <c r="G141" s="170" t="s">
        <v>32</v>
      </c>
      <c r="H141" s="171">
        <v>1</v>
      </c>
      <c r="I141" s="172"/>
      <c r="J141" s="173">
        <f>ROUND(I141*H141,2)</f>
        <v>0</v>
      </c>
      <c r="K141" s="169" t="s">
        <v>32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2958</v>
      </c>
      <c r="AT141" s="178" t="s">
        <v>141</v>
      </c>
      <c r="AU141" s="178" t="s">
        <v>88</v>
      </c>
      <c r="AY141" s="18" t="s">
        <v>140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2958</v>
      </c>
      <c r="BM141" s="178" t="s">
        <v>592</v>
      </c>
    </row>
    <row r="142" spans="1:65" s="2" customFormat="1" ht="11.25">
      <c r="A142" s="36"/>
      <c r="B142" s="37"/>
      <c r="C142" s="38"/>
      <c r="D142" s="180" t="s">
        <v>146</v>
      </c>
      <c r="E142" s="38"/>
      <c r="F142" s="181" t="s">
        <v>3006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146</v>
      </c>
      <c r="AU142" s="18" t="s">
        <v>88</v>
      </c>
    </row>
    <row r="143" spans="1:65" s="2" customFormat="1" ht="16.5" customHeight="1">
      <c r="A143" s="36"/>
      <c r="B143" s="37"/>
      <c r="C143" s="167" t="s">
        <v>406</v>
      </c>
      <c r="D143" s="167" t="s">
        <v>141</v>
      </c>
      <c r="E143" s="168" t="s">
        <v>3018</v>
      </c>
      <c r="F143" s="169" t="s">
        <v>3008</v>
      </c>
      <c r="G143" s="170" t="s">
        <v>32</v>
      </c>
      <c r="H143" s="171">
        <v>1</v>
      </c>
      <c r="I143" s="172"/>
      <c r="J143" s="173">
        <f>ROUND(I143*H143,2)</f>
        <v>0</v>
      </c>
      <c r="K143" s="169" t="s">
        <v>32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2958</v>
      </c>
      <c r="AT143" s="178" t="s">
        <v>141</v>
      </c>
      <c r="AU143" s="178" t="s">
        <v>88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2958</v>
      </c>
      <c r="BM143" s="178" t="s">
        <v>611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3008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88</v>
      </c>
    </row>
    <row r="145" spans="1:65" s="2" customFormat="1" ht="16.5" customHeight="1">
      <c r="A145" s="36"/>
      <c r="B145" s="37"/>
      <c r="C145" s="167" t="s">
        <v>415</v>
      </c>
      <c r="D145" s="167" t="s">
        <v>141</v>
      </c>
      <c r="E145" s="168" t="s">
        <v>3019</v>
      </c>
      <c r="F145" s="169" t="s">
        <v>3020</v>
      </c>
      <c r="G145" s="170" t="s">
        <v>32</v>
      </c>
      <c r="H145" s="171">
        <v>1</v>
      </c>
      <c r="I145" s="172"/>
      <c r="J145" s="173">
        <f>ROUND(I145*H145,2)</f>
        <v>0</v>
      </c>
      <c r="K145" s="169" t="s">
        <v>32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2958</v>
      </c>
      <c r="AT145" s="178" t="s">
        <v>141</v>
      </c>
      <c r="AU145" s="178" t="s">
        <v>88</v>
      </c>
      <c r="AY145" s="18" t="s">
        <v>140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2958</v>
      </c>
      <c r="BM145" s="178" t="s">
        <v>623</v>
      </c>
    </row>
    <row r="146" spans="1:65" s="2" customFormat="1" ht="11.25">
      <c r="A146" s="36"/>
      <c r="B146" s="37"/>
      <c r="C146" s="38"/>
      <c r="D146" s="180" t="s">
        <v>146</v>
      </c>
      <c r="E146" s="38"/>
      <c r="F146" s="181" t="s">
        <v>3020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146</v>
      </c>
      <c r="AU146" s="18" t="s">
        <v>88</v>
      </c>
    </row>
    <row r="147" spans="1:65" s="2" customFormat="1" ht="16.5" customHeight="1">
      <c r="A147" s="36"/>
      <c r="B147" s="37"/>
      <c r="C147" s="167" t="s">
        <v>421</v>
      </c>
      <c r="D147" s="167" t="s">
        <v>141</v>
      </c>
      <c r="E147" s="168" t="s">
        <v>3021</v>
      </c>
      <c r="F147" s="169" t="s">
        <v>3022</v>
      </c>
      <c r="G147" s="170" t="s">
        <v>32</v>
      </c>
      <c r="H147" s="171">
        <v>1</v>
      </c>
      <c r="I147" s="172"/>
      <c r="J147" s="173">
        <f>ROUND(I147*H147,2)</f>
        <v>0</v>
      </c>
      <c r="K147" s="169" t="s">
        <v>32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2958</v>
      </c>
      <c r="AT147" s="178" t="s">
        <v>141</v>
      </c>
      <c r="AU147" s="178" t="s">
        <v>88</v>
      </c>
      <c r="AY147" s="18" t="s">
        <v>140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2958</v>
      </c>
      <c r="BM147" s="178" t="s">
        <v>633</v>
      </c>
    </row>
    <row r="148" spans="1:65" s="2" customFormat="1" ht="11.25">
      <c r="A148" s="36"/>
      <c r="B148" s="37"/>
      <c r="C148" s="38"/>
      <c r="D148" s="180" t="s">
        <v>146</v>
      </c>
      <c r="E148" s="38"/>
      <c r="F148" s="181" t="s">
        <v>3022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146</v>
      </c>
      <c r="AU148" s="18" t="s">
        <v>88</v>
      </c>
    </row>
    <row r="149" spans="1:65" s="11" customFormat="1" ht="22.9" customHeight="1">
      <c r="B149" s="153"/>
      <c r="C149" s="154"/>
      <c r="D149" s="155" t="s">
        <v>77</v>
      </c>
      <c r="E149" s="196" t="s">
        <v>3023</v>
      </c>
      <c r="F149" s="196" t="s">
        <v>3024</v>
      </c>
      <c r="G149" s="154"/>
      <c r="H149" s="154"/>
      <c r="I149" s="157"/>
      <c r="J149" s="197">
        <f>BK149</f>
        <v>0</v>
      </c>
      <c r="K149" s="154"/>
      <c r="L149" s="159"/>
      <c r="M149" s="160"/>
      <c r="N149" s="161"/>
      <c r="O149" s="161"/>
      <c r="P149" s="162">
        <f>SUM(P150:P155)</f>
        <v>0</v>
      </c>
      <c r="Q149" s="161"/>
      <c r="R149" s="162">
        <f>SUM(R150:R155)</f>
        <v>0</v>
      </c>
      <c r="S149" s="161"/>
      <c r="T149" s="163">
        <f>SUM(T150:T155)</f>
        <v>0</v>
      </c>
      <c r="AR149" s="164" t="s">
        <v>86</v>
      </c>
      <c r="AT149" s="165" t="s">
        <v>77</v>
      </c>
      <c r="AU149" s="165" t="s">
        <v>86</v>
      </c>
      <c r="AY149" s="164" t="s">
        <v>140</v>
      </c>
      <c r="BK149" s="166">
        <f>SUM(BK150:BK155)</f>
        <v>0</v>
      </c>
    </row>
    <row r="150" spans="1:65" s="2" customFormat="1" ht="16.5" customHeight="1">
      <c r="A150" s="36"/>
      <c r="B150" s="37"/>
      <c r="C150" s="167" t="s">
        <v>430</v>
      </c>
      <c r="D150" s="167" t="s">
        <v>141</v>
      </c>
      <c r="E150" s="168" t="s">
        <v>3025</v>
      </c>
      <c r="F150" s="169" t="s">
        <v>3026</v>
      </c>
      <c r="G150" s="170" t="s">
        <v>32</v>
      </c>
      <c r="H150" s="171">
        <v>1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2958</v>
      </c>
      <c r="AT150" s="178" t="s">
        <v>141</v>
      </c>
      <c r="AU150" s="178" t="s">
        <v>88</v>
      </c>
      <c r="AY150" s="18" t="s">
        <v>140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2958</v>
      </c>
      <c r="BM150" s="178" t="s">
        <v>644</v>
      </c>
    </row>
    <row r="151" spans="1:65" s="2" customFormat="1" ht="11.25">
      <c r="A151" s="36"/>
      <c r="B151" s="37"/>
      <c r="C151" s="38"/>
      <c r="D151" s="180" t="s">
        <v>146</v>
      </c>
      <c r="E151" s="38"/>
      <c r="F151" s="181" t="s">
        <v>3026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146</v>
      </c>
      <c r="AU151" s="18" t="s">
        <v>88</v>
      </c>
    </row>
    <row r="152" spans="1:65" s="2" customFormat="1" ht="16.5" customHeight="1">
      <c r="A152" s="36"/>
      <c r="B152" s="37"/>
      <c r="C152" s="167" t="s">
        <v>435</v>
      </c>
      <c r="D152" s="167" t="s">
        <v>141</v>
      </c>
      <c r="E152" s="168" t="s">
        <v>3027</v>
      </c>
      <c r="F152" s="169" t="s">
        <v>3028</v>
      </c>
      <c r="G152" s="170" t="s">
        <v>32</v>
      </c>
      <c r="H152" s="171">
        <v>8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2958</v>
      </c>
      <c r="AT152" s="178" t="s">
        <v>141</v>
      </c>
      <c r="AU152" s="178" t="s">
        <v>88</v>
      </c>
      <c r="AY152" s="18" t="s">
        <v>140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2958</v>
      </c>
      <c r="BM152" s="178" t="s">
        <v>657</v>
      </c>
    </row>
    <row r="153" spans="1:65" s="2" customFormat="1" ht="11.25">
      <c r="A153" s="36"/>
      <c r="B153" s="37"/>
      <c r="C153" s="38"/>
      <c r="D153" s="180" t="s">
        <v>146</v>
      </c>
      <c r="E153" s="38"/>
      <c r="F153" s="181" t="s">
        <v>3028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146</v>
      </c>
      <c r="AU153" s="18" t="s">
        <v>88</v>
      </c>
    </row>
    <row r="154" spans="1:65" s="2" customFormat="1" ht="16.5" customHeight="1">
      <c r="A154" s="36"/>
      <c r="B154" s="37"/>
      <c r="C154" s="167" t="s">
        <v>458</v>
      </c>
      <c r="D154" s="167" t="s">
        <v>141</v>
      </c>
      <c r="E154" s="168" t="s">
        <v>3029</v>
      </c>
      <c r="F154" s="169" t="s">
        <v>3030</v>
      </c>
      <c r="G154" s="170" t="s">
        <v>32</v>
      </c>
      <c r="H154" s="171">
        <v>8</v>
      </c>
      <c r="I154" s="172"/>
      <c r="J154" s="173">
        <f>ROUND(I154*H154,2)</f>
        <v>0</v>
      </c>
      <c r="K154" s="169" t="s">
        <v>32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0</v>
      </c>
      <c r="R154" s="176">
        <f>Q154*H154</f>
        <v>0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2958</v>
      </c>
      <c r="AT154" s="178" t="s">
        <v>141</v>
      </c>
      <c r="AU154" s="178" t="s">
        <v>88</v>
      </c>
      <c r="AY154" s="18" t="s">
        <v>140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2958</v>
      </c>
      <c r="BM154" s="178" t="s">
        <v>668</v>
      </c>
    </row>
    <row r="155" spans="1:65" s="2" customFormat="1" ht="11.25">
      <c r="A155" s="36"/>
      <c r="B155" s="37"/>
      <c r="C155" s="38"/>
      <c r="D155" s="180" t="s">
        <v>146</v>
      </c>
      <c r="E155" s="38"/>
      <c r="F155" s="181" t="s">
        <v>3030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146</v>
      </c>
      <c r="AU155" s="18" t="s">
        <v>88</v>
      </c>
    </row>
    <row r="156" spans="1:65" s="11" customFormat="1" ht="22.9" customHeight="1">
      <c r="B156" s="153"/>
      <c r="C156" s="154"/>
      <c r="D156" s="155" t="s">
        <v>77</v>
      </c>
      <c r="E156" s="196" t="s">
        <v>3031</v>
      </c>
      <c r="F156" s="196" t="s">
        <v>3032</v>
      </c>
      <c r="G156" s="154"/>
      <c r="H156" s="154"/>
      <c r="I156" s="157"/>
      <c r="J156" s="197">
        <f>BK156</f>
        <v>0</v>
      </c>
      <c r="K156" s="154"/>
      <c r="L156" s="159"/>
      <c r="M156" s="160"/>
      <c r="N156" s="161"/>
      <c r="O156" s="161"/>
      <c r="P156" s="162">
        <f>SUM(P157:P158)</f>
        <v>0</v>
      </c>
      <c r="Q156" s="161"/>
      <c r="R156" s="162">
        <f>SUM(R157:R158)</f>
        <v>0</v>
      </c>
      <c r="S156" s="161"/>
      <c r="T156" s="163">
        <f>SUM(T157:T158)</f>
        <v>0</v>
      </c>
      <c r="AR156" s="164" t="s">
        <v>86</v>
      </c>
      <c r="AT156" s="165" t="s">
        <v>77</v>
      </c>
      <c r="AU156" s="165" t="s">
        <v>86</v>
      </c>
      <c r="AY156" s="164" t="s">
        <v>140</v>
      </c>
      <c r="BK156" s="166">
        <f>SUM(BK157:BK158)</f>
        <v>0</v>
      </c>
    </row>
    <row r="157" spans="1:65" s="2" customFormat="1" ht="21.75" customHeight="1">
      <c r="A157" s="36"/>
      <c r="B157" s="37"/>
      <c r="C157" s="167" t="s">
        <v>463</v>
      </c>
      <c r="D157" s="167" t="s">
        <v>141</v>
      </c>
      <c r="E157" s="168" t="s">
        <v>3033</v>
      </c>
      <c r="F157" s="169" t="s">
        <v>3034</v>
      </c>
      <c r="G157" s="170" t="s">
        <v>32</v>
      </c>
      <c r="H157" s="171">
        <v>3</v>
      </c>
      <c r="I157" s="172"/>
      <c r="J157" s="173">
        <f>ROUND(I157*H157,2)</f>
        <v>0</v>
      </c>
      <c r="K157" s="169" t="s">
        <v>32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2958</v>
      </c>
      <c r="AT157" s="178" t="s">
        <v>141</v>
      </c>
      <c r="AU157" s="178" t="s">
        <v>88</v>
      </c>
      <c r="AY157" s="18" t="s">
        <v>140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2958</v>
      </c>
      <c r="BM157" s="178" t="s">
        <v>682</v>
      </c>
    </row>
    <row r="158" spans="1:65" s="2" customFormat="1" ht="11.25">
      <c r="A158" s="36"/>
      <c r="B158" s="37"/>
      <c r="C158" s="38"/>
      <c r="D158" s="180" t="s">
        <v>146</v>
      </c>
      <c r="E158" s="38"/>
      <c r="F158" s="181" t="s">
        <v>3035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146</v>
      </c>
      <c r="AU158" s="18" t="s">
        <v>88</v>
      </c>
    </row>
    <row r="159" spans="1:65" s="11" customFormat="1" ht="22.9" customHeight="1">
      <c r="B159" s="153"/>
      <c r="C159" s="154"/>
      <c r="D159" s="155" t="s">
        <v>77</v>
      </c>
      <c r="E159" s="196" t="s">
        <v>3036</v>
      </c>
      <c r="F159" s="196" t="s">
        <v>3037</v>
      </c>
      <c r="G159" s="154"/>
      <c r="H159" s="154"/>
      <c r="I159" s="157"/>
      <c r="J159" s="197">
        <f>BK159</f>
        <v>0</v>
      </c>
      <c r="K159" s="154"/>
      <c r="L159" s="159"/>
      <c r="M159" s="160"/>
      <c r="N159" s="161"/>
      <c r="O159" s="161"/>
      <c r="P159" s="162">
        <f>SUM(P160:P165)</f>
        <v>0</v>
      </c>
      <c r="Q159" s="161"/>
      <c r="R159" s="162">
        <f>SUM(R160:R165)</f>
        <v>0</v>
      </c>
      <c r="S159" s="161"/>
      <c r="T159" s="163">
        <f>SUM(T160:T165)</f>
        <v>0</v>
      </c>
      <c r="AR159" s="164" t="s">
        <v>86</v>
      </c>
      <c r="AT159" s="165" t="s">
        <v>77</v>
      </c>
      <c r="AU159" s="165" t="s">
        <v>86</v>
      </c>
      <c r="AY159" s="164" t="s">
        <v>140</v>
      </c>
      <c r="BK159" s="166">
        <f>SUM(BK160:BK165)</f>
        <v>0</v>
      </c>
    </row>
    <row r="160" spans="1:65" s="2" customFormat="1" ht="21.75" customHeight="1">
      <c r="A160" s="36"/>
      <c r="B160" s="37"/>
      <c r="C160" s="167" t="s">
        <v>473</v>
      </c>
      <c r="D160" s="167" t="s">
        <v>141</v>
      </c>
      <c r="E160" s="168" t="s">
        <v>3038</v>
      </c>
      <c r="F160" s="169" t="s">
        <v>3034</v>
      </c>
      <c r="G160" s="170" t="s">
        <v>32</v>
      </c>
      <c r="H160" s="171">
        <v>2</v>
      </c>
      <c r="I160" s="172"/>
      <c r="J160" s="173">
        <f>ROUND(I160*H160,2)</f>
        <v>0</v>
      </c>
      <c r="K160" s="169" t="s">
        <v>32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2958</v>
      </c>
      <c r="AT160" s="178" t="s">
        <v>141</v>
      </c>
      <c r="AU160" s="178" t="s">
        <v>88</v>
      </c>
      <c r="AY160" s="18" t="s">
        <v>140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2958</v>
      </c>
      <c r="BM160" s="178" t="s">
        <v>694</v>
      </c>
    </row>
    <row r="161" spans="1:65" s="2" customFormat="1" ht="11.25">
      <c r="A161" s="36"/>
      <c r="B161" s="37"/>
      <c r="C161" s="38"/>
      <c r="D161" s="180" t="s">
        <v>146</v>
      </c>
      <c r="E161" s="38"/>
      <c r="F161" s="181" t="s">
        <v>3035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146</v>
      </c>
      <c r="AU161" s="18" t="s">
        <v>88</v>
      </c>
    </row>
    <row r="162" spans="1:65" s="2" customFormat="1" ht="24.2" customHeight="1">
      <c r="A162" s="36"/>
      <c r="B162" s="37"/>
      <c r="C162" s="167" t="s">
        <v>483</v>
      </c>
      <c r="D162" s="167" t="s">
        <v>141</v>
      </c>
      <c r="E162" s="168" t="s">
        <v>3039</v>
      </c>
      <c r="F162" s="169" t="s">
        <v>3040</v>
      </c>
      <c r="G162" s="170" t="s">
        <v>32</v>
      </c>
      <c r="H162" s="171">
        <v>1</v>
      </c>
      <c r="I162" s="172"/>
      <c r="J162" s="173">
        <f>ROUND(I162*H162,2)</f>
        <v>0</v>
      </c>
      <c r="K162" s="169" t="s">
        <v>32</v>
      </c>
      <c r="L162" s="41"/>
      <c r="M162" s="174" t="s">
        <v>32</v>
      </c>
      <c r="N162" s="175" t="s">
        <v>49</v>
      </c>
      <c r="O162" s="66"/>
      <c r="P162" s="176">
        <f>O162*H162</f>
        <v>0</v>
      </c>
      <c r="Q162" s="176">
        <v>0</v>
      </c>
      <c r="R162" s="176">
        <f>Q162*H162</f>
        <v>0</v>
      </c>
      <c r="S162" s="176">
        <v>0</v>
      </c>
      <c r="T162" s="17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8" t="s">
        <v>2958</v>
      </c>
      <c r="AT162" s="178" t="s">
        <v>141</v>
      </c>
      <c r="AU162" s="178" t="s">
        <v>88</v>
      </c>
      <c r="AY162" s="18" t="s">
        <v>140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18" t="s">
        <v>86</v>
      </c>
      <c r="BK162" s="179">
        <f>ROUND(I162*H162,2)</f>
        <v>0</v>
      </c>
      <c r="BL162" s="18" t="s">
        <v>2958</v>
      </c>
      <c r="BM162" s="178" t="s">
        <v>731</v>
      </c>
    </row>
    <row r="163" spans="1:65" s="2" customFormat="1" ht="19.5">
      <c r="A163" s="36"/>
      <c r="B163" s="37"/>
      <c r="C163" s="38"/>
      <c r="D163" s="180" t="s">
        <v>146</v>
      </c>
      <c r="E163" s="38"/>
      <c r="F163" s="181" t="s">
        <v>3040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146</v>
      </c>
      <c r="AU163" s="18" t="s">
        <v>88</v>
      </c>
    </row>
    <row r="164" spans="1:65" s="2" customFormat="1" ht="24.2" customHeight="1">
      <c r="A164" s="36"/>
      <c r="B164" s="37"/>
      <c r="C164" s="167" t="s">
        <v>491</v>
      </c>
      <c r="D164" s="167" t="s">
        <v>141</v>
      </c>
      <c r="E164" s="168" t="s">
        <v>3041</v>
      </c>
      <c r="F164" s="169" t="s">
        <v>3042</v>
      </c>
      <c r="G164" s="170" t="s">
        <v>32</v>
      </c>
      <c r="H164" s="171">
        <v>1</v>
      </c>
      <c r="I164" s="172"/>
      <c r="J164" s="173">
        <f>ROUND(I164*H164,2)</f>
        <v>0</v>
      </c>
      <c r="K164" s="169" t="s">
        <v>32</v>
      </c>
      <c r="L164" s="41"/>
      <c r="M164" s="174" t="s">
        <v>32</v>
      </c>
      <c r="N164" s="175" t="s">
        <v>49</v>
      </c>
      <c r="O164" s="66"/>
      <c r="P164" s="176">
        <f>O164*H164</f>
        <v>0</v>
      </c>
      <c r="Q164" s="176">
        <v>0</v>
      </c>
      <c r="R164" s="176">
        <f>Q164*H164</f>
        <v>0</v>
      </c>
      <c r="S164" s="176">
        <v>0</v>
      </c>
      <c r="T164" s="17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8" t="s">
        <v>2958</v>
      </c>
      <c r="AT164" s="178" t="s">
        <v>141</v>
      </c>
      <c r="AU164" s="178" t="s">
        <v>88</v>
      </c>
      <c r="AY164" s="18" t="s">
        <v>140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86</v>
      </c>
      <c r="BK164" s="179">
        <f>ROUND(I164*H164,2)</f>
        <v>0</v>
      </c>
      <c r="BL164" s="18" t="s">
        <v>2958</v>
      </c>
      <c r="BM164" s="178" t="s">
        <v>743</v>
      </c>
    </row>
    <row r="165" spans="1:65" s="2" customFormat="1" ht="11.25">
      <c r="A165" s="36"/>
      <c r="B165" s="37"/>
      <c r="C165" s="38"/>
      <c r="D165" s="180" t="s">
        <v>146</v>
      </c>
      <c r="E165" s="38"/>
      <c r="F165" s="181" t="s">
        <v>3042</v>
      </c>
      <c r="G165" s="38"/>
      <c r="H165" s="38"/>
      <c r="I165" s="182"/>
      <c r="J165" s="38"/>
      <c r="K165" s="38"/>
      <c r="L165" s="41"/>
      <c r="M165" s="186"/>
      <c r="N165" s="187"/>
      <c r="O165" s="188"/>
      <c r="P165" s="188"/>
      <c r="Q165" s="188"/>
      <c r="R165" s="188"/>
      <c r="S165" s="188"/>
      <c r="T165" s="189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146</v>
      </c>
      <c r="AU165" s="18" t="s">
        <v>88</v>
      </c>
    </row>
    <row r="166" spans="1:65" s="2" customFormat="1" ht="6.95" customHeight="1">
      <c r="A166" s="36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41"/>
      <c r="M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</sheetData>
  <sheetProtection algorithmName="SHA-512" hashValue="ab/fRare7WCW+VHPJkImHttYMQEYavRdcXlVm8ZvazsgkS3z3VOoitFFvPh940jnG+bxFyeh73yFIt61hfNcNA==" saltValue="ZTsFDJgQCj9Kpyp825SAfdQTC9kGLJutYoNLHGgaBYwm11diwDtoYrC97smfeQR3iRc2XBIpMBUZf/h191ao/w==" spinCount="100000" sheet="1" objects="1" scenarios="1" formatColumns="0" formatRows="0" autoFilter="0"/>
  <autoFilter ref="C87:K165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3"/>
      <c r="C3" s="104"/>
      <c r="D3" s="104"/>
      <c r="E3" s="104"/>
      <c r="F3" s="104"/>
      <c r="G3" s="104"/>
      <c r="H3" s="21"/>
    </row>
    <row r="4" spans="1:8" s="1" customFormat="1" ht="24.95" customHeight="1">
      <c r="B4" s="21"/>
      <c r="C4" s="105" t="s">
        <v>3043</v>
      </c>
      <c r="H4" s="21"/>
    </row>
    <row r="5" spans="1:8" s="1" customFormat="1" ht="12" customHeight="1">
      <c r="B5" s="21"/>
      <c r="C5" s="246" t="s">
        <v>13</v>
      </c>
      <c r="D5" s="387" t="s">
        <v>14</v>
      </c>
      <c r="E5" s="367"/>
      <c r="F5" s="367"/>
      <c r="H5" s="21"/>
    </row>
    <row r="6" spans="1:8" s="1" customFormat="1" ht="36.950000000000003" customHeight="1">
      <c r="B6" s="21"/>
      <c r="C6" s="247" t="s">
        <v>16</v>
      </c>
      <c r="D6" s="391" t="s">
        <v>17</v>
      </c>
      <c r="E6" s="367"/>
      <c r="F6" s="367"/>
      <c r="H6" s="21"/>
    </row>
    <row r="7" spans="1:8" s="1" customFormat="1" ht="16.5" customHeight="1">
      <c r="B7" s="21"/>
      <c r="C7" s="107" t="s">
        <v>24</v>
      </c>
      <c r="D7" s="110" t="str">
        <f>'Rekapitulace stavby'!AN8</f>
        <v>25. 2. 2022</v>
      </c>
      <c r="H7" s="21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0" customFormat="1" ht="29.25" customHeight="1">
      <c r="A9" s="142"/>
      <c r="B9" s="248"/>
      <c r="C9" s="249" t="s">
        <v>59</v>
      </c>
      <c r="D9" s="250" t="s">
        <v>60</v>
      </c>
      <c r="E9" s="250" t="s">
        <v>126</v>
      </c>
      <c r="F9" s="251" t="s">
        <v>3044</v>
      </c>
      <c r="G9" s="142"/>
      <c r="H9" s="248"/>
    </row>
    <row r="10" spans="1:8" s="2" customFormat="1" ht="26.45" customHeight="1">
      <c r="A10" s="36"/>
      <c r="B10" s="41"/>
      <c r="C10" s="252" t="s">
        <v>3045</v>
      </c>
      <c r="D10" s="252" t="s">
        <v>102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53" t="s">
        <v>2053</v>
      </c>
      <c r="D11" s="254" t="s">
        <v>2054</v>
      </c>
      <c r="E11" s="255" t="s">
        <v>32</v>
      </c>
      <c r="F11" s="256">
        <v>2.5880000000000001</v>
      </c>
      <c r="G11" s="36"/>
      <c r="H11" s="41"/>
    </row>
    <row r="12" spans="1:8" s="2" customFormat="1" ht="16.899999999999999" customHeight="1">
      <c r="A12" s="36"/>
      <c r="B12" s="41"/>
      <c r="C12" s="257" t="s">
        <v>2053</v>
      </c>
      <c r="D12" s="257" t="s">
        <v>2093</v>
      </c>
      <c r="E12" s="18" t="s">
        <v>32</v>
      </c>
      <c r="F12" s="258">
        <v>2.5880000000000001</v>
      </c>
      <c r="G12" s="36"/>
      <c r="H12" s="41"/>
    </row>
    <row r="13" spans="1:8" s="2" customFormat="1" ht="16.899999999999999" customHeight="1">
      <c r="A13" s="36"/>
      <c r="B13" s="41"/>
      <c r="C13" s="259" t="s">
        <v>3046</v>
      </c>
      <c r="D13" s="36"/>
      <c r="E13" s="36"/>
      <c r="F13" s="36"/>
      <c r="G13" s="36"/>
      <c r="H13" s="41"/>
    </row>
    <row r="14" spans="1:8" s="2" customFormat="1" ht="16.899999999999999" customHeight="1">
      <c r="A14" s="36"/>
      <c r="B14" s="41"/>
      <c r="C14" s="257" t="s">
        <v>2089</v>
      </c>
      <c r="D14" s="257" t="s">
        <v>2090</v>
      </c>
      <c r="E14" s="18" t="s">
        <v>244</v>
      </c>
      <c r="F14" s="258">
        <v>1.0349999999999999</v>
      </c>
      <c r="G14" s="36"/>
      <c r="H14" s="41"/>
    </row>
    <row r="15" spans="1:8" s="2" customFormat="1" ht="16.899999999999999" customHeight="1">
      <c r="A15" s="36"/>
      <c r="B15" s="41"/>
      <c r="C15" s="257" t="s">
        <v>2095</v>
      </c>
      <c r="D15" s="257" t="s">
        <v>2096</v>
      </c>
      <c r="E15" s="18" t="s">
        <v>244</v>
      </c>
      <c r="F15" s="258">
        <v>1.0349999999999999</v>
      </c>
      <c r="G15" s="36"/>
      <c r="H15" s="41"/>
    </row>
    <row r="16" spans="1:8" s="2" customFormat="1" ht="16.899999999999999" customHeight="1">
      <c r="A16" s="36"/>
      <c r="B16" s="41"/>
      <c r="C16" s="257" t="s">
        <v>2099</v>
      </c>
      <c r="D16" s="257" t="s">
        <v>2100</v>
      </c>
      <c r="E16" s="18" t="s">
        <v>244</v>
      </c>
      <c r="F16" s="258">
        <v>0.25900000000000001</v>
      </c>
      <c r="G16" s="36"/>
      <c r="H16" s="41"/>
    </row>
    <row r="17" spans="1:8" s="2" customFormat="1" ht="16.899999999999999" customHeight="1">
      <c r="A17" s="36"/>
      <c r="B17" s="41"/>
      <c r="C17" s="257" t="s">
        <v>2104</v>
      </c>
      <c r="D17" s="257" t="s">
        <v>2105</v>
      </c>
      <c r="E17" s="18" t="s">
        <v>244</v>
      </c>
      <c r="F17" s="258">
        <v>0.25900000000000001</v>
      </c>
      <c r="G17" s="36"/>
      <c r="H17" s="41"/>
    </row>
    <row r="18" spans="1:8" s="2" customFormat="1" ht="16.899999999999999" customHeight="1">
      <c r="A18" s="36"/>
      <c r="B18" s="41"/>
      <c r="C18" s="257" t="s">
        <v>2158</v>
      </c>
      <c r="D18" s="257" t="s">
        <v>2159</v>
      </c>
      <c r="E18" s="18" t="s">
        <v>244</v>
      </c>
      <c r="F18" s="258">
        <v>18.059999999999999</v>
      </c>
      <c r="G18" s="36"/>
      <c r="H18" s="41"/>
    </row>
    <row r="19" spans="1:8" s="2" customFormat="1" ht="16.899999999999999" customHeight="1">
      <c r="A19" s="36"/>
      <c r="B19" s="41"/>
      <c r="C19" s="253" t="s">
        <v>2059</v>
      </c>
      <c r="D19" s="254" t="s">
        <v>2060</v>
      </c>
      <c r="E19" s="255" t="s">
        <v>32</v>
      </c>
      <c r="F19" s="256">
        <v>6.8780000000000001</v>
      </c>
      <c r="G19" s="36"/>
      <c r="H19" s="41"/>
    </row>
    <row r="20" spans="1:8" s="2" customFormat="1" ht="16.899999999999999" customHeight="1">
      <c r="A20" s="36"/>
      <c r="B20" s="41"/>
      <c r="C20" s="257" t="s">
        <v>32</v>
      </c>
      <c r="D20" s="257" t="s">
        <v>2167</v>
      </c>
      <c r="E20" s="18" t="s">
        <v>32</v>
      </c>
      <c r="F20" s="258">
        <v>0.78800000000000003</v>
      </c>
      <c r="G20" s="36"/>
      <c r="H20" s="41"/>
    </row>
    <row r="21" spans="1:8" s="2" customFormat="1" ht="16.899999999999999" customHeight="1">
      <c r="A21" s="36"/>
      <c r="B21" s="41"/>
      <c r="C21" s="257" t="s">
        <v>32</v>
      </c>
      <c r="D21" s="257" t="s">
        <v>2168</v>
      </c>
      <c r="E21" s="18" t="s">
        <v>32</v>
      </c>
      <c r="F21" s="258">
        <v>6.09</v>
      </c>
      <c r="G21" s="36"/>
      <c r="H21" s="41"/>
    </row>
    <row r="22" spans="1:8" s="2" customFormat="1" ht="16.899999999999999" customHeight="1">
      <c r="A22" s="36"/>
      <c r="B22" s="41"/>
      <c r="C22" s="257" t="s">
        <v>2059</v>
      </c>
      <c r="D22" s="257" t="s">
        <v>384</v>
      </c>
      <c r="E22" s="18" t="s">
        <v>32</v>
      </c>
      <c r="F22" s="258">
        <v>6.8780000000000001</v>
      </c>
      <c r="G22" s="36"/>
      <c r="H22" s="41"/>
    </row>
    <row r="23" spans="1:8" s="2" customFormat="1" ht="16.899999999999999" customHeight="1">
      <c r="A23" s="36"/>
      <c r="B23" s="41"/>
      <c r="C23" s="259" t="s">
        <v>3046</v>
      </c>
      <c r="D23" s="36"/>
      <c r="E23" s="36"/>
      <c r="F23" s="36"/>
      <c r="G23" s="36"/>
      <c r="H23" s="41"/>
    </row>
    <row r="24" spans="1:8" s="2" customFormat="1" ht="16.899999999999999" customHeight="1">
      <c r="A24" s="36"/>
      <c r="B24" s="41"/>
      <c r="C24" s="257" t="s">
        <v>2163</v>
      </c>
      <c r="D24" s="257" t="s">
        <v>2164</v>
      </c>
      <c r="E24" s="18" t="s">
        <v>244</v>
      </c>
      <c r="F24" s="258">
        <v>3.4390000000000001</v>
      </c>
      <c r="G24" s="36"/>
      <c r="H24" s="41"/>
    </row>
    <row r="25" spans="1:8" s="2" customFormat="1" ht="16.899999999999999" customHeight="1">
      <c r="A25" s="36"/>
      <c r="B25" s="41"/>
      <c r="C25" s="257" t="s">
        <v>252</v>
      </c>
      <c r="D25" s="257" t="s">
        <v>253</v>
      </c>
      <c r="E25" s="18" t="s">
        <v>244</v>
      </c>
      <c r="F25" s="258">
        <v>5.5019999999999998</v>
      </c>
      <c r="G25" s="36"/>
      <c r="H25" s="41"/>
    </row>
    <row r="26" spans="1:8" s="2" customFormat="1" ht="16.899999999999999" customHeight="1">
      <c r="A26" s="36"/>
      <c r="B26" s="41"/>
      <c r="C26" s="257" t="s">
        <v>2140</v>
      </c>
      <c r="D26" s="257" t="s">
        <v>2141</v>
      </c>
      <c r="E26" s="18" t="s">
        <v>244</v>
      </c>
      <c r="F26" s="258">
        <v>33.012</v>
      </c>
      <c r="G26" s="36"/>
      <c r="H26" s="41"/>
    </row>
    <row r="27" spans="1:8" s="2" customFormat="1" ht="16.899999999999999" customHeight="1">
      <c r="A27" s="36"/>
      <c r="B27" s="41"/>
      <c r="C27" s="257" t="s">
        <v>2145</v>
      </c>
      <c r="D27" s="257" t="s">
        <v>2146</v>
      </c>
      <c r="E27" s="18" t="s">
        <v>244</v>
      </c>
      <c r="F27" s="258">
        <v>1.3759999999999999</v>
      </c>
      <c r="G27" s="36"/>
      <c r="H27" s="41"/>
    </row>
    <row r="28" spans="1:8" s="2" customFormat="1" ht="16.899999999999999" customHeight="1">
      <c r="A28" s="36"/>
      <c r="B28" s="41"/>
      <c r="C28" s="257" t="s">
        <v>2150</v>
      </c>
      <c r="D28" s="257" t="s">
        <v>2151</v>
      </c>
      <c r="E28" s="18" t="s">
        <v>244</v>
      </c>
      <c r="F28" s="258">
        <v>8.2560000000000002</v>
      </c>
      <c r="G28" s="36"/>
      <c r="H28" s="41"/>
    </row>
    <row r="29" spans="1:8" s="2" customFormat="1" ht="16.899999999999999" customHeight="1">
      <c r="A29" s="36"/>
      <c r="B29" s="41"/>
      <c r="C29" s="257" t="s">
        <v>2155</v>
      </c>
      <c r="D29" s="257" t="s">
        <v>258</v>
      </c>
      <c r="E29" s="18" t="s">
        <v>259</v>
      </c>
      <c r="F29" s="258">
        <v>12.38</v>
      </c>
      <c r="G29" s="36"/>
      <c r="H29" s="41"/>
    </row>
    <row r="30" spans="1:8" s="2" customFormat="1" ht="16.899999999999999" customHeight="1">
      <c r="A30" s="36"/>
      <c r="B30" s="41"/>
      <c r="C30" s="257" t="s">
        <v>2158</v>
      </c>
      <c r="D30" s="257" t="s">
        <v>2159</v>
      </c>
      <c r="E30" s="18" t="s">
        <v>244</v>
      </c>
      <c r="F30" s="258">
        <v>18.059999999999999</v>
      </c>
      <c r="G30" s="36"/>
      <c r="H30" s="41"/>
    </row>
    <row r="31" spans="1:8" s="2" customFormat="1" ht="16.899999999999999" customHeight="1">
      <c r="A31" s="36"/>
      <c r="B31" s="41"/>
      <c r="C31" s="257" t="s">
        <v>2170</v>
      </c>
      <c r="D31" s="257" t="s">
        <v>2171</v>
      </c>
      <c r="E31" s="18" t="s">
        <v>244</v>
      </c>
      <c r="F31" s="258">
        <v>3.4390000000000001</v>
      </c>
      <c r="G31" s="36"/>
      <c r="H31" s="41"/>
    </row>
    <row r="32" spans="1:8" s="2" customFormat="1" ht="16.899999999999999" customHeight="1">
      <c r="A32" s="36"/>
      <c r="B32" s="41"/>
      <c r="C32" s="257" t="s">
        <v>2174</v>
      </c>
      <c r="D32" s="257" t="s">
        <v>2175</v>
      </c>
      <c r="E32" s="18" t="s">
        <v>259</v>
      </c>
      <c r="F32" s="258">
        <v>12.38</v>
      </c>
      <c r="G32" s="36"/>
      <c r="H32" s="41"/>
    </row>
    <row r="33" spans="1:8" s="2" customFormat="1" ht="16.899999999999999" customHeight="1">
      <c r="A33" s="36"/>
      <c r="B33" s="41"/>
      <c r="C33" s="253" t="s">
        <v>2056</v>
      </c>
      <c r="D33" s="254" t="s">
        <v>2057</v>
      </c>
      <c r="E33" s="255" t="s">
        <v>32</v>
      </c>
      <c r="F33" s="256">
        <v>22.35</v>
      </c>
      <c r="G33" s="36"/>
      <c r="H33" s="41"/>
    </row>
    <row r="34" spans="1:8" s="2" customFormat="1" ht="16.899999999999999" customHeight="1">
      <c r="A34" s="36"/>
      <c r="B34" s="41"/>
      <c r="C34" s="257" t="s">
        <v>32</v>
      </c>
      <c r="D34" s="257" t="s">
        <v>2112</v>
      </c>
      <c r="E34" s="18" t="s">
        <v>32</v>
      </c>
      <c r="F34" s="258">
        <v>2.0699999999999998</v>
      </c>
      <c r="G34" s="36"/>
      <c r="H34" s="41"/>
    </row>
    <row r="35" spans="1:8" s="2" customFormat="1" ht="16.899999999999999" customHeight="1">
      <c r="A35" s="36"/>
      <c r="B35" s="41"/>
      <c r="C35" s="257" t="s">
        <v>32</v>
      </c>
      <c r="D35" s="257" t="s">
        <v>2113</v>
      </c>
      <c r="E35" s="18" t="s">
        <v>32</v>
      </c>
      <c r="F35" s="258">
        <v>20.28</v>
      </c>
      <c r="G35" s="36"/>
      <c r="H35" s="41"/>
    </row>
    <row r="36" spans="1:8" s="2" customFormat="1" ht="16.899999999999999" customHeight="1">
      <c r="A36" s="36"/>
      <c r="B36" s="41"/>
      <c r="C36" s="257" t="s">
        <v>2056</v>
      </c>
      <c r="D36" s="257" t="s">
        <v>384</v>
      </c>
      <c r="E36" s="18" t="s">
        <v>32</v>
      </c>
      <c r="F36" s="258">
        <v>22.35</v>
      </c>
      <c r="G36" s="36"/>
      <c r="H36" s="41"/>
    </row>
    <row r="37" spans="1:8" s="2" customFormat="1" ht="16.899999999999999" customHeight="1">
      <c r="A37" s="36"/>
      <c r="B37" s="41"/>
      <c r="C37" s="259" t="s">
        <v>3046</v>
      </c>
      <c r="D37" s="36"/>
      <c r="E37" s="36"/>
      <c r="F37" s="36"/>
      <c r="G37" s="36"/>
      <c r="H37" s="41"/>
    </row>
    <row r="38" spans="1:8" s="2" customFormat="1" ht="16.899999999999999" customHeight="1">
      <c r="A38" s="36"/>
      <c r="B38" s="41"/>
      <c r="C38" s="257" t="s">
        <v>2108</v>
      </c>
      <c r="D38" s="257" t="s">
        <v>2109</v>
      </c>
      <c r="E38" s="18" t="s">
        <v>244</v>
      </c>
      <c r="F38" s="258">
        <v>3.5760000000000001</v>
      </c>
      <c r="G38" s="36"/>
      <c r="H38" s="41"/>
    </row>
    <row r="39" spans="1:8" s="2" customFormat="1" ht="16.899999999999999" customHeight="1">
      <c r="A39" s="36"/>
      <c r="B39" s="41"/>
      <c r="C39" s="257" t="s">
        <v>2115</v>
      </c>
      <c r="D39" s="257" t="s">
        <v>2116</v>
      </c>
      <c r="E39" s="18" t="s">
        <v>244</v>
      </c>
      <c r="F39" s="258">
        <v>14.304</v>
      </c>
      <c r="G39" s="36"/>
      <c r="H39" s="41"/>
    </row>
    <row r="40" spans="1:8" s="2" customFormat="1" ht="16.899999999999999" customHeight="1">
      <c r="A40" s="36"/>
      <c r="B40" s="41"/>
      <c r="C40" s="257" t="s">
        <v>2120</v>
      </c>
      <c r="D40" s="257" t="s">
        <v>2121</v>
      </c>
      <c r="E40" s="18" t="s">
        <v>244</v>
      </c>
      <c r="F40" s="258">
        <v>0.89400000000000002</v>
      </c>
      <c r="G40" s="36"/>
      <c r="H40" s="41"/>
    </row>
    <row r="41" spans="1:8" s="2" customFormat="1" ht="16.899999999999999" customHeight="1">
      <c r="A41" s="36"/>
      <c r="B41" s="41"/>
      <c r="C41" s="257" t="s">
        <v>2125</v>
      </c>
      <c r="D41" s="257" t="s">
        <v>2126</v>
      </c>
      <c r="E41" s="18" t="s">
        <v>244</v>
      </c>
      <c r="F41" s="258">
        <v>3.5760000000000001</v>
      </c>
      <c r="G41" s="36"/>
      <c r="H41" s="41"/>
    </row>
    <row r="42" spans="1:8" s="2" customFormat="1" ht="16.899999999999999" customHeight="1">
      <c r="A42" s="36"/>
      <c r="B42" s="41"/>
      <c r="C42" s="257" t="s">
        <v>2158</v>
      </c>
      <c r="D42" s="257" t="s">
        <v>2159</v>
      </c>
      <c r="E42" s="18" t="s">
        <v>244</v>
      </c>
      <c r="F42" s="258">
        <v>18.059999999999999</v>
      </c>
      <c r="G42" s="36"/>
      <c r="H42" s="41"/>
    </row>
    <row r="43" spans="1:8" s="2" customFormat="1" ht="26.45" customHeight="1">
      <c r="A43" s="36"/>
      <c r="B43" s="41"/>
      <c r="C43" s="252" t="s">
        <v>3047</v>
      </c>
      <c r="D43" s="252" t="s">
        <v>105</v>
      </c>
      <c r="E43" s="36"/>
      <c r="F43" s="36"/>
      <c r="G43" s="36"/>
      <c r="H43" s="41"/>
    </row>
    <row r="44" spans="1:8" s="2" customFormat="1" ht="16.899999999999999" customHeight="1">
      <c r="A44" s="36"/>
      <c r="B44" s="41"/>
      <c r="C44" s="253" t="s">
        <v>2301</v>
      </c>
      <c r="D44" s="254" t="s">
        <v>2060</v>
      </c>
      <c r="E44" s="255" t="s">
        <v>32</v>
      </c>
      <c r="F44" s="256">
        <v>7.875</v>
      </c>
      <c r="G44" s="36"/>
      <c r="H44" s="41"/>
    </row>
    <row r="45" spans="1:8" s="2" customFormat="1" ht="16.899999999999999" customHeight="1">
      <c r="A45" s="36"/>
      <c r="B45" s="41"/>
      <c r="C45" s="257" t="s">
        <v>2301</v>
      </c>
      <c r="D45" s="257" t="s">
        <v>2328</v>
      </c>
      <c r="E45" s="18" t="s">
        <v>32</v>
      </c>
      <c r="F45" s="258">
        <v>7.875</v>
      </c>
      <c r="G45" s="36"/>
      <c r="H45" s="41"/>
    </row>
    <row r="46" spans="1:8" s="2" customFormat="1" ht="16.899999999999999" customHeight="1">
      <c r="A46" s="36"/>
      <c r="B46" s="41"/>
      <c r="C46" s="259" t="s">
        <v>3046</v>
      </c>
      <c r="D46" s="36"/>
      <c r="E46" s="36"/>
      <c r="F46" s="36"/>
      <c r="G46" s="36"/>
      <c r="H46" s="41"/>
    </row>
    <row r="47" spans="1:8" s="2" customFormat="1" ht="16.899999999999999" customHeight="1">
      <c r="A47" s="36"/>
      <c r="B47" s="41"/>
      <c r="C47" s="257" t="s">
        <v>2163</v>
      </c>
      <c r="D47" s="257" t="s">
        <v>2164</v>
      </c>
      <c r="E47" s="18" t="s">
        <v>244</v>
      </c>
      <c r="F47" s="258">
        <v>3.9380000000000002</v>
      </c>
      <c r="G47" s="36"/>
      <c r="H47" s="41"/>
    </row>
    <row r="48" spans="1:8" s="2" customFormat="1" ht="16.899999999999999" customHeight="1">
      <c r="A48" s="36"/>
      <c r="B48" s="41"/>
      <c r="C48" s="257" t="s">
        <v>252</v>
      </c>
      <c r="D48" s="257" t="s">
        <v>253</v>
      </c>
      <c r="E48" s="18" t="s">
        <v>244</v>
      </c>
      <c r="F48" s="258">
        <v>6.3</v>
      </c>
      <c r="G48" s="36"/>
      <c r="H48" s="41"/>
    </row>
    <row r="49" spans="1:8" s="2" customFormat="1" ht="16.899999999999999" customHeight="1">
      <c r="A49" s="36"/>
      <c r="B49" s="41"/>
      <c r="C49" s="257" t="s">
        <v>2140</v>
      </c>
      <c r="D49" s="257" t="s">
        <v>2141</v>
      </c>
      <c r="E49" s="18" t="s">
        <v>244</v>
      </c>
      <c r="F49" s="258">
        <v>37.799999999999997</v>
      </c>
      <c r="G49" s="36"/>
      <c r="H49" s="41"/>
    </row>
    <row r="50" spans="1:8" s="2" customFormat="1" ht="16.899999999999999" customHeight="1">
      <c r="A50" s="36"/>
      <c r="B50" s="41"/>
      <c r="C50" s="257" t="s">
        <v>2145</v>
      </c>
      <c r="D50" s="257" t="s">
        <v>2146</v>
      </c>
      <c r="E50" s="18" t="s">
        <v>244</v>
      </c>
      <c r="F50" s="258">
        <v>1.575</v>
      </c>
      <c r="G50" s="36"/>
      <c r="H50" s="41"/>
    </row>
    <row r="51" spans="1:8" s="2" customFormat="1" ht="16.899999999999999" customHeight="1">
      <c r="A51" s="36"/>
      <c r="B51" s="41"/>
      <c r="C51" s="257" t="s">
        <v>2150</v>
      </c>
      <c r="D51" s="257" t="s">
        <v>2151</v>
      </c>
      <c r="E51" s="18" t="s">
        <v>244</v>
      </c>
      <c r="F51" s="258">
        <v>9.4499999999999993</v>
      </c>
      <c r="G51" s="36"/>
      <c r="H51" s="41"/>
    </row>
    <row r="52" spans="1:8" s="2" customFormat="1" ht="16.899999999999999" customHeight="1">
      <c r="A52" s="36"/>
      <c r="B52" s="41"/>
      <c r="C52" s="257" t="s">
        <v>2155</v>
      </c>
      <c r="D52" s="257" t="s">
        <v>258</v>
      </c>
      <c r="E52" s="18" t="s">
        <v>259</v>
      </c>
      <c r="F52" s="258">
        <v>14.175000000000001</v>
      </c>
      <c r="G52" s="36"/>
      <c r="H52" s="41"/>
    </row>
    <row r="53" spans="1:8" s="2" customFormat="1" ht="16.899999999999999" customHeight="1">
      <c r="A53" s="36"/>
      <c r="B53" s="41"/>
      <c r="C53" s="257" t="s">
        <v>2158</v>
      </c>
      <c r="D53" s="257" t="s">
        <v>2159</v>
      </c>
      <c r="E53" s="18" t="s">
        <v>244</v>
      </c>
      <c r="F53" s="258">
        <v>15.125</v>
      </c>
      <c r="G53" s="36"/>
      <c r="H53" s="41"/>
    </row>
    <row r="54" spans="1:8" s="2" customFormat="1" ht="16.899999999999999" customHeight="1">
      <c r="A54" s="36"/>
      <c r="B54" s="41"/>
      <c r="C54" s="257" t="s">
        <v>2170</v>
      </c>
      <c r="D54" s="257" t="s">
        <v>2171</v>
      </c>
      <c r="E54" s="18" t="s">
        <v>244</v>
      </c>
      <c r="F54" s="258">
        <v>3.9380000000000002</v>
      </c>
      <c r="G54" s="36"/>
      <c r="H54" s="41"/>
    </row>
    <row r="55" spans="1:8" s="2" customFormat="1" ht="16.899999999999999" customHeight="1">
      <c r="A55" s="36"/>
      <c r="B55" s="41"/>
      <c r="C55" s="257" t="s">
        <v>2174</v>
      </c>
      <c r="D55" s="257" t="s">
        <v>2175</v>
      </c>
      <c r="E55" s="18" t="s">
        <v>259</v>
      </c>
      <c r="F55" s="258">
        <v>14.175000000000001</v>
      </c>
      <c r="G55" s="36"/>
      <c r="H55" s="41"/>
    </row>
    <row r="56" spans="1:8" s="2" customFormat="1" ht="16.899999999999999" customHeight="1">
      <c r="A56" s="36"/>
      <c r="B56" s="41"/>
      <c r="C56" s="253" t="s">
        <v>2303</v>
      </c>
      <c r="D56" s="254" t="s">
        <v>2303</v>
      </c>
      <c r="E56" s="255" t="s">
        <v>32</v>
      </c>
      <c r="F56" s="256">
        <v>23</v>
      </c>
      <c r="G56" s="36"/>
      <c r="H56" s="41"/>
    </row>
    <row r="57" spans="1:8" s="2" customFormat="1" ht="16.899999999999999" customHeight="1">
      <c r="A57" s="36"/>
      <c r="B57" s="41"/>
      <c r="C57" s="257" t="s">
        <v>2303</v>
      </c>
      <c r="D57" s="257" t="s">
        <v>2307</v>
      </c>
      <c r="E57" s="18" t="s">
        <v>32</v>
      </c>
      <c r="F57" s="258">
        <v>23</v>
      </c>
      <c r="G57" s="36"/>
      <c r="H57" s="41"/>
    </row>
    <row r="58" spans="1:8" s="2" customFormat="1" ht="16.899999999999999" customHeight="1">
      <c r="A58" s="36"/>
      <c r="B58" s="41"/>
      <c r="C58" s="259" t="s">
        <v>3046</v>
      </c>
      <c r="D58" s="36"/>
      <c r="E58" s="36"/>
      <c r="F58" s="36"/>
      <c r="G58" s="36"/>
      <c r="H58" s="41"/>
    </row>
    <row r="59" spans="1:8" s="2" customFormat="1" ht="16.899999999999999" customHeight="1">
      <c r="A59" s="36"/>
      <c r="B59" s="41"/>
      <c r="C59" s="257" t="s">
        <v>2108</v>
      </c>
      <c r="D59" s="257" t="s">
        <v>2109</v>
      </c>
      <c r="E59" s="18" t="s">
        <v>244</v>
      </c>
      <c r="F59" s="258">
        <v>3.68</v>
      </c>
      <c r="G59" s="36"/>
      <c r="H59" s="41"/>
    </row>
    <row r="60" spans="1:8" s="2" customFormat="1" ht="16.899999999999999" customHeight="1">
      <c r="A60" s="36"/>
      <c r="B60" s="41"/>
      <c r="C60" s="257" t="s">
        <v>2115</v>
      </c>
      <c r="D60" s="257" t="s">
        <v>2116</v>
      </c>
      <c r="E60" s="18" t="s">
        <v>244</v>
      </c>
      <c r="F60" s="258">
        <v>14.72</v>
      </c>
      <c r="G60" s="36"/>
      <c r="H60" s="41"/>
    </row>
    <row r="61" spans="1:8" s="2" customFormat="1" ht="16.899999999999999" customHeight="1">
      <c r="A61" s="36"/>
      <c r="B61" s="41"/>
      <c r="C61" s="257" t="s">
        <v>2120</v>
      </c>
      <c r="D61" s="257" t="s">
        <v>2121</v>
      </c>
      <c r="E61" s="18" t="s">
        <v>244</v>
      </c>
      <c r="F61" s="258">
        <v>0.92</v>
      </c>
      <c r="G61" s="36"/>
      <c r="H61" s="41"/>
    </row>
    <row r="62" spans="1:8" s="2" customFormat="1" ht="16.899999999999999" customHeight="1">
      <c r="A62" s="36"/>
      <c r="B62" s="41"/>
      <c r="C62" s="257" t="s">
        <v>2125</v>
      </c>
      <c r="D62" s="257" t="s">
        <v>2126</v>
      </c>
      <c r="E62" s="18" t="s">
        <v>244</v>
      </c>
      <c r="F62" s="258">
        <v>3.68</v>
      </c>
      <c r="G62" s="36"/>
      <c r="H62" s="41"/>
    </row>
    <row r="63" spans="1:8" s="2" customFormat="1" ht="16.899999999999999" customHeight="1">
      <c r="A63" s="36"/>
      <c r="B63" s="41"/>
      <c r="C63" s="257" t="s">
        <v>2158</v>
      </c>
      <c r="D63" s="257" t="s">
        <v>2159</v>
      </c>
      <c r="E63" s="18" t="s">
        <v>244</v>
      </c>
      <c r="F63" s="258">
        <v>15.125</v>
      </c>
      <c r="G63" s="36"/>
      <c r="H63" s="41"/>
    </row>
    <row r="64" spans="1:8" s="2" customFormat="1" ht="7.35" customHeight="1">
      <c r="A64" s="36"/>
      <c r="B64" s="128"/>
      <c r="C64" s="129"/>
      <c r="D64" s="129"/>
      <c r="E64" s="129"/>
      <c r="F64" s="129"/>
      <c r="G64" s="129"/>
      <c r="H64" s="41"/>
    </row>
    <row r="65" spans="1:8" s="2" customFormat="1" ht="11.25">
      <c r="A65" s="36"/>
      <c r="B65" s="36"/>
      <c r="C65" s="36"/>
      <c r="D65" s="36"/>
      <c r="E65" s="36"/>
      <c r="F65" s="36"/>
      <c r="G65" s="36"/>
      <c r="H65" s="36"/>
    </row>
  </sheetData>
  <sheetProtection algorithmName="SHA-512" hashValue="eOETJGVSdxbbPmP6IqwSvD3shjY4/FXScrP3LDI3w9vws0+00PaMNJz+kMerxHCG3eqJqT8pmNSeEYyHkshmpQ==" saltValue="5p2Ad6Ato6icKMmDsH7Au6jF9DqpEi6ulWqTy7VAXcDvV0Xs1x67O7i/Hi7sOBpAFsaECXJ/0FA4WP720As09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60" customWidth="1"/>
    <col min="2" max="2" width="1.6640625" style="260" customWidth="1"/>
    <col min="3" max="4" width="5" style="260" customWidth="1"/>
    <col min="5" max="5" width="11.6640625" style="260" customWidth="1"/>
    <col min="6" max="6" width="9.1640625" style="260" customWidth="1"/>
    <col min="7" max="7" width="5" style="260" customWidth="1"/>
    <col min="8" max="8" width="77.83203125" style="260" customWidth="1"/>
    <col min="9" max="10" width="20" style="260" customWidth="1"/>
    <col min="11" max="11" width="1.6640625" style="260" customWidth="1"/>
  </cols>
  <sheetData>
    <row r="1" spans="2:11" s="1" customFormat="1" ht="37.5" customHeight="1"/>
    <row r="2" spans="2:11" s="1" customFormat="1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pans="2:11" s="16" customFormat="1" ht="45" customHeight="1">
      <c r="B3" s="264"/>
      <c r="C3" s="393" t="s">
        <v>3048</v>
      </c>
      <c r="D3" s="393"/>
      <c r="E3" s="393"/>
      <c r="F3" s="393"/>
      <c r="G3" s="393"/>
      <c r="H3" s="393"/>
      <c r="I3" s="393"/>
      <c r="J3" s="393"/>
      <c r="K3" s="265"/>
    </row>
    <row r="4" spans="2:11" s="1" customFormat="1" ht="25.5" customHeight="1">
      <c r="B4" s="266"/>
      <c r="C4" s="398" t="s">
        <v>3049</v>
      </c>
      <c r="D4" s="398"/>
      <c r="E4" s="398"/>
      <c r="F4" s="398"/>
      <c r="G4" s="398"/>
      <c r="H4" s="398"/>
      <c r="I4" s="398"/>
      <c r="J4" s="398"/>
      <c r="K4" s="267"/>
    </row>
    <row r="5" spans="2:11" s="1" customFormat="1" ht="5.25" customHeight="1">
      <c r="B5" s="266"/>
      <c r="C5" s="268"/>
      <c r="D5" s="268"/>
      <c r="E5" s="268"/>
      <c r="F5" s="268"/>
      <c r="G5" s="268"/>
      <c r="H5" s="268"/>
      <c r="I5" s="268"/>
      <c r="J5" s="268"/>
      <c r="K5" s="267"/>
    </row>
    <row r="6" spans="2:11" s="1" customFormat="1" ht="15" customHeight="1">
      <c r="B6" s="266"/>
      <c r="C6" s="397" t="s">
        <v>3050</v>
      </c>
      <c r="D6" s="397"/>
      <c r="E6" s="397"/>
      <c r="F6" s="397"/>
      <c r="G6" s="397"/>
      <c r="H6" s="397"/>
      <c r="I6" s="397"/>
      <c r="J6" s="397"/>
      <c r="K6" s="267"/>
    </row>
    <row r="7" spans="2:11" s="1" customFormat="1" ht="15" customHeight="1">
      <c r="B7" s="270"/>
      <c r="C7" s="397" t="s">
        <v>3051</v>
      </c>
      <c r="D7" s="397"/>
      <c r="E7" s="397"/>
      <c r="F7" s="397"/>
      <c r="G7" s="397"/>
      <c r="H7" s="397"/>
      <c r="I7" s="397"/>
      <c r="J7" s="397"/>
      <c r="K7" s="267"/>
    </row>
    <row r="8" spans="2:11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pans="2:11" s="1" customFormat="1" ht="15" customHeight="1">
      <c r="B9" s="270"/>
      <c r="C9" s="397" t="s">
        <v>3052</v>
      </c>
      <c r="D9" s="397"/>
      <c r="E9" s="397"/>
      <c r="F9" s="397"/>
      <c r="G9" s="397"/>
      <c r="H9" s="397"/>
      <c r="I9" s="397"/>
      <c r="J9" s="397"/>
      <c r="K9" s="267"/>
    </row>
    <row r="10" spans="2:11" s="1" customFormat="1" ht="15" customHeight="1">
      <c r="B10" s="270"/>
      <c r="C10" s="269"/>
      <c r="D10" s="397" t="s">
        <v>3053</v>
      </c>
      <c r="E10" s="397"/>
      <c r="F10" s="397"/>
      <c r="G10" s="397"/>
      <c r="H10" s="397"/>
      <c r="I10" s="397"/>
      <c r="J10" s="397"/>
      <c r="K10" s="267"/>
    </row>
    <row r="11" spans="2:11" s="1" customFormat="1" ht="15" customHeight="1">
      <c r="B11" s="270"/>
      <c r="C11" s="271"/>
      <c r="D11" s="397" t="s">
        <v>3054</v>
      </c>
      <c r="E11" s="397"/>
      <c r="F11" s="397"/>
      <c r="G11" s="397"/>
      <c r="H11" s="397"/>
      <c r="I11" s="397"/>
      <c r="J11" s="397"/>
      <c r="K11" s="267"/>
    </row>
    <row r="12" spans="2:11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pans="2:11" s="1" customFormat="1" ht="15" customHeight="1">
      <c r="B13" s="270"/>
      <c r="C13" s="271"/>
      <c r="D13" s="272" t="s">
        <v>3055</v>
      </c>
      <c r="E13" s="269"/>
      <c r="F13" s="269"/>
      <c r="G13" s="269"/>
      <c r="H13" s="269"/>
      <c r="I13" s="269"/>
      <c r="J13" s="269"/>
      <c r="K13" s="267"/>
    </row>
    <row r="14" spans="2:11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pans="2:11" s="1" customFormat="1" ht="15" customHeight="1">
      <c r="B15" s="270"/>
      <c r="C15" s="271"/>
      <c r="D15" s="397" t="s">
        <v>3056</v>
      </c>
      <c r="E15" s="397"/>
      <c r="F15" s="397"/>
      <c r="G15" s="397"/>
      <c r="H15" s="397"/>
      <c r="I15" s="397"/>
      <c r="J15" s="397"/>
      <c r="K15" s="267"/>
    </row>
    <row r="16" spans="2:11" s="1" customFormat="1" ht="15" customHeight="1">
      <c r="B16" s="270"/>
      <c r="C16" s="271"/>
      <c r="D16" s="397" t="s">
        <v>3057</v>
      </c>
      <c r="E16" s="397"/>
      <c r="F16" s="397"/>
      <c r="G16" s="397"/>
      <c r="H16" s="397"/>
      <c r="I16" s="397"/>
      <c r="J16" s="397"/>
      <c r="K16" s="267"/>
    </row>
    <row r="17" spans="2:11" s="1" customFormat="1" ht="15" customHeight="1">
      <c r="B17" s="270"/>
      <c r="C17" s="271"/>
      <c r="D17" s="397" t="s">
        <v>3058</v>
      </c>
      <c r="E17" s="397"/>
      <c r="F17" s="397"/>
      <c r="G17" s="397"/>
      <c r="H17" s="397"/>
      <c r="I17" s="397"/>
      <c r="J17" s="397"/>
      <c r="K17" s="267"/>
    </row>
    <row r="18" spans="2:11" s="1" customFormat="1" ht="15" customHeight="1">
      <c r="B18" s="270"/>
      <c r="C18" s="271"/>
      <c r="D18" s="271"/>
      <c r="E18" s="273" t="s">
        <v>85</v>
      </c>
      <c r="F18" s="397" t="s">
        <v>3059</v>
      </c>
      <c r="G18" s="397"/>
      <c r="H18" s="397"/>
      <c r="I18" s="397"/>
      <c r="J18" s="397"/>
      <c r="K18" s="267"/>
    </row>
    <row r="19" spans="2:11" s="1" customFormat="1" ht="15" customHeight="1">
      <c r="B19" s="270"/>
      <c r="C19" s="271"/>
      <c r="D19" s="271"/>
      <c r="E19" s="273" t="s">
        <v>3060</v>
      </c>
      <c r="F19" s="397" t="s">
        <v>3061</v>
      </c>
      <c r="G19" s="397"/>
      <c r="H19" s="397"/>
      <c r="I19" s="397"/>
      <c r="J19" s="397"/>
      <c r="K19" s="267"/>
    </row>
    <row r="20" spans="2:11" s="1" customFormat="1" ht="15" customHeight="1">
      <c r="B20" s="270"/>
      <c r="C20" s="271"/>
      <c r="D20" s="271"/>
      <c r="E20" s="273" t="s">
        <v>3062</v>
      </c>
      <c r="F20" s="397" t="s">
        <v>3063</v>
      </c>
      <c r="G20" s="397"/>
      <c r="H20" s="397"/>
      <c r="I20" s="397"/>
      <c r="J20" s="397"/>
      <c r="K20" s="267"/>
    </row>
    <row r="21" spans="2:11" s="1" customFormat="1" ht="15" customHeight="1">
      <c r="B21" s="270"/>
      <c r="C21" s="271"/>
      <c r="D21" s="271"/>
      <c r="E21" s="273" t="s">
        <v>3064</v>
      </c>
      <c r="F21" s="397" t="s">
        <v>3065</v>
      </c>
      <c r="G21" s="397"/>
      <c r="H21" s="397"/>
      <c r="I21" s="397"/>
      <c r="J21" s="397"/>
      <c r="K21" s="267"/>
    </row>
    <row r="22" spans="2:11" s="1" customFormat="1" ht="15" customHeight="1">
      <c r="B22" s="270"/>
      <c r="C22" s="271"/>
      <c r="D22" s="271"/>
      <c r="E22" s="273" t="s">
        <v>137</v>
      </c>
      <c r="F22" s="397" t="s">
        <v>138</v>
      </c>
      <c r="G22" s="397"/>
      <c r="H22" s="397"/>
      <c r="I22" s="397"/>
      <c r="J22" s="397"/>
      <c r="K22" s="267"/>
    </row>
    <row r="23" spans="2:11" s="1" customFormat="1" ht="15" customHeight="1">
      <c r="B23" s="270"/>
      <c r="C23" s="271"/>
      <c r="D23" s="271"/>
      <c r="E23" s="273" t="s">
        <v>3066</v>
      </c>
      <c r="F23" s="397" t="s">
        <v>3067</v>
      </c>
      <c r="G23" s="397"/>
      <c r="H23" s="397"/>
      <c r="I23" s="397"/>
      <c r="J23" s="397"/>
      <c r="K23" s="267"/>
    </row>
    <row r="24" spans="2:11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pans="2:11" s="1" customFormat="1" ht="15" customHeight="1">
      <c r="B25" s="270"/>
      <c r="C25" s="397" t="s">
        <v>3068</v>
      </c>
      <c r="D25" s="397"/>
      <c r="E25" s="397"/>
      <c r="F25" s="397"/>
      <c r="G25" s="397"/>
      <c r="H25" s="397"/>
      <c r="I25" s="397"/>
      <c r="J25" s="397"/>
      <c r="K25" s="267"/>
    </row>
    <row r="26" spans="2:11" s="1" customFormat="1" ht="15" customHeight="1">
      <c r="B26" s="270"/>
      <c r="C26" s="397" t="s">
        <v>3069</v>
      </c>
      <c r="D26" s="397"/>
      <c r="E26" s="397"/>
      <c r="F26" s="397"/>
      <c r="G26" s="397"/>
      <c r="H26" s="397"/>
      <c r="I26" s="397"/>
      <c r="J26" s="397"/>
      <c r="K26" s="267"/>
    </row>
    <row r="27" spans="2:11" s="1" customFormat="1" ht="15" customHeight="1">
      <c r="B27" s="270"/>
      <c r="C27" s="269"/>
      <c r="D27" s="397" t="s">
        <v>3070</v>
      </c>
      <c r="E27" s="397"/>
      <c r="F27" s="397"/>
      <c r="G27" s="397"/>
      <c r="H27" s="397"/>
      <c r="I27" s="397"/>
      <c r="J27" s="397"/>
      <c r="K27" s="267"/>
    </row>
    <row r="28" spans="2:11" s="1" customFormat="1" ht="15" customHeight="1">
      <c r="B28" s="270"/>
      <c r="C28" s="271"/>
      <c r="D28" s="397" t="s">
        <v>3071</v>
      </c>
      <c r="E28" s="397"/>
      <c r="F28" s="397"/>
      <c r="G28" s="397"/>
      <c r="H28" s="397"/>
      <c r="I28" s="397"/>
      <c r="J28" s="397"/>
      <c r="K28" s="267"/>
    </row>
    <row r="29" spans="2:11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pans="2:11" s="1" customFormat="1" ht="15" customHeight="1">
      <c r="B30" s="270"/>
      <c r="C30" s="271"/>
      <c r="D30" s="397" t="s">
        <v>3072</v>
      </c>
      <c r="E30" s="397"/>
      <c r="F30" s="397"/>
      <c r="G30" s="397"/>
      <c r="H30" s="397"/>
      <c r="I30" s="397"/>
      <c r="J30" s="397"/>
      <c r="K30" s="267"/>
    </row>
    <row r="31" spans="2:11" s="1" customFormat="1" ht="15" customHeight="1">
      <c r="B31" s="270"/>
      <c r="C31" s="271"/>
      <c r="D31" s="397" t="s">
        <v>3073</v>
      </c>
      <c r="E31" s="397"/>
      <c r="F31" s="397"/>
      <c r="G31" s="397"/>
      <c r="H31" s="397"/>
      <c r="I31" s="397"/>
      <c r="J31" s="397"/>
      <c r="K31" s="267"/>
    </row>
    <row r="32" spans="2:11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pans="2:11" s="1" customFormat="1" ht="15" customHeight="1">
      <c r="B33" s="270"/>
      <c r="C33" s="271"/>
      <c r="D33" s="397" t="s">
        <v>3074</v>
      </c>
      <c r="E33" s="397"/>
      <c r="F33" s="397"/>
      <c r="G33" s="397"/>
      <c r="H33" s="397"/>
      <c r="I33" s="397"/>
      <c r="J33" s="397"/>
      <c r="K33" s="267"/>
    </row>
    <row r="34" spans="2:11" s="1" customFormat="1" ht="15" customHeight="1">
      <c r="B34" s="270"/>
      <c r="C34" s="271"/>
      <c r="D34" s="397" t="s">
        <v>3075</v>
      </c>
      <c r="E34" s="397"/>
      <c r="F34" s="397"/>
      <c r="G34" s="397"/>
      <c r="H34" s="397"/>
      <c r="I34" s="397"/>
      <c r="J34" s="397"/>
      <c r="K34" s="267"/>
    </row>
    <row r="35" spans="2:11" s="1" customFormat="1" ht="15" customHeight="1">
      <c r="B35" s="270"/>
      <c r="C35" s="271"/>
      <c r="D35" s="397" t="s">
        <v>3076</v>
      </c>
      <c r="E35" s="397"/>
      <c r="F35" s="397"/>
      <c r="G35" s="397"/>
      <c r="H35" s="397"/>
      <c r="I35" s="397"/>
      <c r="J35" s="397"/>
      <c r="K35" s="267"/>
    </row>
    <row r="36" spans="2:11" s="1" customFormat="1" ht="15" customHeight="1">
      <c r="B36" s="270"/>
      <c r="C36" s="271"/>
      <c r="D36" s="269"/>
      <c r="E36" s="272" t="s">
        <v>125</v>
      </c>
      <c r="F36" s="269"/>
      <c r="G36" s="397" t="s">
        <v>3077</v>
      </c>
      <c r="H36" s="397"/>
      <c r="I36" s="397"/>
      <c r="J36" s="397"/>
      <c r="K36" s="267"/>
    </row>
    <row r="37" spans="2:11" s="1" customFormat="1" ht="30.75" customHeight="1">
      <c r="B37" s="270"/>
      <c r="C37" s="271"/>
      <c r="D37" s="269"/>
      <c r="E37" s="272" t="s">
        <v>3078</v>
      </c>
      <c r="F37" s="269"/>
      <c r="G37" s="397" t="s">
        <v>3079</v>
      </c>
      <c r="H37" s="397"/>
      <c r="I37" s="397"/>
      <c r="J37" s="397"/>
      <c r="K37" s="267"/>
    </row>
    <row r="38" spans="2:11" s="1" customFormat="1" ht="15" customHeight="1">
      <c r="B38" s="270"/>
      <c r="C38" s="271"/>
      <c r="D38" s="269"/>
      <c r="E38" s="272" t="s">
        <v>59</v>
      </c>
      <c r="F38" s="269"/>
      <c r="G38" s="397" t="s">
        <v>3080</v>
      </c>
      <c r="H38" s="397"/>
      <c r="I38" s="397"/>
      <c r="J38" s="397"/>
      <c r="K38" s="267"/>
    </row>
    <row r="39" spans="2:11" s="1" customFormat="1" ht="15" customHeight="1">
      <c r="B39" s="270"/>
      <c r="C39" s="271"/>
      <c r="D39" s="269"/>
      <c r="E39" s="272" t="s">
        <v>60</v>
      </c>
      <c r="F39" s="269"/>
      <c r="G39" s="397" t="s">
        <v>3081</v>
      </c>
      <c r="H39" s="397"/>
      <c r="I39" s="397"/>
      <c r="J39" s="397"/>
      <c r="K39" s="267"/>
    </row>
    <row r="40" spans="2:11" s="1" customFormat="1" ht="15" customHeight="1">
      <c r="B40" s="270"/>
      <c r="C40" s="271"/>
      <c r="D40" s="269"/>
      <c r="E40" s="272" t="s">
        <v>126</v>
      </c>
      <c r="F40" s="269"/>
      <c r="G40" s="397" t="s">
        <v>3082</v>
      </c>
      <c r="H40" s="397"/>
      <c r="I40" s="397"/>
      <c r="J40" s="397"/>
      <c r="K40" s="267"/>
    </row>
    <row r="41" spans="2:11" s="1" customFormat="1" ht="15" customHeight="1">
      <c r="B41" s="270"/>
      <c r="C41" s="271"/>
      <c r="D41" s="269"/>
      <c r="E41" s="272" t="s">
        <v>127</v>
      </c>
      <c r="F41" s="269"/>
      <c r="G41" s="397" t="s">
        <v>3083</v>
      </c>
      <c r="H41" s="397"/>
      <c r="I41" s="397"/>
      <c r="J41" s="397"/>
      <c r="K41" s="267"/>
    </row>
    <row r="42" spans="2:11" s="1" customFormat="1" ht="15" customHeight="1">
      <c r="B42" s="270"/>
      <c r="C42" s="271"/>
      <c r="D42" s="269"/>
      <c r="E42" s="272" t="s">
        <v>3084</v>
      </c>
      <c r="F42" s="269"/>
      <c r="G42" s="397" t="s">
        <v>3085</v>
      </c>
      <c r="H42" s="397"/>
      <c r="I42" s="397"/>
      <c r="J42" s="397"/>
      <c r="K42" s="267"/>
    </row>
    <row r="43" spans="2:11" s="1" customFormat="1" ht="15" customHeight="1">
      <c r="B43" s="270"/>
      <c r="C43" s="271"/>
      <c r="D43" s="269"/>
      <c r="E43" s="272"/>
      <c r="F43" s="269"/>
      <c r="G43" s="397" t="s">
        <v>3086</v>
      </c>
      <c r="H43" s="397"/>
      <c r="I43" s="397"/>
      <c r="J43" s="397"/>
      <c r="K43" s="267"/>
    </row>
    <row r="44" spans="2:11" s="1" customFormat="1" ht="15" customHeight="1">
      <c r="B44" s="270"/>
      <c r="C44" s="271"/>
      <c r="D44" s="269"/>
      <c r="E44" s="272" t="s">
        <v>3087</v>
      </c>
      <c r="F44" s="269"/>
      <c r="G44" s="397" t="s">
        <v>3088</v>
      </c>
      <c r="H44" s="397"/>
      <c r="I44" s="397"/>
      <c r="J44" s="397"/>
      <c r="K44" s="267"/>
    </row>
    <row r="45" spans="2:11" s="1" customFormat="1" ht="15" customHeight="1">
      <c r="B45" s="270"/>
      <c r="C45" s="271"/>
      <c r="D45" s="269"/>
      <c r="E45" s="272" t="s">
        <v>129</v>
      </c>
      <c r="F45" s="269"/>
      <c r="G45" s="397" t="s">
        <v>3089</v>
      </c>
      <c r="H45" s="397"/>
      <c r="I45" s="397"/>
      <c r="J45" s="397"/>
      <c r="K45" s="267"/>
    </row>
    <row r="46" spans="2:11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pans="2:11" s="1" customFormat="1" ht="15" customHeight="1">
      <c r="B47" s="270"/>
      <c r="C47" s="271"/>
      <c r="D47" s="397" t="s">
        <v>3090</v>
      </c>
      <c r="E47" s="397"/>
      <c r="F47" s="397"/>
      <c r="G47" s="397"/>
      <c r="H47" s="397"/>
      <c r="I47" s="397"/>
      <c r="J47" s="397"/>
      <c r="K47" s="267"/>
    </row>
    <row r="48" spans="2:11" s="1" customFormat="1" ht="15" customHeight="1">
      <c r="B48" s="270"/>
      <c r="C48" s="271"/>
      <c r="D48" s="271"/>
      <c r="E48" s="397" t="s">
        <v>3091</v>
      </c>
      <c r="F48" s="397"/>
      <c r="G48" s="397"/>
      <c r="H48" s="397"/>
      <c r="I48" s="397"/>
      <c r="J48" s="397"/>
      <c r="K48" s="267"/>
    </row>
    <row r="49" spans="2:11" s="1" customFormat="1" ht="15" customHeight="1">
      <c r="B49" s="270"/>
      <c r="C49" s="271"/>
      <c r="D49" s="271"/>
      <c r="E49" s="397" t="s">
        <v>3092</v>
      </c>
      <c r="F49" s="397"/>
      <c r="G49" s="397"/>
      <c r="H49" s="397"/>
      <c r="I49" s="397"/>
      <c r="J49" s="397"/>
      <c r="K49" s="267"/>
    </row>
    <row r="50" spans="2:11" s="1" customFormat="1" ht="15" customHeight="1">
      <c r="B50" s="270"/>
      <c r="C50" s="271"/>
      <c r="D50" s="271"/>
      <c r="E50" s="397" t="s">
        <v>3093</v>
      </c>
      <c r="F50" s="397"/>
      <c r="G50" s="397"/>
      <c r="H50" s="397"/>
      <c r="I50" s="397"/>
      <c r="J50" s="397"/>
      <c r="K50" s="267"/>
    </row>
    <row r="51" spans="2:11" s="1" customFormat="1" ht="15" customHeight="1">
      <c r="B51" s="270"/>
      <c r="C51" s="271"/>
      <c r="D51" s="397" t="s">
        <v>3094</v>
      </c>
      <c r="E51" s="397"/>
      <c r="F51" s="397"/>
      <c r="G51" s="397"/>
      <c r="H51" s="397"/>
      <c r="I51" s="397"/>
      <c r="J51" s="397"/>
      <c r="K51" s="267"/>
    </row>
    <row r="52" spans="2:11" s="1" customFormat="1" ht="25.5" customHeight="1">
      <c r="B52" s="266"/>
      <c r="C52" s="398" t="s">
        <v>3095</v>
      </c>
      <c r="D52" s="398"/>
      <c r="E52" s="398"/>
      <c r="F52" s="398"/>
      <c r="G52" s="398"/>
      <c r="H52" s="398"/>
      <c r="I52" s="398"/>
      <c r="J52" s="398"/>
      <c r="K52" s="267"/>
    </row>
    <row r="53" spans="2:11" s="1" customFormat="1" ht="5.25" customHeight="1">
      <c r="B53" s="266"/>
      <c r="C53" s="268"/>
      <c r="D53" s="268"/>
      <c r="E53" s="268"/>
      <c r="F53" s="268"/>
      <c r="G53" s="268"/>
      <c r="H53" s="268"/>
      <c r="I53" s="268"/>
      <c r="J53" s="268"/>
      <c r="K53" s="267"/>
    </row>
    <row r="54" spans="2:11" s="1" customFormat="1" ht="15" customHeight="1">
      <c r="B54" s="266"/>
      <c r="C54" s="397" t="s">
        <v>3096</v>
      </c>
      <c r="D54" s="397"/>
      <c r="E54" s="397"/>
      <c r="F54" s="397"/>
      <c r="G54" s="397"/>
      <c r="H54" s="397"/>
      <c r="I54" s="397"/>
      <c r="J54" s="397"/>
      <c r="K54" s="267"/>
    </row>
    <row r="55" spans="2:11" s="1" customFormat="1" ht="15" customHeight="1">
      <c r="B55" s="266"/>
      <c r="C55" s="397" t="s">
        <v>3097</v>
      </c>
      <c r="D55" s="397"/>
      <c r="E55" s="397"/>
      <c r="F55" s="397"/>
      <c r="G55" s="397"/>
      <c r="H55" s="397"/>
      <c r="I55" s="397"/>
      <c r="J55" s="397"/>
      <c r="K55" s="267"/>
    </row>
    <row r="56" spans="2:11" s="1" customFormat="1" ht="12.75" customHeight="1">
      <c r="B56" s="266"/>
      <c r="C56" s="269"/>
      <c r="D56" s="269"/>
      <c r="E56" s="269"/>
      <c r="F56" s="269"/>
      <c r="G56" s="269"/>
      <c r="H56" s="269"/>
      <c r="I56" s="269"/>
      <c r="J56" s="269"/>
      <c r="K56" s="267"/>
    </row>
    <row r="57" spans="2:11" s="1" customFormat="1" ht="15" customHeight="1">
      <c r="B57" s="266"/>
      <c r="C57" s="397" t="s">
        <v>3098</v>
      </c>
      <c r="D57" s="397"/>
      <c r="E57" s="397"/>
      <c r="F57" s="397"/>
      <c r="G57" s="397"/>
      <c r="H57" s="397"/>
      <c r="I57" s="397"/>
      <c r="J57" s="397"/>
      <c r="K57" s="267"/>
    </row>
    <row r="58" spans="2:11" s="1" customFormat="1" ht="15" customHeight="1">
      <c r="B58" s="266"/>
      <c r="C58" s="271"/>
      <c r="D58" s="397" t="s">
        <v>3099</v>
      </c>
      <c r="E58" s="397"/>
      <c r="F58" s="397"/>
      <c r="G58" s="397"/>
      <c r="H58" s="397"/>
      <c r="I58" s="397"/>
      <c r="J58" s="397"/>
      <c r="K58" s="267"/>
    </row>
    <row r="59" spans="2:11" s="1" customFormat="1" ht="15" customHeight="1">
      <c r="B59" s="266"/>
      <c r="C59" s="271"/>
      <c r="D59" s="397" t="s">
        <v>3100</v>
      </c>
      <c r="E59" s="397"/>
      <c r="F59" s="397"/>
      <c r="G59" s="397"/>
      <c r="H59" s="397"/>
      <c r="I59" s="397"/>
      <c r="J59" s="397"/>
      <c r="K59" s="267"/>
    </row>
    <row r="60" spans="2:11" s="1" customFormat="1" ht="15" customHeight="1">
      <c r="B60" s="266"/>
      <c r="C60" s="271"/>
      <c r="D60" s="397" t="s">
        <v>3101</v>
      </c>
      <c r="E60" s="397"/>
      <c r="F60" s="397"/>
      <c r="G60" s="397"/>
      <c r="H60" s="397"/>
      <c r="I60" s="397"/>
      <c r="J60" s="397"/>
      <c r="K60" s="267"/>
    </row>
    <row r="61" spans="2:11" s="1" customFormat="1" ht="15" customHeight="1">
      <c r="B61" s="266"/>
      <c r="C61" s="271"/>
      <c r="D61" s="397" t="s">
        <v>3102</v>
      </c>
      <c r="E61" s="397"/>
      <c r="F61" s="397"/>
      <c r="G61" s="397"/>
      <c r="H61" s="397"/>
      <c r="I61" s="397"/>
      <c r="J61" s="397"/>
      <c r="K61" s="267"/>
    </row>
    <row r="62" spans="2:11" s="1" customFormat="1" ht="15" customHeight="1">
      <c r="B62" s="266"/>
      <c r="C62" s="271"/>
      <c r="D62" s="399" t="s">
        <v>3103</v>
      </c>
      <c r="E62" s="399"/>
      <c r="F62" s="399"/>
      <c r="G62" s="399"/>
      <c r="H62" s="399"/>
      <c r="I62" s="399"/>
      <c r="J62" s="399"/>
      <c r="K62" s="267"/>
    </row>
    <row r="63" spans="2:11" s="1" customFormat="1" ht="15" customHeight="1">
      <c r="B63" s="266"/>
      <c r="C63" s="271"/>
      <c r="D63" s="397" t="s">
        <v>3104</v>
      </c>
      <c r="E63" s="397"/>
      <c r="F63" s="397"/>
      <c r="G63" s="397"/>
      <c r="H63" s="397"/>
      <c r="I63" s="397"/>
      <c r="J63" s="397"/>
      <c r="K63" s="267"/>
    </row>
    <row r="64" spans="2:11" s="1" customFormat="1" ht="12.75" customHeight="1">
      <c r="B64" s="266"/>
      <c r="C64" s="271"/>
      <c r="D64" s="271"/>
      <c r="E64" s="274"/>
      <c r="F64" s="271"/>
      <c r="G64" s="271"/>
      <c r="H64" s="271"/>
      <c r="I64" s="271"/>
      <c r="J64" s="271"/>
      <c r="K64" s="267"/>
    </row>
    <row r="65" spans="2:11" s="1" customFormat="1" ht="15" customHeight="1">
      <c r="B65" s="266"/>
      <c r="C65" s="271"/>
      <c r="D65" s="397" t="s">
        <v>3105</v>
      </c>
      <c r="E65" s="397"/>
      <c r="F65" s="397"/>
      <c r="G65" s="397"/>
      <c r="H65" s="397"/>
      <c r="I65" s="397"/>
      <c r="J65" s="397"/>
      <c r="K65" s="267"/>
    </row>
    <row r="66" spans="2:11" s="1" customFormat="1" ht="15" customHeight="1">
      <c r="B66" s="266"/>
      <c r="C66" s="271"/>
      <c r="D66" s="399" t="s">
        <v>3106</v>
      </c>
      <c r="E66" s="399"/>
      <c r="F66" s="399"/>
      <c r="G66" s="399"/>
      <c r="H66" s="399"/>
      <c r="I66" s="399"/>
      <c r="J66" s="399"/>
      <c r="K66" s="267"/>
    </row>
    <row r="67" spans="2:11" s="1" customFormat="1" ht="15" customHeight="1">
      <c r="B67" s="266"/>
      <c r="C67" s="271"/>
      <c r="D67" s="397" t="s">
        <v>3107</v>
      </c>
      <c r="E67" s="397"/>
      <c r="F67" s="397"/>
      <c r="G67" s="397"/>
      <c r="H67" s="397"/>
      <c r="I67" s="397"/>
      <c r="J67" s="397"/>
      <c r="K67" s="267"/>
    </row>
    <row r="68" spans="2:11" s="1" customFormat="1" ht="15" customHeight="1">
      <c r="B68" s="266"/>
      <c r="C68" s="271"/>
      <c r="D68" s="397" t="s">
        <v>3108</v>
      </c>
      <c r="E68" s="397"/>
      <c r="F68" s="397"/>
      <c r="G68" s="397"/>
      <c r="H68" s="397"/>
      <c r="I68" s="397"/>
      <c r="J68" s="397"/>
      <c r="K68" s="267"/>
    </row>
    <row r="69" spans="2:11" s="1" customFormat="1" ht="15" customHeight="1">
      <c r="B69" s="266"/>
      <c r="C69" s="271"/>
      <c r="D69" s="397" t="s">
        <v>3109</v>
      </c>
      <c r="E69" s="397"/>
      <c r="F69" s="397"/>
      <c r="G69" s="397"/>
      <c r="H69" s="397"/>
      <c r="I69" s="397"/>
      <c r="J69" s="397"/>
      <c r="K69" s="267"/>
    </row>
    <row r="70" spans="2:11" s="1" customFormat="1" ht="15" customHeight="1">
      <c r="B70" s="266"/>
      <c r="C70" s="271"/>
      <c r="D70" s="397" t="s">
        <v>3110</v>
      </c>
      <c r="E70" s="397"/>
      <c r="F70" s="397"/>
      <c r="G70" s="397"/>
      <c r="H70" s="397"/>
      <c r="I70" s="397"/>
      <c r="J70" s="397"/>
      <c r="K70" s="267"/>
    </row>
    <row r="71" spans="2:1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pans="2:11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pans="2:11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pans="2:11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pans="2:11" s="1" customFormat="1" ht="45" customHeight="1">
      <c r="B75" s="283"/>
      <c r="C75" s="392" t="s">
        <v>3111</v>
      </c>
      <c r="D75" s="392"/>
      <c r="E75" s="392"/>
      <c r="F75" s="392"/>
      <c r="G75" s="392"/>
      <c r="H75" s="392"/>
      <c r="I75" s="392"/>
      <c r="J75" s="392"/>
      <c r="K75" s="284"/>
    </row>
    <row r="76" spans="2:11" s="1" customFormat="1" ht="17.25" customHeight="1">
      <c r="B76" s="283"/>
      <c r="C76" s="285" t="s">
        <v>3112</v>
      </c>
      <c r="D76" s="285"/>
      <c r="E76" s="285"/>
      <c r="F76" s="285" t="s">
        <v>3113</v>
      </c>
      <c r="G76" s="286"/>
      <c r="H76" s="285" t="s">
        <v>60</v>
      </c>
      <c r="I76" s="285" t="s">
        <v>63</v>
      </c>
      <c r="J76" s="285" t="s">
        <v>3114</v>
      </c>
      <c r="K76" s="284"/>
    </row>
    <row r="77" spans="2:11" s="1" customFormat="1" ht="17.25" customHeight="1">
      <c r="B77" s="283"/>
      <c r="C77" s="287" t="s">
        <v>3115</v>
      </c>
      <c r="D77" s="287"/>
      <c r="E77" s="287"/>
      <c r="F77" s="288" t="s">
        <v>3116</v>
      </c>
      <c r="G77" s="289"/>
      <c r="H77" s="287"/>
      <c r="I77" s="287"/>
      <c r="J77" s="287" t="s">
        <v>3117</v>
      </c>
      <c r="K77" s="284"/>
    </row>
    <row r="78" spans="2:11" s="1" customFormat="1" ht="5.25" customHeight="1">
      <c r="B78" s="283"/>
      <c r="C78" s="290"/>
      <c r="D78" s="290"/>
      <c r="E78" s="290"/>
      <c r="F78" s="290"/>
      <c r="G78" s="291"/>
      <c r="H78" s="290"/>
      <c r="I78" s="290"/>
      <c r="J78" s="290"/>
      <c r="K78" s="284"/>
    </row>
    <row r="79" spans="2:11" s="1" customFormat="1" ht="15" customHeight="1">
      <c r="B79" s="283"/>
      <c r="C79" s="272" t="s">
        <v>59</v>
      </c>
      <c r="D79" s="292"/>
      <c r="E79" s="292"/>
      <c r="F79" s="293" t="s">
        <v>3118</v>
      </c>
      <c r="G79" s="294"/>
      <c r="H79" s="272" t="s">
        <v>3119</v>
      </c>
      <c r="I79" s="272" t="s">
        <v>3120</v>
      </c>
      <c r="J79" s="272">
        <v>20</v>
      </c>
      <c r="K79" s="284"/>
    </row>
    <row r="80" spans="2:11" s="1" customFormat="1" ht="15" customHeight="1">
      <c r="B80" s="283"/>
      <c r="C80" s="272" t="s">
        <v>3121</v>
      </c>
      <c r="D80" s="272"/>
      <c r="E80" s="272"/>
      <c r="F80" s="293" t="s">
        <v>3118</v>
      </c>
      <c r="G80" s="294"/>
      <c r="H80" s="272" t="s">
        <v>3122</v>
      </c>
      <c r="I80" s="272" t="s">
        <v>3120</v>
      </c>
      <c r="J80" s="272">
        <v>120</v>
      </c>
      <c r="K80" s="284"/>
    </row>
    <row r="81" spans="2:11" s="1" customFormat="1" ht="15" customHeight="1">
      <c r="B81" s="295"/>
      <c r="C81" s="272" t="s">
        <v>3123</v>
      </c>
      <c r="D81" s="272"/>
      <c r="E81" s="272"/>
      <c r="F81" s="293" t="s">
        <v>3124</v>
      </c>
      <c r="G81" s="294"/>
      <c r="H81" s="272" t="s">
        <v>3125</v>
      </c>
      <c r="I81" s="272" t="s">
        <v>3120</v>
      </c>
      <c r="J81" s="272">
        <v>50</v>
      </c>
      <c r="K81" s="284"/>
    </row>
    <row r="82" spans="2:11" s="1" customFormat="1" ht="15" customHeight="1">
      <c r="B82" s="295"/>
      <c r="C82" s="272" t="s">
        <v>3126</v>
      </c>
      <c r="D82" s="272"/>
      <c r="E82" s="272"/>
      <c r="F82" s="293" t="s">
        <v>3118</v>
      </c>
      <c r="G82" s="294"/>
      <c r="H82" s="272" t="s">
        <v>3127</v>
      </c>
      <c r="I82" s="272" t="s">
        <v>3128</v>
      </c>
      <c r="J82" s="272"/>
      <c r="K82" s="284"/>
    </row>
    <row r="83" spans="2:11" s="1" customFormat="1" ht="15" customHeight="1">
      <c r="B83" s="295"/>
      <c r="C83" s="296" t="s">
        <v>3129</v>
      </c>
      <c r="D83" s="296"/>
      <c r="E83" s="296"/>
      <c r="F83" s="297" t="s">
        <v>3124</v>
      </c>
      <c r="G83" s="296"/>
      <c r="H83" s="296" t="s">
        <v>3130</v>
      </c>
      <c r="I83" s="296" t="s">
        <v>3120</v>
      </c>
      <c r="J83" s="296">
        <v>15</v>
      </c>
      <c r="K83" s="284"/>
    </row>
    <row r="84" spans="2:11" s="1" customFormat="1" ht="15" customHeight="1">
      <c r="B84" s="295"/>
      <c r="C84" s="296" t="s">
        <v>3131</v>
      </c>
      <c r="D84" s="296"/>
      <c r="E84" s="296"/>
      <c r="F84" s="297" t="s">
        <v>3124</v>
      </c>
      <c r="G84" s="296"/>
      <c r="H84" s="296" t="s">
        <v>3132</v>
      </c>
      <c r="I84" s="296" t="s">
        <v>3120</v>
      </c>
      <c r="J84" s="296">
        <v>15</v>
      </c>
      <c r="K84" s="284"/>
    </row>
    <row r="85" spans="2:11" s="1" customFormat="1" ht="15" customHeight="1">
      <c r="B85" s="295"/>
      <c r="C85" s="296" t="s">
        <v>3133</v>
      </c>
      <c r="D85" s="296"/>
      <c r="E85" s="296"/>
      <c r="F85" s="297" t="s">
        <v>3124</v>
      </c>
      <c r="G85" s="296"/>
      <c r="H85" s="296" t="s">
        <v>3134</v>
      </c>
      <c r="I85" s="296" t="s">
        <v>3120</v>
      </c>
      <c r="J85" s="296">
        <v>20</v>
      </c>
      <c r="K85" s="284"/>
    </row>
    <row r="86" spans="2:11" s="1" customFormat="1" ht="15" customHeight="1">
      <c r="B86" s="295"/>
      <c r="C86" s="296" t="s">
        <v>3135</v>
      </c>
      <c r="D86" s="296"/>
      <c r="E86" s="296"/>
      <c r="F86" s="297" t="s">
        <v>3124</v>
      </c>
      <c r="G86" s="296"/>
      <c r="H86" s="296" t="s">
        <v>3136</v>
      </c>
      <c r="I86" s="296" t="s">
        <v>3120</v>
      </c>
      <c r="J86" s="296">
        <v>20</v>
      </c>
      <c r="K86" s="284"/>
    </row>
    <row r="87" spans="2:11" s="1" customFormat="1" ht="15" customHeight="1">
      <c r="B87" s="295"/>
      <c r="C87" s="272" t="s">
        <v>3137</v>
      </c>
      <c r="D87" s="272"/>
      <c r="E87" s="272"/>
      <c r="F87" s="293" t="s">
        <v>3124</v>
      </c>
      <c r="G87" s="294"/>
      <c r="H87" s="272" t="s">
        <v>3138</v>
      </c>
      <c r="I87" s="272" t="s">
        <v>3120</v>
      </c>
      <c r="J87" s="272">
        <v>50</v>
      </c>
      <c r="K87" s="284"/>
    </row>
    <row r="88" spans="2:11" s="1" customFormat="1" ht="15" customHeight="1">
      <c r="B88" s="295"/>
      <c r="C88" s="272" t="s">
        <v>3139</v>
      </c>
      <c r="D88" s="272"/>
      <c r="E88" s="272"/>
      <c r="F88" s="293" t="s">
        <v>3124</v>
      </c>
      <c r="G88" s="294"/>
      <c r="H88" s="272" t="s">
        <v>3140</v>
      </c>
      <c r="I88" s="272" t="s">
        <v>3120</v>
      </c>
      <c r="J88" s="272">
        <v>20</v>
      </c>
      <c r="K88" s="284"/>
    </row>
    <row r="89" spans="2:11" s="1" customFormat="1" ht="15" customHeight="1">
      <c r="B89" s="295"/>
      <c r="C89" s="272" t="s">
        <v>3141</v>
      </c>
      <c r="D89" s="272"/>
      <c r="E89" s="272"/>
      <c r="F89" s="293" t="s">
        <v>3124</v>
      </c>
      <c r="G89" s="294"/>
      <c r="H89" s="272" t="s">
        <v>3142</v>
      </c>
      <c r="I89" s="272" t="s">
        <v>3120</v>
      </c>
      <c r="J89" s="272">
        <v>20</v>
      </c>
      <c r="K89" s="284"/>
    </row>
    <row r="90" spans="2:11" s="1" customFormat="1" ht="15" customHeight="1">
      <c r="B90" s="295"/>
      <c r="C90" s="272" t="s">
        <v>3143</v>
      </c>
      <c r="D90" s="272"/>
      <c r="E90" s="272"/>
      <c r="F90" s="293" t="s">
        <v>3124</v>
      </c>
      <c r="G90" s="294"/>
      <c r="H90" s="272" t="s">
        <v>3144</v>
      </c>
      <c r="I90" s="272" t="s">
        <v>3120</v>
      </c>
      <c r="J90" s="272">
        <v>50</v>
      </c>
      <c r="K90" s="284"/>
    </row>
    <row r="91" spans="2:11" s="1" customFormat="1" ht="15" customHeight="1">
      <c r="B91" s="295"/>
      <c r="C91" s="272" t="s">
        <v>3145</v>
      </c>
      <c r="D91" s="272"/>
      <c r="E91" s="272"/>
      <c r="F91" s="293" t="s">
        <v>3124</v>
      </c>
      <c r="G91" s="294"/>
      <c r="H91" s="272" t="s">
        <v>3145</v>
      </c>
      <c r="I91" s="272" t="s">
        <v>3120</v>
      </c>
      <c r="J91" s="272">
        <v>50</v>
      </c>
      <c r="K91" s="284"/>
    </row>
    <row r="92" spans="2:11" s="1" customFormat="1" ht="15" customHeight="1">
      <c r="B92" s="295"/>
      <c r="C92" s="272" t="s">
        <v>3146</v>
      </c>
      <c r="D92" s="272"/>
      <c r="E92" s="272"/>
      <c r="F92" s="293" t="s">
        <v>3124</v>
      </c>
      <c r="G92" s="294"/>
      <c r="H92" s="272" t="s">
        <v>3147</v>
      </c>
      <c r="I92" s="272" t="s">
        <v>3120</v>
      </c>
      <c r="J92" s="272">
        <v>255</v>
      </c>
      <c r="K92" s="284"/>
    </row>
    <row r="93" spans="2:11" s="1" customFormat="1" ht="15" customHeight="1">
      <c r="B93" s="295"/>
      <c r="C93" s="272" t="s">
        <v>3148</v>
      </c>
      <c r="D93" s="272"/>
      <c r="E93" s="272"/>
      <c r="F93" s="293" t="s">
        <v>3118</v>
      </c>
      <c r="G93" s="294"/>
      <c r="H93" s="272" t="s">
        <v>3149</v>
      </c>
      <c r="I93" s="272" t="s">
        <v>3150</v>
      </c>
      <c r="J93" s="272"/>
      <c r="K93" s="284"/>
    </row>
    <row r="94" spans="2:11" s="1" customFormat="1" ht="15" customHeight="1">
      <c r="B94" s="295"/>
      <c r="C94" s="272" t="s">
        <v>3151</v>
      </c>
      <c r="D94" s="272"/>
      <c r="E94" s="272"/>
      <c r="F94" s="293" t="s">
        <v>3118</v>
      </c>
      <c r="G94" s="294"/>
      <c r="H94" s="272" t="s">
        <v>3152</v>
      </c>
      <c r="I94" s="272" t="s">
        <v>3153</v>
      </c>
      <c r="J94" s="272"/>
      <c r="K94" s="284"/>
    </row>
    <row r="95" spans="2:11" s="1" customFormat="1" ht="15" customHeight="1">
      <c r="B95" s="295"/>
      <c r="C95" s="272" t="s">
        <v>3154</v>
      </c>
      <c r="D95" s="272"/>
      <c r="E95" s="272"/>
      <c r="F95" s="293" t="s">
        <v>3118</v>
      </c>
      <c r="G95" s="294"/>
      <c r="H95" s="272" t="s">
        <v>3154</v>
      </c>
      <c r="I95" s="272" t="s">
        <v>3153</v>
      </c>
      <c r="J95" s="272"/>
      <c r="K95" s="284"/>
    </row>
    <row r="96" spans="2:11" s="1" customFormat="1" ht="15" customHeight="1">
      <c r="B96" s="295"/>
      <c r="C96" s="272" t="s">
        <v>44</v>
      </c>
      <c r="D96" s="272"/>
      <c r="E96" s="272"/>
      <c r="F96" s="293" t="s">
        <v>3118</v>
      </c>
      <c r="G96" s="294"/>
      <c r="H96" s="272" t="s">
        <v>3155</v>
      </c>
      <c r="I96" s="272" t="s">
        <v>3153</v>
      </c>
      <c r="J96" s="272"/>
      <c r="K96" s="284"/>
    </row>
    <row r="97" spans="2:11" s="1" customFormat="1" ht="15" customHeight="1">
      <c r="B97" s="295"/>
      <c r="C97" s="272" t="s">
        <v>54</v>
      </c>
      <c r="D97" s="272"/>
      <c r="E97" s="272"/>
      <c r="F97" s="293" t="s">
        <v>3118</v>
      </c>
      <c r="G97" s="294"/>
      <c r="H97" s="272" t="s">
        <v>3156</v>
      </c>
      <c r="I97" s="272" t="s">
        <v>3153</v>
      </c>
      <c r="J97" s="272"/>
      <c r="K97" s="284"/>
    </row>
    <row r="98" spans="2:11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pans="2:11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pans="2:11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pans="2:1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pans="2:11" s="1" customFormat="1" ht="45" customHeight="1">
      <c r="B102" s="283"/>
      <c r="C102" s="392" t="s">
        <v>3157</v>
      </c>
      <c r="D102" s="392"/>
      <c r="E102" s="392"/>
      <c r="F102" s="392"/>
      <c r="G102" s="392"/>
      <c r="H102" s="392"/>
      <c r="I102" s="392"/>
      <c r="J102" s="392"/>
      <c r="K102" s="284"/>
    </row>
    <row r="103" spans="2:11" s="1" customFormat="1" ht="17.25" customHeight="1">
      <c r="B103" s="283"/>
      <c r="C103" s="285" t="s">
        <v>3112</v>
      </c>
      <c r="D103" s="285"/>
      <c r="E103" s="285"/>
      <c r="F103" s="285" t="s">
        <v>3113</v>
      </c>
      <c r="G103" s="286"/>
      <c r="H103" s="285" t="s">
        <v>60</v>
      </c>
      <c r="I103" s="285" t="s">
        <v>63</v>
      </c>
      <c r="J103" s="285" t="s">
        <v>3114</v>
      </c>
      <c r="K103" s="284"/>
    </row>
    <row r="104" spans="2:11" s="1" customFormat="1" ht="17.25" customHeight="1">
      <c r="B104" s="283"/>
      <c r="C104" s="287" t="s">
        <v>3115</v>
      </c>
      <c r="D104" s="287"/>
      <c r="E104" s="287"/>
      <c r="F104" s="288" t="s">
        <v>3116</v>
      </c>
      <c r="G104" s="289"/>
      <c r="H104" s="287"/>
      <c r="I104" s="287"/>
      <c r="J104" s="287" t="s">
        <v>3117</v>
      </c>
      <c r="K104" s="284"/>
    </row>
    <row r="105" spans="2:11" s="1" customFormat="1" ht="5.25" customHeight="1">
      <c r="B105" s="283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pans="2:11" s="1" customFormat="1" ht="15" customHeight="1">
      <c r="B106" s="283"/>
      <c r="C106" s="272" t="s">
        <v>59</v>
      </c>
      <c r="D106" s="292"/>
      <c r="E106" s="292"/>
      <c r="F106" s="293" t="s">
        <v>3118</v>
      </c>
      <c r="G106" s="272"/>
      <c r="H106" s="272" t="s">
        <v>3158</v>
      </c>
      <c r="I106" s="272" t="s">
        <v>3120</v>
      </c>
      <c r="J106" s="272">
        <v>20</v>
      </c>
      <c r="K106" s="284"/>
    </row>
    <row r="107" spans="2:11" s="1" customFormat="1" ht="15" customHeight="1">
      <c r="B107" s="283"/>
      <c r="C107" s="272" t="s">
        <v>3121</v>
      </c>
      <c r="D107" s="272"/>
      <c r="E107" s="272"/>
      <c r="F107" s="293" t="s">
        <v>3118</v>
      </c>
      <c r="G107" s="272"/>
      <c r="H107" s="272" t="s">
        <v>3158</v>
      </c>
      <c r="I107" s="272" t="s">
        <v>3120</v>
      </c>
      <c r="J107" s="272">
        <v>120</v>
      </c>
      <c r="K107" s="284"/>
    </row>
    <row r="108" spans="2:11" s="1" customFormat="1" ht="15" customHeight="1">
      <c r="B108" s="295"/>
      <c r="C108" s="272" t="s">
        <v>3123</v>
      </c>
      <c r="D108" s="272"/>
      <c r="E108" s="272"/>
      <c r="F108" s="293" t="s">
        <v>3124</v>
      </c>
      <c r="G108" s="272"/>
      <c r="H108" s="272" t="s">
        <v>3158</v>
      </c>
      <c r="I108" s="272" t="s">
        <v>3120</v>
      </c>
      <c r="J108" s="272">
        <v>50</v>
      </c>
      <c r="K108" s="284"/>
    </row>
    <row r="109" spans="2:11" s="1" customFormat="1" ht="15" customHeight="1">
      <c r="B109" s="295"/>
      <c r="C109" s="272" t="s">
        <v>3126</v>
      </c>
      <c r="D109" s="272"/>
      <c r="E109" s="272"/>
      <c r="F109" s="293" t="s">
        <v>3118</v>
      </c>
      <c r="G109" s="272"/>
      <c r="H109" s="272" t="s">
        <v>3158</v>
      </c>
      <c r="I109" s="272" t="s">
        <v>3128</v>
      </c>
      <c r="J109" s="272"/>
      <c r="K109" s="284"/>
    </row>
    <row r="110" spans="2:11" s="1" customFormat="1" ht="15" customHeight="1">
      <c r="B110" s="295"/>
      <c r="C110" s="272" t="s">
        <v>3137</v>
      </c>
      <c r="D110" s="272"/>
      <c r="E110" s="272"/>
      <c r="F110" s="293" t="s">
        <v>3124</v>
      </c>
      <c r="G110" s="272"/>
      <c r="H110" s="272" t="s">
        <v>3158</v>
      </c>
      <c r="I110" s="272" t="s">
        <v>3120</v>
      </c>
      <c r="J110" s="272">
        <v>50</v>
      </c>
      <c r="K110" s="284"/>
    </row>
    <row r="111" spans="2:11" s="1" customFormat="1" ht="15" customHeight="1">
      <c r="B111" s="295"/>
      <c r="C111" s="272" t="s">
        <v>3145</v>
      </c>
      <c r="D111" s="272"/>
      <c r="E111" s="272"/>
      <c r="F111" s="293" t="s">
        <v>3124</v>
      </c>
      <c r="G111" s="272"/>
      <c r="H111" s="272" t="s">
        <v>3158</v>
      </c>
      <c r="I111" s="272" t="s">
        <v>3120</v>
      </c>
      <c r="J111" s="272">
        <v>50</v>
      </c>
      <c r="K111" s="284"/>
    </row>
    <row r="112" spans="2:11" s="1" customFormat="1" ht="15" customHeight="1">
      <c r="B112" s="295"/>
      <c r="C112" s="272" t="s">
        <v>3143</v>
      </c>
      <c r="D112" s="272"/>
      <c r="E112" s="272"/>
      <c r="F112" s="293" t="s">
        <v>3124</v>
      </c>
      <c r="G112" s="272"/>
      <c r="H112" s="272" t="s">
        <v>3158</v>
      </c>
      <c r="I112" s="272" t="s">
        <v>3120</v>
      </c>
      <c r="J112" s="272">
        <v>50</v>
      </c>
      <c r="K112" s="284"/>
    </row>
    <row r="113" spans="2:11" s="1" customFormat="1" ht="15" customHeight="1">
      <c r="B113" s="295"/>
      <c r="C113" s="272" t="s">
        <v>59</v>
      </c>
      <c r="D113" s="272"/>
      <c r="E113" s="272"/>
      <c r="F113" s="293" t="s">
        <v>3118</v>
      </c>
      <c r="G113" s="272"/>
      <c r="H113" s="272" t="s">
        <v>3159</v>
      </c>
      <c r="I113" s="272" t="s">
        <v>3120</v>
      </c>
      <c r="J113" s="272">
        <v>20</v>
      </c>
      <c r="K113" s="284"/>
    </row>
    <row r="114" spans="2:11" s="1" customFormat="1" ht="15" customHeight="1">
      <c r="B114" s="295"/>
      <c r="C114" s="272" t="s">
        <v>3160</v>
      </c>
      <c r="D114" s="272"/>
      <c r="E114" s="272"/>
      <c r="F114" s="293" t="s">
        <v>3118</v>
      </c>
      <c r="G114" s="272"/>
      <c r="H114" s="272" t="s">
        <v>3161</v>
      </c>
      <c r="I114" s="272" t="s">
        <v>3120</v>
      </c>
      <c r="J114" s="272">
        <v>120</v>
      </c>
      <c r="K114" s="284"/>
    </row>
    <row r="115" spans="2:11" s="1" customFormat="1" ht="15" customHeight="1">
      <c r="B115" s="295"/>
      <c r="C115" s="272" t="s">
        <v>44</v>
      </c>
      <c r="D115" s="272"/>
      <c r="E115" s="272"/>
      <c r="F115" s="293" t="s">
        <v>3118</v>
      </c>
      <c r="G115" s="272"/>
      <c r="H115" s="272" t="s">
        <v>3162</v>
      </c>
      <c r="I115" s="272" t="s">
        <v>3153</v>
      </c>
      <c r="J115" s="272"/>
      <c r="K115" s="284"/>
    </row>
    <row r="116" spans="2:11" s="1" customFormat="1" ht="15" customHeight="1">
      <c r="B116" s="295"/>
      <c r="C116" s="272" t="s">
        <v>54</v>
      </c>
      <c r="D116" s="272"/>
      <c r="E116" s="272"/>
      <c r="F116" s="293" t="s">
        <v>3118</v>
      </c>
      <c r="G116" s="272"/>
      <c r="H116" s="272" t="s">
        <v>3163</v>
      </c>
      <c r="I116" s="272" t="s">
        <v>3153</v>
      </c>
      <c r="J116" s="272"/>
      <c r="K116" s="284"/>
    </row>
    <row r="117" spans="2:11" s="1" customFormat="1" ht="15" customHeight="1">
      <c r="B117" s="295"/>
      <c r="C117" s="272" t="s">
        <v>63</v>
      </c>
      <c r="D117" s="272"/>
      <c r="E117" s="272"/>
      <c r="F117" s="293" t="s">
        <v>3118</v>
      </c>
      <c r="G117" s="272"/>
      <c r="H117" s="272" t="s">
        <v>3164</v>
      </c>
      <c r="I117" s="272" t="s">
        <v>3165</v>
      </c>
      <c r="J117" s="272"/>
      <c r="K117" s="284"/>
    </row>
    <row r="118" spans="2:11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pans="2:11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pans="2:11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pans="2:1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pans="2:11" s="1" customFormat="1" ht="45" customHeight="1">
      <c r="B122" s="311"/>
      <c r="C122" s="393" t="s">
        <v>3166</v>
      </c>
      <c r="D122" s="393"/>
      <c r="E122" s="393"/>
      <c r="F122" s="393"/>
      <c r="G122" s="393"/>
      <c r="H122" s="393"/>
      <c r="I122" s="393"/>
      <c r="J122" s="393"/>
      <c r="K122" s="312"/>
    </row>
    <row r="123" spans="2:11" s="1" customFormat="1" ht="17.25" customHeight="1">
      <c r="B123" s="313"/>
      <c r="C123" s="285" t="s">
        <v>3112</v>
      </c>
      <c r="D123" s="285"/>
      <c r="E123" s="285"/>
      <c r="F123" s="285" t="s">
        <v>3113</v>
      </c>
      <c r="G123" s="286"/>
      <c r="H123" s="285" t="s">
        <v>60</v>
      </c>
      <c r="I123" s="285" t="s">
        <v>63</v>
      </c>
      <c r="J123" s="285" t="s">
        <v>3114</v>
      </c>
      <c r="K123" s="314"/>
    </row>
    <row r="124" spans="2:11" s="1" customFormat="1" ht="17.25" customHeight="1">
      <c r="B124" s="313"/>
      <c r="C124" s="287" t="s">
        <v>3115</v>
      </c>
      <c r="D124" s="287"/>
      <c r="E124" s="287"/>
      <c r="F124" s="288" t="s">
        <v>3116</v>
      </c>
      <c r="G124" s="289"/>
      <c r="H124" s="287"/>
      <c r="I124" s="287"/>
      <c r="J124" s="287" t="s">
        <v>3117</v>
      </c>
      <c r="K124" s="314"/>
    </row>
    <row r="125" spans="2:11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pans="2:11" s="1" customFormat="1" ht="15" customHeight="1">
      <c r="B126" s="315"/>
      <c r="C126" s="272" t="s">
        <v>3121</v>
      </c>
      <c r="D126" s="292"/>
      <c r="E126" s="292"/>
      <c r="F126" s="293" t="s">
        <v>3118</v>
      </c>
      <c r="G126" s="272"/>
      <c r="H126" s="272" t="s">
        <v>3158</v>
      </c>
      <c r="I126" s="272" t="s">
        <v>3120</v>
      </c>
      <c r="J126" s="272">
        <v>120</v>
      </c>
      <c r="K126" s="318"/>
    </row>
    <row r="127" spans="2:11" s="1" customFormat="1" ht="15" customHeight="1">
      <c r="B127" s="315"/>
      <c r="C127" s="272" t="s">
        <v>3167</v>
      </c>
      <c r="D127" s="272"/>
      <c r="E127" s="272"/>
      <c r="F127" s="293" t="s">
        <v>3118</v>
      </c>
      <c r="G127" s="272"/>
      <c r="H127" s="272" t="s">
        <v>3168</v>
      </c>
      <c r="I127" s="272" t="s">
        <v>3120</v>
      </c>
      <c r="J127" s="272" t="s">
        <v>3169</v>
      </c>
      <c r="K127" s="318"/>
    </row>
    <row r="128" spans="2:11" s="1" customFormat="1" ht="15" customHeight="1">
      <c r="B128" s="315"/>
      <c r="C128" s="272" t="s">
        <v>3066</v>
      </c>
      <c r="D128" s="272"/>
      <c r="E128" s="272"/>
      <c r="F128" s="293" t="s">
        <v>3118</v>
      </c>
      <c r="G128" s="272"/>
      <c r="H128" s="272" t="s">
        <v>3170</v>
      </c>
      <c r="I128" s="272" t="s">
        <v>3120</v>
      </c>
      <c r="J128" s="272" t="s">
        <v>3169</v>
      </c>
      <c r="K128" s="318"/>
    </row>
    <row r="129" spans="2:11" s="1" customFormat="1" ht="15" customHeight="1">
      <c r="B129" s="315"/>
      <c r="C129" s="272" t="s">
        <v>3129</v>
      </c>
      <c r="D129" s="272"/>
      <c r="E129" s="272"/>
      <c r="F129" s="293" t="s">
        <v>3124</v>
      </c>
      <c r="G129" s="272"/>
      <c r="H129" s="272" t="s">
        <v>3130</v>
      </c>
      <c r="I129" s="272" t="s">
        <v>3120</v>
      </c>
      <c r="J129" s="272">
        <v>15</v>
      </c>
      <c r="K129" s="318"/>
    </row>
    <row r="130" spans="2:11" s="1" customFormat="1" ht="15" customHeight="1">
      <c r="B130" s="315"/>
      <c r="C130" s="296" t="s">
        <v>3131</v>
      </c>
      <c r="D130" s="296"/>
      <c r="E130" s="296"/>
      <c r="F130" s="297" t="s">
        <v>3124</v>
      </c>
      <c r="G130" s="296"/>
      <c r="H130" s="296" t="s">
        <v>3132</v>
      </c>
      <c r="I130" s="296" t="s">
        <v>3120</v>
      </c>
      <c r="J130" s="296">
        <v>15</v>
      </c>
      <c r="K130" s="318"/>
    </row>
    <row r="131" spans="2:11" s="1" customFormat="1" ht="15" customHeight="1">
      <c r="B131" s="315"/>
      <c r="C131" s="296" t="s">
        <v>3133</v>
      </c>
      <c r="D131" s="296"/>
      <c r="E131" s="296"/>
      <c r="F131" s="297" t="s">
        <v>3124</v>
      </c>
      <c r="G131" s="296"/>
      <c r="H131" s="296" t="s">
        <v>3134</v>
      </c>
      <c r="I131" s="296" t="s">
        <v>3120</v>
      </c>
      <c r="J131" s="296">
        <v>20</v>
      </c>
      <c r="K131" s="318"/>
    </row>
    <row r="132" spans="2:11" s="1" customFormat="1" ht="15" customHeight="1">
      <c r="B132" s="315"/>
      <c r="C132" s="296" t="s">
        <v>3135</v>
      </c>
      <c r="D132" s="296"/>
      <c r="E132" s="296"/>
      <c r="F132" s="297" t="s">
        <v>3124</v>
      </c>
      <c r="G132" s="296"/>
      <c r="H132" s="296" t="s">
        <v>3136</v>
      </c>
      <c r="I132" s="296" t="s">
        <v>3120</v>
      </c>
      <c r="J132" s="296">
        <v>20</v>
      </c>
      <c r="K132" s="318"/>
    </row>
    <row r="133" spans="2:11" s="1" customFormat="1" ht="15" customHeight="1">
      <c r="B133" s="315"/>
      <c r="C133" s="272" t="s">
        <v>3123</v>
      </c>
      <c r="D133" s="272"/>
      <c r="E133" s="272"/>
      <c r="F133" s="293" t="s">
        <v>3124</v>
      </c>
      <c r="G133" s="272"/>
      <c r="H133" s="272" t="s">
        <v>3158</v>
      </c>
      <c r="I133" s="272" t="s">
        <v>3120</v>
      </c>
      <c r="J133" s="272">
        <v>50</v>
      </c>
      <c r="K133" s="318"/>
    </row>
    <row r="134" spans="2:11" s="1" customFormat="1" ht="15" customHeight="1">
      <c r="B134" s="315"/>
      <c r="C134" s="272" t="s">
        <v>3137</v>
      </c>
      <c r="D134" s="272"/>
      <c r="E134" s="272"/>
      <c r="F134" s="293" t="s">
        <v>3124</v>
      </c>
      <c r="G134" s="272"/>
      <c r="H134" s="272" t="s">
        <v>3158</v>
      </c>
      <c r="I134" s="272" t="s">
        <v>3120</v>
      </c>
      <c r="J134" s="272">
        <v>50</v>
      </c>
      <c r="K134" s="318"/>
    </row>
    <row r="135" spans="2:11" s="1" customFormat="1" ht="15" customHeight="1">
      <c r="B135" s="315"/>
      <c r="C135" s="272" t="s">
        <v>3143</v>
      </c>
      <c r="D135" s="272"/>
      <c r="E135" s="272"/>
      <c r="F135" s="293" t="s">
        <v>3124</v>
      </c>
      <c r="G135" s="272"/>
      <c r="H135" s="272" t="s">
        <v>3158</v>
      </c>
      <c r="I135" s="272" t="s">
        <v>3120</v>
      </c>
      <c r="J135" s="272">
        <v>50</v>
      </c>
      <c r="K135" s="318"/>
    </row>
    <row r="136" spans="2:11" s="1" customFormat="1" ht="15" customHeight="1">
      <c r="B136" s="315"/>
      <c r="C136" s="272" t="s">
        <v>3145</v>
      </c>
      <c r="D136" s="272"/>
      <c r="E136" s="272"/>
      <c r="F136" s="293" t="s">
        <v>3124</v>
      </c>
      <c r="G136" s="272"/>
      <c r="H136" s="272" t="s">
        <v>3158</v>
      </c>
      <c r="I136" s="272" t="s">
        <v>3120</v>
      </c>
      <c r="J136" s="272">
        <v>50</v>
      </c>
      <c r="K136" s="318"/>
    </row>
    <row r="137" spans="2:11" s="1" customFormat="1" ht="15" customHeight="1">
      <c r="B137" s="315"/>
      <c r="C137" s="272" t="s">
        <v>3146</v>
      </c>
      <c r="D137" s="272"/>
      <c r="E137" s="272"/>
      <c r="F137" s="293" t="s">
        <v>3124</v>
      </c>
      <c r="G137" s="272"/>
      <c r="H137" s="272" t="s">
        <v>3171</v>
      </c>
      <c r="I137" s="272" t="s">
        <v>3120</v>
      </c>
      <c r="J137" s="272">
        <v>255</v>
      </c>
      <c r="K137" s="318"/>
    </row>
    <row r="138" spans="2:11" s="1" customFormat="1" ht="15" customHeight="1">
      <c r="B138" s="315"/>
      <c r="C138" s="272" t="s">
        <v>3148</v>
      </c>
      <c r="D138" s="272"/>
      <c r="E138" s="272"/>
      <c r="F138" s="293" t="s">
        <v>3118</v>
      </c>
      <c r="G138" s="272"/>
      <c r="H138" s="272" t="s">
        <v>3172</v>
      </c>
      <c r="I138" s="272" t="s">
        <v>3150</v>
      </c>
      <c r="J138" s="272"/>
      <c r="K138" s="318"/>
    </row>
    <row r="139" spans="2:11" s="1" customFormat="1" ht="15" customHeight="1">
      <c r="B139" s="315"/>
      <c r="C139" s="272" t="s">
        <v>3151</v>
      </c>
      <c r="D139" s="272"/>
      <c r="E139" s="272"/>
      <c r="F139" s="293" t="s">
        <v>3118</v>
      </c>
      <c r="G139" s="272"/>
      <c r="H139" s="272" t="s">
        <v>3173</v>
      </c>
      <c r="I139" s="272" t="s">
        <v>3153</v>
      </c>
      <c r="J139" s="272"/>
      <c r="K139" s="318"/>
    </row>
    <row r="140" spans="2:11" s="1" customFormat="1" ht="15" customHeight="1">
      <c r="B140" s="315"/>
      <c r="C140" s="272" t="s">
        <v>3154</v>
      </c>
      <c r="D140" s="272"/>
      <c r="E140" s="272"/>
      <c r="F140" s="293" t="s">
        <v>3118</v>
      </c>
      <c r="G140" s="272"/>
      <c r="H140" s="272" t="s">
        <v>3154</v>
      </c>
      <c r="I140" s="272" t="s">
        <v>3153</v>
      </c>
      <c r="J140" s="272"/>
      <c r="K140" s="318"/>
    </row>
    <row r="141" spans="2:11" s="1" customFormat="1" ht="15" customHeight="1">
      <c r="B141" s="315"/>
      <c r="C141" s="272" t="s">
        <v>44</v>
      </c>
      <c r="D141" s="272"/>
      <c r="E141" s="272"/>
      <c r="F141" s="293" t="s">
        <v>3118</v>
      </c>
      <c r="G141" s="272"/>
      <c r="H141" s="272" t="s">
        <v>3174</v>
      </c>
      <c r="I141" s="272" t="s">
        <v>3153</v>
      </c>
      <c r="J141" s="272"/>
      <c r="K141" s="318"/>
    </row>
    <row r="142" spans="2:11" s="1" customFormat="1" ht="15" customHeight="1">
      <c r="B142" s="315"/>
      <c r="C142" s="272" t="s">
        <v>3175</v>
      </c>
      <c r="D142" s="272"/>
      <c r="E142" s="272"/>
      <c r="F142" s="293" t="s">
        <v>3118</v>
      </c>
      <c r="G142" s="272"/>
      <c r="H142" s="272" t="s">
        <v>3176</v>
      </c>
      <c r="I142" s="272" t="s">
        <v>3153</v>
      </c>
      <c r="J142" s="272"/>
      <c r="K142" s="318"/>
    </row>
    <row r="143" spans="2:11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pans="2:11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pans="2:11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pans="2:11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pans="2:11" s="1" customFormat="1" ht="45" customHeight="1">
      <c r="B147" s="283"/>
      <c r="C147" s="392" t="s">
        <v>3177</v>
      </c>
      <c r="D147" s="392"/>
      <c r="E147" s="392"/>
      <c r="F147" s="392"/>
      <c r="G147" s="392"/>
      <c r="H147" s="392"/>
      <c r="I147" s="392"/>
      <c r="J147" s="392"/>
      <c r="K147" s="284"/>
    </row>
    <row r="148" spans="2:11" s="1" customFormat="1" ht="17.25" customHeight="1">
      <c r="B148" s="283"/>
      <c r="C148" s="285" t="s">
        <v>3112</v>
      </c>
      <c r="D148" s="285"/>
      <c r="E148" s="285"/>
      <c r="F148" s="285" t="s">
        <v>3113</v>
      </c>
      <c r="G148" s="286"/>
      <c r="H148" s="285" t="s">
        <v>60</v>
      </c>
      <c r="I148" s="285" t="s">
        <v>63</v>
      </c>
      <c r="J148" s="285" t="s">
        <v>3114</v>
      </c>
      <c r="K148" s="284"/>
    </row>
    <row r="149" spans="2:11" s="1" customFormat="1" ht="17.25" customHeight="1">
      <c r="B149" s="283"/>
      <c r="C149" s="287" t="s">
        <v>3115</v>
      </c>
      <c r="D149" s="287"/>
      <c r="E149" s="287"/>
      <c r="F149" s="288" t="s">
        <v>3116</v>
      </c>
      <c r="G149" s="289"/>
      <c r="H149" s="287"/>
      <c r="I149" s="287"/>
      <c r="J149" s="287" t="s">
        <v>3117</v>
      </c>
      <c r="K149" s="284"/>
    </row>
    <row r="150" spans="2:11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pans="2:11" s="1" customFormat="1" ht="15" customHeight="1">
      <c r="B151" s="295"/>
      <c r="C151" s="322" t="s">
        <v>3121</v>
      </c>
      <c r="D151" s="272"/>
      <c r="E151" s="272"/>
      <c r="F151" s="323" t="s">
        <v>3118</v>
      </c>
      <c r="G151" s="272"/>
      <c r="H151" s="322" t="s">
        <v>3158</v>
      </c>
      <c r="I151" s="322" t="s">
        <v>3120</v>
      </c>
      <c r="J151" s="322">
        <v>120</v>
      </c>
      <c r="K151" s="318"/>
    </row>
    <row r="152" spans="2:11" s="1" customFormat="1" ht="15" customHeight="1">
      <c r="B152" s="295"/>
      <c r="C152" s="322" t="s">
        <v>3167</v>
      </c>
      <c r="D152" s="272"/>
      <c r="E152" s="272"/>
      <c r="F152" s="323" t="s">
        <v>3118</v>
      </c>
      <c r="G152" s="272"/>
      <c r="H152" s="322" t="s">
        <v>3178</v>
      </c>
      <c r="I152" s="322" t="s">
        <v>3120</v>
      </c>
      <c r="J152" s="322" t="s">
        <v>3169</v>
      </c>
      <c r="K152" s="318"/>
    </row>
    <row r="153" spans="2:11" s="1" customFormat="1" ht="15" customHeight="1">
      <c r="B153" s="295"/>
      <c r="C153" s="322" t="s">
        <v>3066</v>
      </c>
      <c r="D153" s="272"/>
      <c r="E153" s="272"/>
      <c r="F153" s="323" t="s">
        <v>3118</v>
      </c>
      <c r="G153" s="272"/>
      <c r="H153" s="322" t="s">
        <v>3179</v>
      </c>
      <c r="I153" s="322" t="s">
        <v>3120</v>
      </c>
      <c r="J153" s="322" t="s">
        <v>3169</v>
      </c>
      <c r="K153" s="318"/>
    </row>
    <row r="154" spans="2:11" s="1" customFormat="1" ht="15" customHeight="1">
      <c r="B154" s="295"/>
      <c r="C154" s="322" t="s">
        <v>3123</v>
      </c>
      <c r="D154" s="272"/>
      <c r="E154" s="272"/>
      <c r="F154" s="323" t="s">
        <v>3124</v>
      </c>
      <c r="G154" s="272"/>
      <c r="H154" s="322" t="s">
        <v>3158</v>
      </c>
      <c r="I154" s="322" t="s">
        <v>3120</v>
      </c>
      <c r="J154" s="322">
        <v>50</v>
      </c>
      <c r="K154" s="318"/>
    </row>
    <row r="155" spans="2:11" s="1" customFormat="1" ht="15" customHeight="1">
      <c r="B155" s="295"/>
      <c r="C155" s="322" t="s">
        <v>3126</v>
      </c>
      <c r="D155" s="272"/>
      <c r="E155" s="272"/>
      <c r="F155" s="323" t="s">
        <v>3118</v>
      </c>
      <c r="G155" s="272"/>
      <c r="H155" s="322" t="s">
        <v>3158</v>
      </c>
      <c r="I155" s="322" t="s">
        <v>3128</v>
      </c>
      <c r="J155" s="322"/>
      <c r="K155" s="318"/>
    </row>
    <row r="156" spans="2:11" s="1" customFormat="1" ht="15" customHeight="1">
      <c r="B156" s="295"/>
      <c r="C156" s="322" t="s">
        <v>3137</v>
      </c>
      <c r="D156" s="272"/>
      <c r="E156" s="272"/>
      <c r="F156" s="323" t="s">
        <v>3124</v>
      </c>
      <c r="G156" s="272"/>
      <c r="H156" s="322" t="s">
        <v>3158</v>
      </c>
      <c r="I156" s="322" t="s">
        <v>3120</v>
      </c>
      <c r="J156" s="322">
        <v>50</v>
      </c>
      <c r="K156" s="318"/>
    </row>
    <row r="157" spans="2:11" s="1" customFormat="1" ht="15" customHeight="1">
      <c r="B157" s="295"/>
      <c r="C157" s="322" t="s">
        <v>3145</v>
      </c>
      <c r="D157" s="272"/>
      <c r="E157" s="272"/>
      <c r="F157" s="323" t="s">
        <v>3124</v>
      </c>
      <c r="G157" s="272"/>
      <c r="H157" s="322" t="s">
        <v>3158</v>
      </c>
      <c r="I157" s="322" t="s">
        <v>3120</v>
      </c>
      <c r="J157" s="322">
        <v>50</v>
      </c>
      <c r="K157" s="318"/>
    </row>
    <row r="158" spans="2:11" s="1" customFormat="1" ht="15" customHeight="1">
      <c r="B158" s="295"/>
      <c r="C158" s="322" t="s">
        <v>3143</v>
      </c>
      <c r="D158" s="272"/>
      <c r="E158" s="272"/>
      <c r="F158" s="323" t="s">
        <v>3124</v>
      </c>
      <c r="G158" s="272"/>
      <c r="H158" s="322" t="s">
        <v>3158</v>
      </c>
      <c r="I158" s="322" t="s">
        <v>3120</v>
      </c>
      <c r="J158" s="322">
        <v>50</v>
      </c>
      <c r="K158" s="318"/>
    </row>
    <row r="159" spans="2:11" s="1" customFormat="1" ht="15" customHeight="1">
      <c r="B159" s="295"/>
      <c r="C159" s="322" t="s">
        <v>120</v>
      </c>
      <c r="D159" s="272"/>
      <c r="E159" s="272"/>
      <c r="F159" s="323" t="s">
        <v>3118</v>
      </c>
      <c r="G159" s="272"/>
      <c r="H159" s="322" t="s">
        <v>3180</v>
      </c>
      <c r="I159" s="322" t="s">
        <v>3120</v>
      </c>
      <c r="J159" s="322" t="s">
        <v>3181</v>
      </c>
      <c r="K159" s="318"/>
    </row>
    <row r="160" spans="2:11" s="1" customFormat="1" ht="15" customHeight="1">
      <c r="B160" s="295"/>
      <c r="C160" s="322" t="s">
        <v>3182</v>
      </c>
      <c r="D160" s="272"/>
      <c r="E160" s="272"/>
      <c r="F160" s="323" t="s">
        <v>3118</v>
      </c>
      <c r="G160" s="272"/>
      <c r="H160" s="322" t="s">
        <v>3183</v>
      </c>
      <c r="I160" s="322" t="s">
        <v>3153</v>
      </c>
      <c r="J160" s="322"/>
      <c r="K160" s="318"/>
    </row>
    <row r="161" spans="2:1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pans="2:11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pans="2:11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pans="2:11" s="1" customFormat="1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spans="2:11" s="1" customFormat="1" ht="45" customHeight="1">
      <c r="B165" s="264"/>
      <c r="C165" s="393" t="s">
        <v>3184</v>
      </c>
      <c r="D165" s="393"/>
      <c r="E165" s="393"/>
      <c r="F165" s="393"/>
      <c r="G165" s="393"/>
      <c r="H165" s="393"/>
      <c r="I165" s="393"/>
      <c r="J165" s="393"/>
      <c r="K165" s="265"/>
    </row>
    <row r="166" spans="2:11" s="1" customFormat="1" ht="17.25" customHeight="1">
      <c r="B166" s="264"/>
      <c r="C166" s="285" t="s">
        <v>3112</v>
      </c>
      <c r="D166" s="285"/>
      <c r="E166" s="285"/>
      <c r="F166" s="285" t="s">
        <v>3113</v>
      </c>
      <c r="G166" s="327"/>
      <c r="H166" s="328" t="s">
        <v>60</v>
      </c>
      <c r="I166" s="328" t="s">
        <v>63</v>
      </c>
      <c r="J166" s="285" t="s">
        <v>3114</v>
      </c>
      <c r="K166" s="265"/>
    </row>
    <row r="167" spans="2:11" s="1" customFormat="1" ht="17.25" customHeight="1">
      <c r="B167" s="266"/>
      <c r="C167" s="287" t="s">
        <v>3115</v>
      </c>
      <c r="D167" s="287"/>
      <c r="E167" s="287"/>
      <c r="F167" s="288" t="s">
        <v>3116</v>
      </c>
      <c r="G167" s="329"/>
      <c r="H167" s="330"/>
      <c r="I167" s="330"/>
      <c r="J167" s="287" t="s">
        <v>3117</v>
      </c>
      <c r="K167" s="267"/>
    </row>
    <row r="168" spans="2:11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pans="2:11" s="1" customFormat="1" ht="15" customHeight="1">
      <c r="B169" s="295"/>
      <c r="C169" s="272" t="s">
        <v>3121</v>
      </c>
      <c r="D169" s="272"/>
      <c r="E169" s="272"/>
      <c r="F169" s="293" t="s">
        <v>3118</v>
      </c>
      <c r="G169" s="272"/>
      <c r="H169" s="272" t="s">
        <v>3158</v>
      </c>
      <c r="I169" s="272" t="s">
        <v>3120</v>
      </c>
      <c r="J169" s="272">
        <v>120</v>
      </c>
      <c r="K169" s="318"/>
    </row>
    <row r="170" spans="2:11" s="1" customFormat="1" ht="15" customHeight="1">
      <c r="B170" s="295"/>
      <c r="C170" s="272" t="s">
        <v>3167</v>
      </c>
      <c r="D170" s="272"/>
      <c r="E170" s="272"/>
      <c r="F170" s="293" t="s">
        <v>3118</v>
      </c>
      <c r="G170" s="272"/>
      <c r="H170" s="272" t="s">
        <v>3168</v>
      </c>
      <c r="I170" s="272" t="s">
        <v>3120</v>
      </c>
      <c r="J170" s="272" t="s">
        <v>3169</v>
      </c>
      <c r="K170" s="318"/>
    </row>
    <row r="171" spans="2:11" s="1" customFormat="1" ht="15" customHeight="1">
      <c r="B171" s="295"/>
      <c r="C171" s="272" t="s">
        <v>3066</v>
      </c>
      <c r="D171" s="272"/>
      <c r="E171" s="272"/>
      <c r="F171" s="293" t="s">
        <v>3118</v>
      </c>
      <c r="G171" s="272"/>
      <c r="H171" s="272" t="s">
        <v>3185</v>
      </c>
      <c r="I171" s="272" t="s">
        <v>3120</v>
      </c>
      <c r="J171" s="272" t="s">
        <v>3169</v>
      </c>
      <c r="K171" s="318"/>
    </row>
    <row r="172" spans="2:11" s="1" customFormat="1" ht="15" customHeight="1">
      <c r="B172" s="295"/>
      <c r="C172" s="272" t="s">
        <v>3123</v>
      </c>
      <c r="D172" s="272"/>
      <c r="E172" s="272"/>
      <c r="F172" s="293" t="s">
        <v>3124</v>
      </c>
      <c r="G172" s="272"/>
      <c r="H172" s="272" t="s">
        <v>3185</v>
      </c>
      <c r="I172" s="272" t="s">
        <v>3120</v>
      </c>
      <c r="J172" s="272">
        <v>50</v>
      </c>
      <c r="K172" s="318"/>
    </row>
    <row r="173" spans="2:11" s="1" customFormat="1" ht="15" customHeight="1">
      <c r="B173" s="295"/>
      <c r="C173" s="272" t="s">
        <v>3126</v>
      </c>
      <c r="D173" s="272"/>
      <c r="E173" s="272"/>
      <c r="F173" s="293" t="s">
        <v>3118</v>
      </c>
      <c r="G173" s="272"/>
      <c r="H173" s="272" t="s">
        <v>3185</v>
      </c>
      <c r="I173" s="272" t="s">
        <v>3128</v>
      </c>
      <c r="J173" s="272"/>
      <c r="K173" s="318"/>
    </row>
    <row r="174" spans="2:11" s="1" customFormat="1" ht="15" customHeight="1">
      <c r="B174" s="295"/>
      <c r="C174" s="272" t="s">
        <v>3137</v>
      </c>
      <c r="D174" s="272"/>
      <c r="E174" s="272"/>
      <c r="F174" s="293" t="s">
        <v>3124</v>
      </c>
      <c r="G174" s="272"/>
      <c r="H174" s="272" t="s">
        <v>3185</v>
      </c>
      <c r="I174" s="272" t="s">
        <v>3120</v>
      </c>
      <c r="J174" s="272">
        <v>50</v>
      </c>
      <c r="K174" s="318"/>
    </row>
    <row r="175" spans="2:11" s="1" customFormat="1" ht="15" customHeight="1">
      <c r="B175" s="295"/>
      <c r="C175" s="272" t="s">
        <v>3145</v>
      </c>
      <c r="D175" s="272"/>
      <c r="E175" s="272"/>
      <c r="F175" s="293" t="s">
        <v>3124</v>
      </c>
      <c r="G175" s="272"/>
      <c r="H175" s="272" t="s">
        <v>3185</v>
      </c>
      <c r="I175" s="272" t="s">
        <v>3120</v>
      </c>
      <c r="J175" s="272">
        <v>50</v>
      </c>
      <c r="K175" s="318"/>
    </row>
    <row r="176" spans="2:11" s="1" customFormat="1" ht="15" customHeight="1">
      <c r="B176" s="295"/>
      <c r="C176" s="272" t="s">
        <v>3143</v>
      </c>
      <c r="D176" s="272"/>
      <c r="E176" s="272"/>
      <c r="F176" s="293" t="s">
        <v>3124</v>
      </c>
      <c r="G176" s="272"/>
      <c r="H176" s="272" t="s">
        <v>3185</v>
      </c>
      <c r="I176" s="272" t="s">
        <v>3120</v>
      </c>
      <c r="J176" s="272">
        <v>50</v>
      </c>
      <c r="K176" s="318"/>
    </row>
    <row r="177" spans="2:11" s="1" customFormat="1" ht="15" customHeight="1">
      <c r="B177" s="295"/>
      <c r="C177" s="272" t="s">
        <v>125</v>
      </c>
      <c r="D177" s="272"/>
      <c r="E177" s="272"/>
      <c r="F177" s="293" t="s">
        <v>3118</v>
      </c>
      <c r="G177" s="272"/>
      <c r="H177" s="272" t="s">
        <v>3186</v>
      </c>
      <c r="I177" s="272" t="s">
        <v>3187</v>
      </c>
      <c r="J177" s="272"/>
      <c r="K177" s="318"/>
    </row>
    <row r="178" spans="2:11" s="1" customFormat="1" ht="15" customHeight="1">
      <c r="B178" s="295"/>
      <c r="C178" s="272" t="s">
        <v>63</v>
      </c>
      <c r="D178" s="272"/>
      <c r="E178" s="272"/>
      <c r="F178" s="293" t="s">
        <v>3118</v>
      </c>
      <c r="G178" s="272"/>
      <c r="H178" s="272" t="s">
        <v>3188</v>
      </c>
      <c r="I178" s="272" t="s">
        <v>3189</v>
      </c>
      <c r="J178" s="272">
        <v>1</v>
      </c>
      <c r="K178" s="318"/>
    </row>
    <row r="179" spans="2:11" s="1" customFormat="1" ht="15" customHeight="1">
      <c r="B179" s="295"/>
      <c r="C179" s="272" t="s">
        <v>59</v>
      </c>
      <c r="D179" s="272"/>
      <c r="E179" s="272"/>
      <c r="F179" s="293" t="s">
        <v>3118</v>
      </c>
      <c r="G179" s="272"/>
      <c r="H179" s="272" t="s">
        <v>3190</v>
      </c>
      <c r="I179" s="272" t="s">
        <v>3120</v>
      </c>
      <c r="J179" s="272">
        <v>20</v>
      </c>
      <c r="K179" s="318"/>
    </row>
    <row r="180" spans="2:11" s="1" customFormat="1" ht="15" customHeight="1">
      <c r="B180" s="295"/>
      <c r="C180" s="272" t="s">
        <v>60</v>
      </c>
      <c r="D180" s="272"/>
      <c r="E180" s="272"/>
      <c r="F180" s="293" t="s">
        <v>3118</v>
      </c>
      <c r="G180" s="272"/>
      <c r="H180" s="272" t="s">
        <v>3191</v>
      </c>
      <c r="I180" s="272" t="s">
        <v>3120</v>
      </c>
      <c r="J180" s="272">
        <v>255</v>
      </c>
      <c r="K180" s="318"/>
    </row>
    <row r="181" spans="2:11" s="1" customFormat="1" ht="15" customHeight="1">
      <c r="B181" s="295"/>
      <c r="C181" s="272" t="s">
        <v>126</v>
      </c>
      <c r="D181" s="272"/>
      <c r="E181" s="272"/>
      <c r="F181" s="293" t="s">
        <v>3118</v>
      </c>
      <c r="G181" s="272"/>
      <c r="H181" s="272" t="s">
        <v>3082</v>
      </c>
      <c r="I181" s="272" t="s">
        <v>3120</v>
      </c>
      <c r="J181" s="272">
        <v>10</v>
      </c>
      <c r="K181" s="318"/>
    </row>
    <row r="182" spans="2:11" s="1" customFormat="1" ht="15" customHeight="1">
      <c r="B182" s="295"/>
      <c r="C182" s="272" t="s">
        <v>127</v>
      </c>
      <c r="D182" s="272"/>
      <c r="E182" s="272"/>
      <c r="F182" s="293" t="s">
        <v>3118</v>
      </c>
      <c r="G182" s="272"/>
      <c r="H182" s="272" t="s">
        <v>3192</v>
      </c>
      <c r="I182" s="272" t="s">
        <v>3153</v>
      </c>
      <c r="J182" s="272"/>
      <c r="K182" s="318"/>
    </row>
    <row r="183" spans="2:11" s="1" customFormat="1" ht="15" customHeight="1">
      <c r="B183" s="295"/>
      <c r="C183" s="272" t="s">
        <v>3193</v>
      </c>
      <c r="D183" s="272"/>
      <c r="E183" s="272"/>
      <c r="F183" s="293" t="s">
        <v>3118</v>
      </c>
      <c r="G183" s="272"/>
      <c r="H183" s="272" t="s">
        <v>3194</v>
      </c>
      <c r="I183" s="272" t="s">
        <v>3153</v>
      </c>
      <c r="J183" s="272"/>
      <c r="K183" s="318"/>
    </row>
    <row r="184" spans="2:11" s="1" customFormat="1" ht="15" customHeight="1">
      <c r="B184" s="295"/>
      <c r="C184" s="272" t="s">
        <v>3182</v>
      </c>
      <c r="D184" s="272"/>
      <c r="E184" s="272"/>
      <c r="F184" s="293" t="s">
        <v>3118</v>
      </c>
      <c r="G184" s="272"/>
      <c r="H184" s="272" t="s">
        <v>3195</v>
      </c>
      <c r="I184" s="272" t="s">
        <v>3153</v>
      </c>
      <c r="J184" s="272"/>
      <c r="K184" s="318"/>
    </row>
    <row r="185" spans="2:11" s="1" customFormat="1" ht="15" customHeight="1">
      <c r="B185" s="295"/>
      <c r="C185" s="272" t="s">
        <v>129</v>
      </c>
      <c r="D185" s="272"/>
      <c r="E185" s="272"/>
      <c r="F185" s="293" t="s">
        <v>3124</v>
      </c>
      <c r="G185" s="272"/>
      <c r="H185" s="272" t="s">
        <v>3196</v>
      </c>
      <c r="I185" s="272" t="s">
        <v>3120</v>
      </c>
      <c r="J185" s="272">
        <v>50</v>
      </c>
      <c r="K185" s="318"/>
    </row>
    <row r="186" spans="2:11" s="1" customFormat="1" ht="15" customHeight="1">
      <c r="B186" s="295"/>
      <c r="C186" s="272" t="s">
        <v>3197</v>
      </c>
      <c r="D186" s="272"/>
      <c r="E186" s="272"/>
      <c r="F186" s="293" t="s">
        <v>3124</v>
      </c>
      <c r="G186" s="272"/>
      <c r="H186" s="272" t="s">
        <v>3198</v>
      </c>
      <c r="I186" s="272" t="s">
        <v>3199</v>
      </c>
      <c r="J186" s="272"/>
      <c r="K186" s="318"/>
    </row>
    <row r="187" spans="2:11" s="1" customFormat="1" ht="15" customHeight="1">
      <c r="B187" s="295"/>
      <c r="C187" s="272" t="s">
        <v>3200</v>
      </c>
      <c r="D187" s="272"/>
      <c r="E187" s="272"/>
      <c r="F187" s="293" t="s">
        <v>3124</v>
      </c>
      <c r="G187" s="272"/>
      <c r="H187" s="272" t="s">
        <v>3201</v>
      </c>
      <c r="I187" s="272" t="s">
        <v>3199</v>
      </c>
      <c r="J187" s="272"/>
      <c r="K187" s="318"/>
    </row>
    <row r="188" spans="2:11" s="1" customFormat="1" ht="15" customHeight="1">
      <c r="B188" s="295"/>
      <c r="C188" s="272" t="s">
        <v>3202</v>
      </c>
      <c r="D188" s="272"/>
      <c r="E188" s="272"/>
      <c r="F188" s="293" t="s">
        <v>3124</v>
      </c>
      <c r="G188" s="272"/>
      <c r="H188" s="272" t="s">
        <v>3203</v>
      </c>
      <c r="I188" s="272" t="s">
        <v>3199</v>
      </c>
      <c r="J188" s="272"/>
      <c r="K188" s="318"/>
    </row>
    <row r="189" spans="2:11" s="1" customFormat="1" ht="15" customHeight="1">
      <c r="B189" s="295"/>
      <c r="C189" s="331" t="s">
        <v>3204</v>
      </c>
      <c r="D189" s="272"/>
      <c r="E189" s="272"/>
      <c r="F189" s="293" t="s">
        <v>3124</v>
      </c>
      <c r="G189" s="272"/>
      <c r="H189" s="272" t="s">
        <v>3205</v>
      </c>
      <c r="I189" s="272" t="s">
        <v>3206</v>
      </c>
      <c r="J189" s="332" t="s">
        <v>3207</v>
      </c>
      <c r="K189" s="318"/>
    </row>
    <row r="190" spans="2:11" s="1" customFormat="1" ht="15" customHeight="1">
      <c r="B190" s="295"/>
      <c r="C190" s="331" t="s">
        <v>48</v>
      </c>
      <c r="D190" s="272"/>
      <c r="E190" s="272"/>
      <c r="F190" s="293" t="s">
        <v>3118</v>
      </c>
      <c r="G190" s="272"/>
      <c r="H190" s="269" t="s">
        <v>3208</v>
      </c>
      <c r="I190" s="272" t="s">
        <v>3209</v>
      </c>
      <c r="J190" s="272"/>
      <c r="K190" s="318"/>
    </row>
    <row r="191" spans="2:11" s="1" customFormat="1" ht="15" customHeight="1">
      <c r="B191" s="295"/>
      <c r="C191" s="331" t="s">
        <v>3210</v>
      </c>
      <c r="D191" s="272"/>
      <c r="E191" s="272"/>
      <c r="F191" s="293" t="s">
        <v>3118</v>
      </c>
      <c r="G191" s="272"/>
      <c r="H191" s="272" t="s">
        <v>3211</v>
      </c>
      <c r="I191" s="272" t="s">
        <v>3153</v>
      </c>
      <c r="J191" s="272"/>
      <c r="K191" s="318"/>
    </row>
    <row r="192" spans="2:11" s="1" customFormat="1" ht="15" customHeight="1">
      <c r="B192" s="295"/>
      <c r="C192" s="331" t="s">
        <v>3212</v>
      </c>
      <c r="D192" s="272"/>
      <c r="E192" s="272"/>
      <c r="F192" s="293" t="s">
        <v>3118</v>
      </c>
      <c r="G192" s="272"/>
      <c r="H192" s="272" t="s">
        <v>3213</v>
      </c>
      <c r="I192" s="272" t="s">
        <v>3153</v>
      </c>
      <c r="J192" s="272"/>
      <c r="K192" s="318"/>
    </row>
    <row r="193" spans="2:11" s="1" customFormat="1" ht="15" customHeight="1">
      <c r="B193" s="295"/>
      <c r="C193" s="331" t="s">
        <v>3214</v>
      </c>
      <c r="D193" s="272"/>
      <c r="E193" s="272"/>
      <c r="F193" s="293" t="s">
        <v>3124</v>
      </c>
      <c r="G193" s="272"/>
      <c r="H193" s="272" t="s">
        <v>3215</v>
      </c>
      <c r="I193" s="272" t="s">
        <v>3153</v>
      </c>
      <c r="J193" s="272"/>
      <c r="K193" s="318"/>
    </row>
    <row r="194" spans="2:11" s="1" customFormat="1" ht="15" customHeight="1">
      <c r="B194" s="324"/>
      <c r="C194" s="333"/>
      <c r="D194" s="304"/>
      <c r="E194" s="304"/>
      <c r="F194" s="304"/>
      <c r="G194" s="304"/>
      <c r="H194" s="304"/>
      <c r="I194" s="304"/>
      <c r="J194" s="304"/>
      <c r="K194" s="325"/>
    </row>
    <row r="195" spans="2:11" s="1" customFormat="1" ht="18.75" customHeight="1">
      <c r="B195" s="306"/>
      <c r="C195" s="316"/>
      <c r="D195" s="316"/>
      <c r="E195" s="316"/>
      <c r="F195" s="326"/>
      <c r="G195" s="316"/>
      <c r="H195" s="316"/>
      <c r="I195" s="316"/>
      <c r="J195" s="316"/>
      <c r="K195" s="306"/>
    </row>
    <row r="196" spans="2:11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pans="2:11" s="1" customFormat="1" ht="18.75" customHeight="1"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</row>
    <row r="198" spans="2:11" s="1" customFormat="1" ht="13.5">
      <c r="B198" s="261"/>
      <c r="C198" s="262"/>
      <c r="D198" s="262"/>
      <c r="E198" s="262"/>
      <c r="F198" s="262"/>
      <c r="G198" s="262"/>
      <c r="H198" s="262"/>
      <c r="I198" s="262"/>
      <c r="J198" s="262"/>
      <c r="K198" s="263"/>
    </row>
    <row r="199" spans="2:11" s="1" customFormat="1" ht="21">
      <c r="B199" s="264"/>
      <c r="C199" s="393" t="s">
        <v>3216</v>
      </c>
      <c r="D199" s="393"/>
      <c r="E199" s="393"/>
      <c r="F199" s="393"/>
      <c r="G199" s="393"/>
      <c r="H199" s="393"/>
      <c r="I199" s="393"/>
      <c r="J199" s="393"/>
      <c r="K199" s="265"/>
    </row>
    <row r="200" spans="2:11" s="1" customFormat="1" ht="25.5" customHeight="1">
      <c r="B200" s="264"/>
      <c r="C200" s="334" t="s">
        <v>3217</v>
      </c>
      <c r="D200" s="334"/>
      <c r="E200" s="334"/>
      <c r="F200" s="334" t="s">
        <v>3218</v>
      </c>
      <c r="G200" s="335"/>
      <c r="H200" s="394" t="s">
        <v>3219</v>
      </c>
      <c r="I200" s="394"/>
      <c r="J200" s="394"/>
      <c r="K200" s="265"/>
    </row>
    <row r="201" spans="2:11" s="1" customFormat="1" ht="5.25" customHeight="1">
      <c r="B201" s="295"/>
      <c r="C201" s="290"/>
      <c r="D201" s="290"/>
      <c r="E201" s="290"/>
      <c r="F201" s="290"/>
      <c r="G201" s="316"/>
      <c r="H201" s="290"/>
      <c r="I201" s="290"/>
      <c r="J201" s="290"/>
      <c r="K201" s="318"/>
    </row>
    <row r="202" spans="2:11" s="1" customFormat="1" ht="15" customHeight="1">
      <c r="B202" s="295"/>
      <c r="C202" s="272" t="s">
        <v>3209</v>
      </c>
      <c r="D202" s="272"/>
      <c r="E202" s="272"/>
      <c r="F202" s="293" t="s">
        <v>49</v>
      </c>
      <c r="G202" s="272"/>
      <c r="H202" s="395" t="s">
        <v>3220</v>
      </c>
      <c r="I202" s="395"/>
      <c r="J202" s="395"/>
      <c r="K202" s="318"/>
    </row>
    <row r="203" spans="2:11" s="1" customFormat="1" ht="15" customHeight="1">
      <c r="B203" s="295"/>
      <c r="C203" s="272"/>
      <c r="D203" s="272"/>
      <c r="E203" s="272"/>
      <c r="F203" s="293" t="s">
        <v>50</v>
      </c>
      <c r="G203" s="272"/>
      <c r="H203" s="395" t="s">
        <v>3221</v>
      </c>
      <c r="I203" s="395"/>
      <c r="J203" s="395"/>
      <c r="K203" s="318"/>
    </row>
    <row r="204" spans="2:11" s="1" customFormat="1" ht="15" customHeight="1">
      <c r="B204" s="295"/>
      <c r="C204" s="272"/>
      <c r="D204" s="272"/>
      <c r="E204" s="272"/>
      <c r="F204" s="293" t="s">
        <v>53</v>
      </c>
      <c r="G204" s="272"/>
      <c r="H204" s="395" t="s">
        <v>3222</v>
      </c>
      <c r="I204" s="395"/>
      <c r="J204" s="395"/>
      <c r="K204" s="318"/>
    </row>
    <row r="205" spans="2:11" s="1" customFormat="1" ht="15" customHeight="1">
      <c r="B205" s="295"/>
      <c r="C205" s="272"/>
      <c r="D205" s="272"/>
      <c r="E205" s="272"/>
      <c r="F205" s="293" t="s">
        <v>51</v>
      </c>
      <c r="G205" s="272"/>
      <c r="H205" s="395" t="s">
        <v>3223</v>
      </c>
      <c r="I205" s="395"/>
      <c r="J205" s="395"/>
      <c r="K205" s="318"/>
    </row>
    <row r="206" spans="2:11" s="1" customFormat="1" ht="15" customHeight="1">
      <c r="B206" s="295"/>
      <c r="C206" s="272"/>
      <c r="D206" s="272"/>
      <c r="E206" s="272"/>
      <c r="F206" s="293" t="s">
        <v>52</v>
      </c>
      <c r="G206" s="272"/>
      <c r="H206" s="395" t="s">
        <v>3224</v>
      </c>
      <c r="I206" s="395"/>
      <c r="J206" s="395"/>
      <c r="K206" s="318"/>
    </row>
    <row r="207" spans="2:11" s="1" customFormat="1" ht="15" customHeight="1">
      <c r="B207" s="295"/>
      <c r="C207" s="272"/>
      <c r="D207" s="272"/>
      <c r="E207" s="272"/>
      <c r="F207" s="293"/>
      <c r="G207" s="272"/>
      <c r="H207" s="272"/>
      <c r="I207" s="272"/>
      <c r="J207" s="272"/>
      <c r="K207" s="318"/>
    </row>
    <row r="208" spans="2:11" s="1" customFormat="1" ht="15" customHeight="1">
      <c r="B208" s="295"/>
      <c r="C208" s="272" t="s">
        <v>3165</v>
      </c>
      <c r="D208" s="272"/>
      <c r="E208" s="272"/>
      <c r="F208" s="293" t="s">
        <v>85</v>
      </c>
      <c r="G208" s="272"/>
      <c r="H208" s="395" t="s">
        <v>3225</v>
      </c>
      <c r="I208" s="395"/>
      <c r="J208" s="395"/>
      <c r="K208" s="318"/>
    </row>
    <row r="209" spans="2:11" s="1" customFormat="1" ht="15" customHeight="1">
      <c r="B209" s="295"/>
      <c r="C209" s="272"/>
      <c r="D209" s="272"/>
      <c r="E209" s="272"/>
      <c r="F209" s="293" t="s">
        <v>3062</v>
      </c>
      <c r="G209" s="272"/>
      <c r="H209" s="395" t="s">
        <v>3063</v>
      </c>
      <c r="I209" s="395"/>
      <c r="J209" s="395"/>
      <c r="K209" s="318"/>
    </row>
    <row r="210" spans="2:11" s="1" customFormat="1" ht="15" customHeight="1">
      <c r="B210" s="295"/>
      <c r="C210" s="272"/>
      <c r="D210" s="272"/>
      <c r="E210" s="272"/>
      <c r="F210" s="293" t="s">
        <v>3060</v>
      </c>
      <c r="G210" s="272"/>
      <c r="H210" s="395" t="s">
        <v>3226</v>
      </c>
      <c r="I210" s="395"/>
      <c r="J210" s="395"/>
      <c r="K210" s="318"/>
    </row>
    <row r="211" spans="2:11" s="1" customFormat="1" ht="15" customHeight="1">
      <c r="B211" s="336"/>
      <c r="C211" s="272"/>
      <c r="D211" s="272"/>
      <c r="E211" s="272"/>
      <c r="F211" s="293" t="s">
        <v>3064</v>
      </c>
      <c r="G211" s="331"/>
      <c r="H211" s="396" t="s">
        <v>3065</v>
      </c>
      <c r="I211" s="396"/>
      <c r="J211" s="396"/>
      <c r="K211" s="337"/>
    </row>
    <row r="212" spans="2:11" s="1" customFormat="1" ht="15" customHeight="1">
      <c r="B212" s="336"/>
      <c r="C212" s="272"/>
      <c r="D212" s="272"/>
      <c r="E212" s="272"/>
      <c r="F212" s="293" t="s">
        <v>137</v>
      </c>
      <c r="G212" s="331"/>
      <c r="H212" s="396" t="s">
        <v>3227</v>
      </c>
      <c r="I212" s="396"/>
      <c r="J212" s="396"/>
      <c r="K212" s="337"/>
    </row>
    <row r="213" spans="2:11" s="1" customFormat="1" ht="15" customHeight="1">
      <c r="B213" s="336"/>
      <c r="C213" s="272"/>
      <c r="D213" s="272"/>
      <c r="E213" s="272"/>
      <c r="F213" s="293"/>
      <c r="G213" s="331"/>
      <c r="H213" s="322"/>
      <c r="I213" s="322"/>
      <c r="J213" s="322"/>
      <c r="K213" s="337"/>
    </row>
    <row r="214" spans="2:11" s="1" customFormat="1" ht="15" customHeight="1">
      <c r="B214" s="336"/>
      <c r="C214" s="272" t="s">
        <v>3189</v>
      </c>
      <c r="D214" s="272"/>
      <c r="E214" s="272"/>
      <c r="F214" s="293">
        <v>1</v>
      </c>
      <c r="G214" s="331"/>
      <c r="H214" s="396" t="s">
        <v>3228</v>
      </c>
      <c r="I214" s="396"/>
      <c r="J214" s="396"/>
      <c r="K214" s="337"/>
    </row>
    <row r="215" spans="2:11" s="1" customFormat="1" ht="15" customHeight="1">
      <c r="B215" s="336"/>
      <c r="C215" s="272"/>
      <c r="D215" s="272"/>
      <c r="E215" s="272"/>
      <c r="F215" s="293">
        <v>2</v>
      </c>
      <c r="G215" s="331"/>
      <c r="H215" s="396" t="s">
        <v>3229</v>
      </c>
      <c r="I215" s="396"/>
      <c r="J215" s="396"/>
      <c r="K215" s="337"/>
    </row>
    <row r="216" spans="2:11" s="1" customFormat="1" ht="15" customHeight="1">
      <c r="B216" s="336"/>
      <c r="C216" s="272"/>
      <c r="D216" s="272"/>
      <c r="E216" s="272"/>
      <c r="F216" s="293">
        <v>3</v>
      </c>
      <c r="G216" s="331"/>
      <c r="H216" s="396" t="s">
        <v>3230</v>
      </c>
      <c r="I216" s="396"/>
      <c r="J216" s="396"/>
      <c r="K216" s="337"/>
    </row>
    <row r="217" spans="2:11" s="1" customFormat="1" ht="15" customHeight="1">
      <c r="B217" s="336"/>
      <c r="C217" s="272"/>
      <c r="D217" s="272"/>
      <c r="E217" s="272"/>
      <c r="F217" s="293">
        <v>4</v>
      </c>
      <c r="G217" s="331"/>
      <c r="H217" s="396" t="s">
        <v>3231</v>
      </c>
      <c r="I217" s="396"/>
      <c r="J217" s="396"/>
      <c r="K217" s="337"/>
    </row>
    <row r="218" spans="2:11" s="1" customFormat="1" ht="12.75" customHeight="1">
      <c r="B218" s="338"/>
      <c r="C218" s="339"/>
      <c r="D218" s="339"/>
      <c r="E218" s="339"/>
      <c r="F218" s="339"/>
      <c r="G218" s="339"/>
      <c r="H218" s="339"/>
      <c r="I218" s="339"/>
      <c r="J218" s="339"/>
      <c r="K218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87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118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ROUND((SUM(BE80:BE100)),  2)</f>
        <v>0</v>
      </c>
      <c r="G33" s="36"/>
      <c r="H33" s="36"/>
      <c r="I33" s="120">
        <v>0.21</v>
      </c>
      <c r="J33" s="119">
        <f>ROUND(((SUM(BE80:BE100))*I33),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ROUND((SUM(BF80:BF100)),  2)</f>
        <v>0</v>
      </c>
      <c r="G34" s="36"/>
      <c r="H34" s="36"/>
      <c r="I34" s="120">
        <v>0.15</v>
      </c>
      <c r="J34" s="119">
        <f>ROUND(((SUM(BF80:BF100))*I34),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ROUND((SUM(BG80:BG100)),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ROUND((SUM(BH80:BH100)),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ROUND((SUM(BI80:BI100)),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00 - Pokyny pro zpracování nabídky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123</v>
      </c>
      <c r="E60" s="139"/>
      <c r="F60" s="139"/>
      <c r="G60" s="139"/>
      <c r="H60" s="139"/>
      <c r="I60" s="139"/>
      <c r="J60" s="140">
        <f>J81</f>
        <v>0</v>
      </c>
      <c r="K60" s="137"/>
      <c r="L60" s="141"/>
    </row>
    <row r="61" spans="1:47" s="2" customFormat="1" ht="21.7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0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pans="1:63" s="2" customFormat="1" ht="6.95" customHeight="1">
      <c r="A66" s="36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3" s="2" customFormat="1" ht="24.95" customHeight="1">
      <c r="A67" s="36"/>
      <c r="B67" s="37"/>
      <c r="C67" s="24" t="s">
        <v>124</v>
      </c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3" s="2" customFormat="1" ht="6.9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3" s="2" customFormat="1" ht="12" customHeight="1">
      <c r="A69" s="36"/>
      <c r="B69" s="37"/>
      <c r="C69" s="30" t="s">
        <v>16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3" s="2" customFormat="1" ht="16.5" customHeight="1">
      <c r="A70" s="36"/>
      <c r="B70" s="37"/>
      <c r="C70" s="38"/>
      <c r="D70" s="38"/>
      <c r="E70" s="388" t="str">
        <f>E7</f>
        <v>Objekt zázemí a šaten sport. organizace</v>
      </c>
      <c r="F70" s="389"/>
      <c r="G70" s="389"/>
      <c r="H70" s="389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3" s="2" customFormat="1" ht="12" customHeight="1">
      <c r="A71" s="36"/>
      <c r="B71" s="37"/>
      <c r="C71" s="30" t="s">
        <v>117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3" s="2" customFormat="1" ht="16.5" customHeight="1">
      <c r="A72" s="36"/>
      <c r="B72" s="37"/>
      <c r="C72" s="38"/>
      <c r="D72" s="38"/>
      <c r="E72" s="345" t="str">
        <f>E9</f>
        <v>00 - Pokyny pro zpracování nabídky</v>
      </c>
      <c r="F72" s="390"/>
      <c r="G72" s="390"/>
      <c r="H72" s="390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3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3" s="2" customFormat="1" ht="12" customHeight="1">
      <c r="A74" s="36"/>
      <c r="B74" s="37"/>
      <c r="C74" s="30" t="s">
        <v>22</v>
      </c>
      <c r="D74" s="38"/>
      <c r="E74" s="38"/>
      <c r="F74" s="28" t="str">
        <f>F12</f>
        <v xml:space="preserve">Štěnovický Borek </v>
      </c>
      <c r="G74" s="38"/>
      <c r="H74" s="38"/>
      <c r="I74" s="30" t="s">
        <v>24</v>
      </c>
      <c r="J74" s="61" t="str">
        <f>IF(J12="","",J12)</f>
        <v>25. 2. 2022</v>
      </c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3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3" s="2" customFormat="1" ht="40.15" customHeight="1">
      <c r="A76" s="36"/>
      <c r="B76" s="37"/>
      <c r="C76" s="30" t="s">
        <v>30</v>
      </c>
      <c r="D76" s="38"/>
      <c r="E76" s="38"/>
      <c r="F76" s="28" t="str">
        <f>E15</f>
        <v>Obec Štěnovický Borek, Štěnovický Borek 28, 33209</v>
      </c>
      <c r="G76" s="38"/>
      <c r="H76" s="38"/>
      <c r="I76" s="30" t="s">
        <v>37</v>
      </c>
      <c r="J76" s="34" t="str">
        <f>E21</f>
        <v>Dipl. tech. Josef Špeta, autorizovaný stavitel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3" s="2" customFormat="1" ht="15.2" customHeight="1">
      <c r="A77" s="36"/>
      <c r="B77" s="37"/>
      <c r="C77" s="30" t="s">
        <v>35</v>
      </c>
      <c r="D77" s="38"/>
      <c r="E77" s="38"/>
      <c r="F77" s="28" t="str">
        <f>IF(E18="","",E18)</f>
        <v>Vyplň údaj</v>
      </c>
      <c r="G77" s="38"/>
      <c r="H77" s="38"/>
      <c r="I77" s="30" t="s">
        <v>40</v>
      </c>
      <c r="J77" s="34" t="str">
        <f>E24</f>
        <v>Jakub Vilingr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3" s="2" customFormat="1" ht="10.3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63" s="10" customFormat="1" ht="29.25" customHeight="1">
      <c r="A79" s="142"/>
      <c r="B79" s="143"/>
      <c r="C79" s="144" t="s">
        <v>125</v>
      </c>
      <c r="D79" s="145" t="s">
        <v>63</v>
      </c>
      <c r="E79" s="145" t="s">
        <v>59</v>
      </c>
      <c r="F79" s="145" t="s">
        <v>60</v>
      </c>
      <c r="G79" s="145" t="s">
        <v>126</v>
      </c>
      <c r="H79" s="145" t="s">
        <v>127</v>
      </c>
      <c r="I79" s="145" t="s">
        <v>128</v>
      </c>
      <c r="J79" s="145" t="s">
        <v>121</v>
      </c>
      <c r="K79" s="146" t="s">
        <v>129</v>
      </c>
      <c r="L79" s="147"/>
      <c r="M79" s="70" t="s">
        <v>32</v>
      </c>
      <c r="N79" s="71" t="s">
        <v>48</v>
      </c>
      <c r="O79" s="71" t="s">
        <v>130</v>
      </c>
      <c r="P79" s="71" t="s">
        <v>131</v>
      </c>
      <c r="Q79" s="71" t="s">
        <v>132</v>
      </c>
      <c r="R79" s="71" t="s">
        <v>133</v>
      </c>
      <c r="S79" s="71" t="s">
        <v>134</v>
      </c>
      <c r="T79" s="72" t="s">
        <v>135</v>
      </c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</row>
    <row r="80" spans="1:63" s="2" customFormat="1" ht="22.9" customHeight="1">
      <c r="A80" s="36"/>
      <c r="B80" s="37"/>
      <c r="C80" s="77" t="s">
        <v>136</v>
      </c>
      <c r="D80" s="38"/>
      <c r="E80" s="38"/>
      <c r="F80" s="38"/>
      <c r="G80" s="38"/>
      <c r="H80" s="38"/>
      <c r="I80" s="38"/>
      <c r="J80" s="148">
        <f>BK80</f>
        <v>0</v>
      </c>
      <c r="K80" s="38"/>
      <c r="L80" s="41"/>
      <c r="M80" s="73"/>
      <c r="N80" s="149"/>
      <c r="O80" s="74"/>
      <c r="P80" s="150">
        <f>P81</f>
        <v>0</v>
      </c>
      <c r="Q80" s="74"/>
      <c r="R80" s="150">
        <f>R81</f>
        <v>0</v>
      </c>
      <c r="S80" s="74"/>
      <c r="T80" s="151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8" t="s">
        <v>77</v>
      </c>
      <c r="AU80" s="18" t="s">
        <v>122</v>
      </c>
      <c r="BK80" s="152">
        <f>BK81</f>
        <v>0</v>
      </c>
    </row>
    <row r="81" spans="1:65" s="11" customFormat="1" ht="25.9" customHeight="1">
      <c r="B81" s="153"/>
      <c r="C81" s="154"/>
      <c r="D81" s="155" t="s">
        <v>77</v>
      </c>
      <c r="E81" s="156" t="s">
        <v>137</v>
      </c>
      <c r="F81" s="156" t="s">
        <v>138</v>
      </c>
      <c r="G81" s="154"/>
      <c r="H81" s="154"/>
      <c r="I81" s="157"/>
      <c r="J81" s="158">
        <f>BK81</f>
        <v>0</v>
      </c>
      <c r="K81" s="154"/>
      <c r="L81" s="159"/>
      <c r="M81" s="160"/>
      <c r="N81" s="161"/>
      <c r="O81" s="161"/>
      <c r="P81" s="162">
        <f>SUM(P82:P100)</f>
        <v>0</v>
      </c>
      <c r="Q81" s="161"/>
      <c r="R81" s="162">
        <f>SUM(R82:R100)</f>
        <v>0</v>
      </c>
      <c r="S81" s="161"/>
      <c r="T81" s="163">
        <f>SUM(T82:T100)</f>
        <v>0</v>
      </c>
      <c r="AR81" s="164" t="s">
        <v>139</v>
      </c>
      <c r="AT81" s="165" t="s">
        <v>77</v>
      </c>
      <c r="AU81" s="165" t="s">
        <v>78</v>
      </c>
      <c r="AY81" s="164" t="s">
        <v>140</v>
      </c>
      <c r="BK81" s="166">
        <f>SUM(BK82:BK100)</f>
        <v>0</v>
      </c>
    </row>
    <row r="82" spans="1:65" s="2" customFormat="1" ht="24.2" customHeight="1">
      <c r="A82" s="36"/>
      <c r="B82" s="37"/>
      <c r="C82" s="167" t="s">
        <v>86</v>
      </c>
      <c r="D82" s="167" t="s">
        <v>141</v>
      </c>
      <c r="E82" s="168" t="s">
        <v>142</v>
      </c>
      <c r="F82" s="169" t="s">
        <v>143</v>
      </c>
      <c r="G82" s="170" t="s">
        <v>32</v>
      </c>
      <c r="H82" s="171">
        <v>0</v>
      </c>
      <c r="I82" s="172"/>
      <c r="J82" s="173">
        <f>ROUND(I82*H82,2)</f>
        <v>0</v>
      </c>
      <c r="K82" s="169" t="s">
        <v>32</v>
      </c>
      <c r="L82" s="41"/>
      <c r="M82" s="174" t="s">
        <v>32</v>
      </c>
      <c r="N82" s="175" t="s">
        <v>49</v>
      </c>
      <c r="O82" s="66"/>
      <c r="P82" s="176">
        <f>O82*H82</f>
        <v>0</v>
      </c>
      <c r="Q82" s="176">
        <v>0</v>
      </c>
      <c r="R82" s="176">
        <f>Q82*H82</f>
        <v>0</v>
      </c>
      <c r="S82" s="176">
        <v>0</v>
      </c>
      <c r="T82" s="177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78" t="s">
        <v>144</v>
      </c>
      <c r="AT82" s="178" t="s">
        <v>141</v>
      </c>
      <c r="AU82" s="178" t="s">
        <v>86</v>
      </c>
      <c r="AY82" s="18" t="s">
        <v>140</v>
      </c>
      <c r="BE82" s="179">
        <f>IF(N82="základní",J82,0)</f>
        <v>0</v>
      </c>
      <c r="BF82" s="179">
        <f>IF(N82="snížená",J82,0)</f>
        <v>0</v>
      </c>
      <c r="BG82" s="179">
        <f>IF(N82="zákl. přenesená",J82,0)</f>
        <v>0</v>
      </c>
      <c r="BH82" s="179">
        <f>IF(N82="sníž. přenesená",J82,0)</f>
        <v>0</v>
      </c>
      <c r="BI82" s="179">
        <f>IF(N82="nulová",J82,0)</f>
        <v>0</v>
      </c>
      <c r="BJ82" s="18" t="s">
        <v>86</v>
      </c>
      <c r="BK82" s="179">
        <f>ROUND(I82*H82,2)</f>
        <v>0</v>
      </c>
      <c r="BL82" s="18" t="s">
        <v>144</v>
      </c>
      <c r="BM82" s="178" t="s">
        <v>145</v>
      </c>
    </row>
    <row r="83" spans="1:65" s="2" customFormat="1" ht="19.5">
      <c r="A83" s="36"/>
      <c r="B83" s="37"/>
      <c r="C83" s="38"/>
      <c r="D83" s="180" t="s">
        <v>146</v>
      </c>
      <c r="E83" s="38"/>
      <c r="F83" s="181" t="s">
        <v>143</v>
      </c>
      <c r="G83" s="38"/>
      <c r="H83" s="38"/>
      <c r="I83" s="182"/>
      <c r="J83" s="38"/>
      <c r="K83" s="38"/>
      <c r="L83" s="41"/>
      <c r="M83" s="183"/>
      <c r="N83" s="184"/>
      <c r="O83" s="66"/>
      <c r="P83" s="66"/>
      <c r="Q83" s="66"/>
      <c r="R83" s="66"/>
      <c r="S83" s="66"/>
      <c r="T83" s="67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8" t="s">
        <v>146</v>
      </c>
      <c r="AU83" s="18" t="s">
        <v>86</v>
      </c>
    </row>
    <row r="84" spans="1:65" s="2" customFormat="1" ht="16.5" customHeight="1">
      <c r="A84" s="36"/>
      <c r="B84" s="37"/>
      <c r="C84" s="167" t="s">
        <v>88</v>
      </c>
      <c r="D84" s="167" t="s">
        <v>141</v>
      </c>
      <c r="E84" s="168" t="s">
        <v>147</v>
      </c>
      <c r="F84" s="169" t="s">
        <v>148</v>
      </c>
      <c r="G84" s="170" t="s">
        <v>32</v>
      </c>
      <c r="H84" s="171">
        <v>0</v>
      </c>
      <c r="I84" s="172"/>
      <c r="J84" s="173">
        <f>ROUND(I84*H84,2)</f>
        <v>0</v>
      </c>
      <c r="K84" s="169" t="s">
        <v>32</v>
      </c>
      <c r="L84" s="41"/>
      <c r="M84" s="174" t="s">
        <v>32</v>
      </c>
      <c r="N84" s="175" t="s">
        <v>49</v>
      </c>
      <c r="O84" s="66"/>
      <c r="P84" s="176">
        <f>O84*H84</f>
        <v>0</v>
      </c>
      <c r="Q84" s="176">
        <v>0</v>
      </c>
      <c r="R84" s="176">
        <f>Q84*H84</f>
        <v>0</v>
      </c>
      <c r="S84" s="176">
        <v>0</v>
      </c>
      <c r="T84" s="17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78" t="s">
        <v>144</v>
      </c>
      <c r="AT84" s="178" t="s">
        <v>141</v>
      </c>
      <c r="AU84" s="178" t="s">
        <v>86</v>
      </c>
      <c r="AY84" s="18" t="s">
        <v>140</v>
      </c>
      <c r="BE84" s="179">
        <f>IF(N84="základní",J84,0)</f>
        <v>0</v>
      </c>
      <c r="BF84" s="179">
        <f>IF(N84="snížená",J84,0)</f>
        <v>0</v>
      </c>
      <c r="BG84" s="179">
        <f>IF(N84="zákl. přenesená",J84,0)</f>
        <v>0</v>
      </c>
      <c r="BH84" s="179">
        <f>IF(N84="sníž. přenesená",J84,0)</f>
        <v>0</v>
      </c>
      <c r="BI84" s="179">
        <f>IF(N84="nulová",J84,0)</f>
        <v>0</v>
      </c>
      <c r="BJ84" s="18" t="s">
        <v>86</v>
      </c>
      <c r="BK84" s="179">
        <f>ROUND(I84*H84,2)</f>
        <v>0</v>
      </c>
      <c r="BL84" s="18" t="s">
        <v>144</v>
      </c>
      <c r="BM84" s="178" t="s">
        <v>149</v>
      </c>
    </row>
    <row r="85" spans="1:65" s="2" customFormat="1" ht="11.25">
      <c r="A85" s="36"/>
      <c r="B85" s="37"/>
      <c r="C85" s="38"/>
      <c r="D85" s="180" t="s">
        <v>146</v>
      </c>
      <c r="E85" s="38"/>
      <c r="F85" s="181" t="s">
        <v>148</v>
      </c>
      <c r="G85" s="38"/>
      <c r="H85" s="38"/>
      <c r="I85" s="182"/>
      <c r="J85" s="38"/>
      <c r="K85" s="38"/>
      <c r="L85" s="41"/>
      <c r="M85" s="183"/>
      <c r="N85" s="184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8" t="s">
        <v>146</v>
      </c>
      <c r="AU85" s="18" t="s">
        <v>86</v>
      </c>
    </row>
    <row r="86" spans="1:65" s="2" customFormat="1" ht="24.2" customHeight="1">
      <c r="A86" s="36"/>
      <c r="B86" s="37"/>
      <c r="C86" s="167" t="s">
        <v>150</v>
      </c>
      <c r="D86" s="167" t="s">
        <v>141</v>
      </c>
      <c r="E86" s="168" t="s">
        <v>151</v>
      </c>
      <c r="F86" s="169" t="s">
        <v>152</v>
      </c>
      <c r="G86" s="170" t="s">
        <v>32</v>
      </c>
      <c r="H86" s="171">
        <v>0</v>
      </c>
      <c r="I86" s="172"/>
      <c r="J86" s="173">
        <f>ROUND(I86*H86,2)</f>
        <v>0</v>
      </c>
      <c r="K86" s="169" t="s">
        <v>32</v>
      </c>
      <c r="L86" s="41"/>
      <c r="M86" s="174" t="s">
        <v>32</v>
      </c>
      <c r="N86" s="175" t="s">
        <v>49</v>
      </c>
      <c r="O86" s="66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78" t="s">
        <v>144</v>
      </c>
      <c r="AT86" s="178" t="s">
        <v>141</v>
      </c>
      <c r="AU86" s="178" t="s">
        <v>86</v>
      </c>
      <c r="AY86" s="18" t="s">
        <v>140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8" t="s">
        <v>86</v>
      </c>
      <c r="BK86" s="179">
        <f>ROUND(I86*H86,2)</f>
        <v>0</v>
      </c>
      <c r="BL86" s="18" t="s">
        <v>144</v>
      </c>
      <c r="BM86" s="178" t="s">
        <v>153</v>
      </c>
    </row>
    <row r="87" spans="1:65" s="2" customFormat="1" ht="11.25">
      <c r="A87" s="36"/>
      <c r="B87" s="37"/>
      <c r="C87" s="38"/>
      <c r="D87" s="180" t="s">
        <v>146</v>
      </c>
      <c r="E87" s="38"/>
      <c r="F87" s="181" t="s">
        <v>152</v>
      </c>
      <c r="G87" s="38"/>
      <c r="H87" s="38"/>
      <c r="I87" s="182"/>
      <c r="J87" s="38"/>
      <c r="K87" s="38"/>
      <c r="L87" s="41"/>
      <c r="M87" s="183"/>
      <c r="N87" s="18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8" t="s">
        <v>146</v>
      </c>
      <c r="AU87" s="18" t="s">
        <v>86</v>
      </c>
    </row>
    <row r="88" spans="1:65" s="2" customFormat="1" ht="39">
      <c r="A88" s="36"/>
      <c r="B88" s="37"/>
      <c r="C88" s="38"/>
      <c r="D88" s="180" t="s">
        <v>154</v>
      </c>
      <c r="E88" s="38"/>
      <c r="F88" s="185" t="s">
        <v>155</v>
      </c>
      <c r="G88" s="38"/>
      <c r="H88" s="38"/>
      <c r="I88" s="182"/>
      <c r="J88" s="38"/>
      <c r="K88" s="38"/>
      <c r="L88" s="41"/>
      <c r="M88" s="183"/>
      <c r="N88" s="184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154</v>
      </c>
      <c r="AU88" s="18" t="s">
        <v>86</v>
      </c>
    </row>
    <row r="89" spans="1:65" s="2" customFormat="1" ht="24.2" customHeight="1">
      <c r="A89" s="36"/>
      <c r="B89" s="37"/>
      <c r="C89" s="167" t="s">
        <v>139</v>
      </c>
      <c r="D89" s="167" t="s">
        <v>141</v>
      </c>
      <c r="E89" s="168" t="s">
        <v>156</v>
      </c>
      <c r="F89" s="169" t="s">
        <v>157</v>
      </c>
      <c r="G89" s="170" t="s">
        <v>32</v>
      </c>
      <c r="H89" s="171">
        <v>0</v>
      </c>
      <c r="I89" s="172"/>
      <c r="J89" s="173">
        <f>ROUND(I89*H89,2)</f>
        <v>0</v>
      </c>
      <c r="K89" s="169" t="s">
        <v>32</v>
      </c>
      <c r="L89" s="41"/>
      <c r="M89" s="174" t="s">
        <v>32</v>
      </c>
      <c r="N89" s="175" t="s">
        <v>49</v>
      </c>
      <c r="O89" s="66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78" t="s">
        <v>144</v>
      </c>
      <c r="AT89" s="178" t="s">
        <v>141</v>
      </c>
      <c r="AU89" s="178" t="s">
        <v>86</v>
      </c>
      <c r="AY89" s="18" t="s">
        <v>140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86</v>
      </c>
      <c r="BK89" s="179">
        <f>ROUND(I89*H89,2)</f>
        <v>0</v>
      </c>
      <c r="BL89" s="18" t="s">
        <v>144</v>
      </c>
      <c r="BM89" s="178" t="s">
        <v>158</v>
      </c>
    </row>
    <row r="90" spans="1:65" s="2" customFormat="1" ht="19.5">
      <c r="A90" s="36"/>
      <c r="B90" s="37"/>
      <c r="C90" s="38"/>
      <c r="D90" s="180" t="s">
        <v>146</v>
      </c>
      <c r="E90" s="38"/>
      <c r="F90" s="181" t="s">
        <v>157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146</v>
      </c>
      <c r="AU90" s="18" t="s">
        <v>86</v>
      </c>
    </row>
    <row r="91" spans="1:65" s="2" customFormat="1" ht="58.5">
      <c r="A91" s="36"/>
      <c r="B91" s="37"/>
      <c r="C91" s="38"/>
      <c r="D91" s="180" t="s">
        <v>154</v>
      </c>
      <c r="E91" s="38"/>
      <c r="F91" s="185" t="s">
        <v>159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154</v>
      </c>
      <c r="AU91" s="18" t="s">
        <v>86</v>
      </c>
    </row>
    <row r="92" spans="1:65" s="2" customFormat="1" ht="24.2" customHeight="1">
      <c r="A92" s="36"/>
      <c r="B92" s="37"/>
      <c r="C92" s="167" t="s">
        <v>160</v>
      </c>
      <c r="D92" s="167" t="s">
        <v>141</v>
      </c>
      <c r="E92" s="168" t="s">
        <v>161</v>
      </c>
      <c r="F92" s="169" t="s">
        <v>162</v>
      </c>
      <c r="G92" s="170" t="s">
        <v>32</v>
      </c>
      <c r="H92" s="171">
        <v>0</v>
      </c>
      <c r="I92" s="172"/>
      <c r="J92" s="173">
        <f>ROUND(I92*H92,2)</f>
        <v>0</v>
      </c>
      <c r="K92" s="169" t="s">
        <v>32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144</v>
      </c>
      <c r="AT92" s="178" t="s">
        <v>141</v>
      </c>
      <c r="AU92" s="178" t="s">
        <v>86</v>
      </c>
      <c r="AY92" s="18" t="s">
        <v>140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144</v>
      </c>
      <c r="BM92" s="178" t="s">
        <v>163</v>
      </c>
    </row>
    <row r="93" spans="1:65" s="2" customFormat="1" ht="19.5">
      <c r="A93" s="36"/>
      <c r="B93" s="37"/>
      <c r="C93" s="38"/>
      <c r="D93" s="180" t="s">
        <v>146</v>
      </c>
      <c r="E93" s="38"/>
      <c r="F93" s="181" t="s">
        <v>162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146</v>
      </c>
      <c r="AU93" s="18" t="s">
        <v>86</v>
      </c>
    </row>
    <row r="94" spans="1:65" s="2" customFormat="1" ht="39">
      <c r="A94" s="36"/>
      <c r="B94" s="37"/>
      <c r="C94" s="38"/>
      <c r="D94" s="180" t="s">
        <v>154</v>
      </c>
      <c r="E94" s="38"/>
      <c r="F94" s="185" t="s">
        <v>164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154</v>
      </c>
      <c r="AU94" s="18" t="s">
        <v>86</v>
      </c>
    </row>
    <row r="95" spans="1:65" s="2" customFormat="1" ht="16.5" customHeight="1">
      <c r="A95" s="36"/>
      <c r="B95" s="37"/>
      <c r="C95" s="167" t="s">
        <v>165</v>
      </c>
      <c r="D95" s="167" t="s">
        <v>141</v>
      </c>
      <c r="E95" s="168" t="s">
        <v>166</v>
      </c>
      <c r="F95" s="169" t="s">
        <v>167</v>
      </c>
      <c r="G95" s="170" t="s">
        <v>32</v>
      </c>
      <c r="H95" s="171">
        <v>0</v>
      </c>
      <c r="I95" s="172"/>
      <c r="J95" s="173">
        <f>ROUND(I95*H95,2)</f>
        <v>0</v>
      </c>
      <c r="K95" s="169" t="s">
        <v>32</v>
      </c>
      <c r="L95" s="41"/>
      <c r="M95" s="174" t="s">
        <v>32</v>
      </c>
      <c r="N95" s="175" t="s">
        <v>49</v>
      </c>
      <c r="O95" s="66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78" t="s">
        <v>144</v>
      </c>
      <c r="AT95" s="178" t="s">
        <v>141</v>
      </c>
      <c r="AU95" s="178" t="s">
        <v>86</v>
      </c>
      <c r="AY95" s="18" t="s">
        <v>140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8" t="s">
        <v>86</v>
      </c>
      <c r="BK95" s="179">
        <f>ROUND(I95*H95,2)</f>
        <v>0</v>
      </c>
      <c r="BL95" s="18" t="s">
        <v>144</v>
      </c>
      <c r="BM95" s="178" t="s">
        <v>168</v>
      </c>
    </row>
    <row r="96" spans="1:65" s="2" customFormat="1" ht="11.25">
      <c r="A96" s="36"/>
      <c r="B96" s="37"/>
      <c r="C96" s="38"/>
      <c r="D96" s="180" t="s">
        <v>146</v>
      </c>
      <c r="E96" s="38"/>
      <c r="F96" s="181" t="s">
        <v>167</v>
      </c>
      <c r="G96" s="38"/>
      <c r="H96" s="38"/>
      <c r="I96" s="182"/>
      <c r="J96" s="38"/>
      <c r="K96" s="38"/>
      <c r="L96" s="41"/>
      <c r="M96" s="183"/>
      <c r="N96" s="18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8" t="s">
        <v>146</v>
      </c>
      <c r="AU96" s="18" t="s">
        <v>86</v>
      </c>
    </row>
    <row r="97" spans="1:65" s="2" customFormat="1" ht="24.2" customHeight="1">
      <c r="A97" s="36"/>
      <c r="B97" s="37"/>
      <c r="C97" s="167" t="s">
        <v>169</v>
      </c>
      <c r="D97" s="167" t="s">
        <v>141</v>
      </c>
      <c r="E97" s="168" t="s">
        <v>170</v>
      </c>
      <c r="F97" s="169" t="s">
        <v>171</v>
      </c>
      <c r="G97" s="170" t="s">
        <v>32</v>
      </c>
      <c r="H97" s="171">
        <v>0</v>
      </c>
      <c r="I97" s="172"/>
      <c r="J97" s="173">
        <f>ROUND(I97*H97,2)</f>
        <v>0</v>
      </c>
      <c r="K97" s="169" t="s">
        <v>32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144</v>
      </c>
      <c r="AT97" s="178" t="s">
        <v>141</v>
      </c>
      <c r="AU97" s="178" t="s">
        <v>86</v>
      </c>
      <c r="AY97" s="18" t="s">
        <v>140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144</v>
      </c>
      <c r="BM97" s="178" t="s">
        <v>172</v>
      </c>
    </row>
    <row r="98" spans="1:65" s="2" customFormat="1" ht="19.5">
      <c r="A98" s="36"/>
      <c r="B98" s="37"/>
      <c r="C98" s="38"/>
      <c r="D98" s="180" t="s">
        <v>146</v>
      </c>
      <c r="E98" s="38"/>
      <c r="F98" s="181" t="s">
        <v>171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146</v>
      </c>
      <c r="AU98" s="18" t="s">
        <v>86</v>
      </c>
    </row>
    <row r="99" spans="1:65" s="2" customFormat="1" ht="16.5" customHeight="1">
      <c r="A99" s="36"/>
      <c r="B99" s="37"/>
      <c r="C99" s="167" t="s">
        <v>173</v>
      </c>
      <c r="D99" s="167" t="s">
        <v>141</v>
      </c>
      <c r="E99" s="168" t="s">
        <v>174</v>
      </c>
      <c r="F99" s="169" t="s">
        <v>175</v>
      </c>
      <c r="G99" s="170" t="s">
        <v>32</v>
      </c>
      <c r="H99" s="171">
        <v>0</v>
      </c>
      <c r="I99" s="172"/>
      <c r="J99" s="173">
        <f>ROUND(I99*H99,2)</f>
        <v>0</v>
      </c>
      <c r="K99" s="169" t="s">
        <v>32</v>
      </c>
      <c r="L99" s="41"/>
      <c r="M99" s="174" t="s">
        <v>32</v>
      </c>
      <c r="N99" s="175" t="s">
        <v>49</v>
      </c>
      <c r="O99" s="66"/>
      <c r="P99" s="176">
        <f>O99*H99</f>
        <v>0</v>
      </c>
      <c r="Q99" s="176">
        <v>0</v>
      </c>
      <c r="R99" s="176">
        <f>Q99*H99</f>
        <v>0</v>
      </c>
      <c r="S99" s="176">
        <v>0</v>
      </c>
      <c r="T99" s="177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78" t="s">
        <v>144</v>
      </c>
      <c r="AT99" s="178" t="s">
        <v>141</v>
      </c>
      <c r="AU99" s="178" t="s">
        <v>86</v>
      </c>
      <c r="AY99" s="18" t="s">
        <v>140</v>
      </c>
      <c r="BE99" s="179">
        <f>IF(N99="základní",J99,0)</f>
        <v>0</v>
      </c>
      <c r="BF99" s="179">
        <f>IF(N99="snížená",J99,0)</f>
        <v>0</v>
      </c>
      <c r="BG99" s="179">
        <f>IF(N99="zákl. přenesená",J99,0)</f>
        <v>0</v>
      </c>
      <c r="BH99" s="179">
        <f>IF(N99="sníž. přenesená",J99,0)</f>
        <v>0</v>
      </c>
      <c r="BI99" s="179">
        <f>IF(N99="nulová",J99,0)</f>
        <v>0</v>
      </c>
      <c r="BJ99" s="18" t="s">
        <v>86</v>
      </c>
      <c r="BK99" s="179">
        <f>ROUND(I99*H99,2)</f>
        <v>0</v>
      </c>
      <c r="BL99" s="18" t="s">
        <v>144</v>
      </c>
      <c r="BM99" s="178" t="s">
        <v>176</v>
      </c>
    </row>
    <row r="100" spans="1:65" s="2" customFormat="1" ht="11.25">
      <c r="A100" s="36"/>
      <c r="B100" s="37"/>
      <c r="C100" s="38"/>
      <c r="D100" s="180" t="s">
        <v>146</v>
      </c>
      <c r="E100" s="38"/>
      <c r="F100" s="181" t="s">
        <v>175</v>
      </c>
      <c r="G100" s="38"/>
      <c r="H100" s="38"/>
      <c r="I100" s="182"/>
      <c r="J100" s="38"/>
      <c r="K100" s="38"/>
      <c r="L100" s="41"/>
      <c r="M100" s="186"/>
      <c r="N100" s="187"/>
      <c r="O100" s="188"/>
      <c r="P100" s="188"/>
      <c r="Q100" s="188"/>
      <c r="R100" s="188"/>
      <c r="S100" s="188"/>
      <c r="T100" s="189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146</v>
      </c>
      <c r="AU100" s="18" t="s">
        <v>86</v>
      </c>
    </row>
    <row r="101" spans="1:65" s="2" customFormat="1" ht="6.95" customHeight="1">
      <c r="A101" s="36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41"/>
      <c r="M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</sheetData>
  <sheetProtection algorithmName="SHA-512" hashValue="qBS/geVhd1iIB6OnvbiMikaviwY6QrFk4YWdgs1qeECcaWYKT4G8Ox0KuXNSzxe5D2I5deHjRWAvmz+58CH9ww==" saltValue="HbIz8yaNwUvFHSoGSOJMkNiVRMMd/Cui8dY6AfDVe9HHWOhIYqGPWzcLseyCOMRu3tP+VWcLwQ37cYCeL4nnJA==" spinCount="100000" sheet="1" objects="1" scenarios="1" formatColumns="0" formatRows="0" autoFilter="0"/>
  <autoFilter ref="C79:K100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177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ROUND((SUM(BE84:BE105)),  2)</f>
        <v>0</v>
      </c>
      <c r="G33" s="36"/>
      <c r="H33" s="36"/>
      <c r="I33" s="120">
        <v>0.21</v>
      </c>
      <c r="J33" s="119">
        <f>ROUND(((SUM(BE84:BE105))*I33),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ROUND((SUM(BF84:BF105)),  2)</f>
        <v>0</v>
      </c>
      <c r="G34" s="36"/>
      <c r="H34" s="36"/>
      <c r="I34" s="120">
        <v>0.15</v>
      </c>
      <c r="J34" s="119">
        <f>ROUND(((SUM(BF84:BF105))*I34),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ROUND((SUM(BG84:BG105)),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ROUND((SUM(BH84:BH105)),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ROUND((SUM(BI84:BI105)),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01 - Vedlejší rozpočtové náklady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178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179</v>
      </c>
      <c r="E61" s="193"/>
      <c r="F61" s="193"/>
      <c r="G61" s="193"/>
      <c r="H61" s="193"/>
      <c r="I61" s="193"/>
      <c r="J61" s="194">
        <f>J86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180</v>
      </c>
      <c r="E62" s="193"/>
      <c r="F62" s="193"/>
      <c r="G62" s="193"/>
      <c r="H62" s="193"/>
      <c r="I62" s="193"/>
      <c r="J62" s="194">
        <f>J91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181</v>
      </c>
      <c r="E63" s="193"/>
      <c r="F63" s="193"/>
      <c r="G63" s="193"/>
      <c r="H63" s="193"/>
      <c r="I63" s="193"/>
      <c r="J63" s="194">
        <f>J96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182</v>
      </c>
      <c r="E64" s="193"/>
      <c r="F64" s="193"/>
      <c r="G64" s="193"/>
      <c r="H64" s="193"/>
      <c r="I64" s="193"/>
      <c r="J64" s="194">
        <f>J101</f>
        <v>0</v>
      </c>
      <c r="K64" s="191"/>
      <c r="L64" s="195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4" t="s">
        <v>124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0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88" t="str">
        <f>E7</f>
        <v>Objekt zázemí a šaten sport. organizace</v>
      </c>
      <c r="F74" s="389"/>
      <c r="G74" s="389"/>
      <c r="H74" s="389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0" t="s">
        <v>117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45" t="str">
        <f>E9</f>
        <v>01 - Vedlejší rozpočtové náklady</v>
      </c>
      <c r="F76" s="390"/>
      <c r="G76" s="390"/>
      <c r="H76" s="390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0" t="s">
        <v>22</v>
      </c>
      <c r="D78" s="38"/>
      <c r="E78" s="38"/>
      <c r="F78" s="28" t="str">
        <f>F12</f>
        <v xml:space="preserve">Štěnovický Borek </v>
      </c>
      <c r="G78" s="38"/>
      <c r="H78" s="38"/>
      <c r="I78" s="30" t="s">
        <v>24</v>
      </c>
      <c r="J78" s="61" t="str">
        <f>IF(J12="","",J12)</f>
        <v>25. 2. 2022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40.15" customHeight="1">
      <c r="A80" s="36"/>
      <c r="B80" s="37"/>
      <c r="C80" s="30" t="s">
        <v>30</v>
      </c>
      <c r="D80" s="38"/>
      <c r="E80" s="38"/>
      <c r="F80" s="28" t="str">
        <f>E15</f>
        <v>Obec Štěnovický Borek, Štěnovický Borek 28, 33209</v>
      </c>
      <c r="G80" s="38"/>
      <c r="H80" s="38"/>
      <c r="I80" s="30" t="s">
        <v>37</v>
      </c>
      <c r="J80" s="34" t="str">
        <f>E21</f>
        <v>Dipl. tech. Josef Špeta, autorizovaný stavitel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0" t="s">
        <v>35</v>
      </c>
      <c r="D81" s="38"/>
      <c r="E81" s="38"/>
      <c r="F81" s="28" t="str">
        <f>IF(E18="","",E18)</f>
        <v>Vyplň údaj</v>
      </c>
      <c r="G81" s="38"/>
      <c r="H81" s="38"/>
      <c r="I81" s="30" t="s">
        <v>40</v>
      </c>
      <c r="J81" s="34" t="str">
        <f>E24</f>
        <v>Jakub Vilingr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0" customFormat="1" ht="29.25" customHeight="1">
      <c r="A83" s="142"/>
      <c r="B83" s="143"/>
      <c r="C83" s="144" t="s">
        <v>125</v>
      </c>
      <c r="D83" s="145" t="s">
        <v>63</v>
      </c>
      <c r="E83" s="145" t="s">
        <v>59</v>
      </c>
      <c r="F83" s="145" t="s">
        <v>60</v>
      </c>
      <c r="G83" s="145" t="s">
        <v>126</v>
      </c>
      <c r="H83" s="145" t="s">
        <v>127</v>
      </c>
      <c r="I83" s="145" t="s">
        <v>128</v>
      </c>
      <c r="J83" s="145" t="s">
        <v>121</v>
      </c>
      <c r="K83" s="146" t="s">
        <v>129</v>
      </c>
      <c r="L83" s="147"/>
      <c r="M83" s="70" t="s">
        <v>32</v>
      </c>
      <c r="N83" s="71" t="s">
        <v>48</v>
      </c>
      <c r="O83" s="71" t="s">
        <v>130</v>
      </c>
      <c r="P83" s="71" t="s">
        <v>131</v>
      </c>
      <c r="Q83" s="71" t="s">
        <v>132</v>
      </c>
      <c r="R83" s="71" t="s">
        <v>133</v>
      </c>
      <c r="S83" s="71" t="s">
        <v>134</v>
      </c>
      <c r="T83" s="72" t="s">
        <v>135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pans="1:65" s="2" customFormat="1" ht="22.9" customHeight="1">
      <c r="A84" s="36"/>
      <c r="B84" s="37"/>
      <c r="C84" s="77" t="s">
        <v>136</v>
      </c>
      <c r="D84" s="38"/>
      <c r="E84" s="38"/>
      <c r="F84" s="38"/>
      <c r="G84" s="38"/>
      <c r="H84" s="38"/>
      <c r="I84" s="38"/>
      <c r="J84" s="148">
        <f>BK84</f>
        <v>0</v>
      </c>
      <c r="K84" s="38"/>
      <c r="L84" s="41"/>
      <c r="M84" s="73"/>
      <c r="N84" s="149"/>
      <c r="O84" s="74"/>
      <c r="P84" s="150">
        <f>P85</f>
        <v>0</v>
      </c>
      <c r="Q84" s="74"/>
      <c r="R84" s="150">
        <f>R85</f>
        <v>0</v>
      </c>
      <c r="S84" s="74"/>
      <c r="T84" s="151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8" t="s">
        <v>77</v>
      </c>
      <c r="AU84" s="18" t="s">
        <v>122</v>
      </c>
      <c r="BK84" s="152">
        <f>BK85</f>
        <v>0</v>
      </c>
    </row>
    <row r="85" spans="1:65" s="11" customFormat="1" ht="25.9" customHeight="1">
      <c r="B85" s="153"/>
      <c r="C85" s="154"/>
      <c r="D85" s="155" t="s">
        <v>77</v>
      </c>
      <c r="E85" s="156" t="s">
        <v>183</v>
      </c>
      <c r="F85" s="156" t="s">
        <v>90</v>
      </c>
      <c r="G85" s="154"/>
      <c r="H85" s="154"/>
      <c r="I85" s="157"/>
      <c r="J85" s="158">
        <f>BK85</f>
        <v>0</v>
      </c>
      <c r="K85" s="154"/>
      <c r="L85" s="159"/>
      <c r="M85" s="160"/>
      <c r="N85" s="161"/>
      <c r="O85" s="161"/>
      <c r="P85" s="162">
        <f>P86+P91+P96+P101</f>
        <v>0</v>
      </c>
      <c r="Q85" s="161"/>
      <c r="R85" s="162">
        <f>R86+R91+R96+R101</f>
        <v>0</v>
      </c>
      <c r="S85" s="161"/>
      <c r="T85" s="163">
        <f>T86+T91+T96+T101</f>
        <v>0</v>
      </c>
      <c r="AR85" s="164" t="s">
        <v>160</v>
      </c>
      <c r="AT85" s="165" t="s">
        <v>77</v>
      </c>
      <c r="AU85" s="165" t="s">
        <v>78</v>
      </c>
      <c r="AY85" s="164" t="s">
        <v>140</v>
      </c>
      <c r="BK85" s="166">
        <f>BK86+BK91+BK96+BK101</f>
        <v>0</v>
      </c>
    </row>
    <row r="86" spans="1:65" s="11" customFormat="1" ht="22.9" customHeight="1">
      <c r="B86" s="153"/>
      <c r="C86" s="154"/>
      <c r="D86" s="155" t="s">
        <v>77</v>
      </c>
      <c r="E86" s="196" t="s">
        <v>184</v>
      </c>
      <c r="F86" s="196" t="s">
        <v>185</v>
      </c>
      <c r="G86" s="154"/>
      <c r="H86" s="154"/>
      <c r="I86" s="157"/>
      <c r="J86" s="197">
        <f>BK86</f>
        <v>0</v>
      </c>
      <c r="K86" s="154"/>
      <c r="L86" s="159"/>
      <c r="M86" s="160"/>
      <c r="N86" s="161"/>
      <c r="O86" s="161"/>
      <c r="P86" s="162">
        <f>SUM(P87:P90)</f>
        <v>0</v>
      </c>
      <c r="Q86" s="161"/>
      <c r="R86" s="162">
        <f>SUM(R87:R90)</f>
        <v>0</v>
      </c>
      <c r="S86" s="161"/>
      <c r="T86" s="163">
        <f>SUM(T87:T90)</f>
        <v>0</v>
      </c>
      <c r="AR86" s="164" t="s">
        <v>160</v>
      </c>
      <c r="AT86" s="165" t="s">
        <v>77</v>
      </c>
      <c r="AU86" s="165" t="s">
        <v>86</v>
      </c>
      <c r="AY86" s="164" t="s">
        <v>140</v>
      </c>
      <c r="BK86" s="166">
        <f>SUM(BK87:BK90)</f>
        <v>0</v>
      </c>
    </row>
    <row r="87" spans="1:65" s="2" customFormat="1" ht="16.5" customHeight="1">
      <c r="A87" s="36"/>
      <c r="B87" s="37"/>
      <c r="C87" s="167" t="s">
        <v>86</v>
      </c>
      <c r="D87" s="167" t="s">
        <v>141</v>
      </c>
      <c r="E87" s="168" t="s">
        <v>186</v>
      </c>
      <c r="F87" s="169" t="s">
        <v>185</v>
      </c>
      <c r="G87" s="170" t="s">
        <v>187</v>
      </c>
      <c r="H87" s="171">
        <v>1</v>
      </c>
      <c r="I87" s="172"/>
      <c r="J87" s="173">
        <f>ROUND(I87*H87,2)</f>
        <v>0</v>
      </c>
      <c r="K87" s="169" t="s">
        <v>188</v>
      </c>
      <c r="L87" s="41"/>
      <c r="M87" s="174" t="s">
        <v>32</v>
      </c>
      <c r="N87" s="175" t="s">
        <v>49</v>
      </c>
      <c r="O87" s="66"/>
      <c r="P87" s="176">
        <f>O87*H87</f>
        <v>0</v>
      </c>
      <c r="Q87" s="176">
        <v>0</v>
      </c>
      <c r="R87" s="176">
        <f>Q87*H87</f>
        <v>0</v>
      </c>
      <c r="S87" s="176">
        <v>0</v>
      </c>
      <c r="T87" s="17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78" t="s">
        <v>189</v>
      </c>
      <c r="AT87" s="178" t="s">
        <v>141</v>
      </c>
      <c r="AU87" s="178" t="s">
        <v>88</v>
      </c>
      <c r="AY87" s="18" t="s">
        <v>140</v>
      </c>
      <c r="BE87" s="179">
        <f>IF(N87="základní",J87,0)</f>
        <v>0</v>
      </c>
      <c r="BF87" s="179">
        <f>IF(N87="snížená",J87,0)</f>
        <v>0</v>
      </c>
      <c r="BG87" s="179">
        <f>IF(N87="zákl. přenesená",J87,0)</f>
        <v>0</v>
      </c>
      <c r="BH87" s="179">
        <f>IF(N87="sníž. přenesená",J87,0)</f>
        <v>0</v>
      </c>
      <c r="BI87" s="179">
        <f>IF(N87="nulová",J87,0)</f>
        <v>0</v>
      </c>
      <c r="BJ87" s="18" t="s">
        <v>86</v>
      </c>
      <c r="BK87" s="179">
        <f>ROUND(I87*H87,2)</f>
        <v>0</v>
      </c>
      <c r="BL87" s="18" t="s">
        <v>189</v>
      </c>
      <c r="BM87" s="178" t="s">
        <v>190</v>
      </c>
    </row>
    <row r="88" spans="1:65" s="2" customFormat="1" ht="11.25">
      <c r="A88" s="36"/>
      <c r="B88" s="37"/>
      <c r="C88" s="38"/>
      <c r="D88" s="180" t="s">
        <v>146</v>
      </c>
      <c r="E88" s="38"/>
      <c r="F88" s="181" t="s">
        <v>185</v>
      </c>
      <c r="G88" s="38"/>
      <c r="H88" s="38"/>
      <c r="I88" s="182"/>
      <c r="J88" s="38"/>
      <c r="K88" s="38"/>
      <c r="L88" s="41"/>
      <c r="M88" s="183"/>
      <c r="N88" s="184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146</v>
      </c>
      <c r="AU88" s="18" t="s">
        <v>88</v>
      </c>
    </row>
    <row r="89" spans="1:65" s="2" customFormat="1" ht="11.25">
      <c r="A89" s="36"/>
      <c r="B89" s="37"/>
      <c r="C89" s="38"/>
      <c r="D89" s="198" t="s">
        <v>191</v>
      </c>
      <c r="E89" s="38"/>
      <c r="F89" s="199" t="s">
        <v>192</v>
      </c>
      <c r="G89" s="38"/>
      <c r="H89" s="38"/>
      <c r="I89" s="182"/>
      <c r="J89" s="38"/>
      <c r="K89" s="38"/>
      <c r="L89" s="41"/>
      <c r="M89" s="183"/>
      <c r="N89" s="18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8" t="s">
        <v>191</v>
      </c>
      <c r="AU89" s="18" t="s">
        <v>88</v>
      </c>
    </row>
    <row r="90" spans="1:65" s="2" customFormat="1" ht="165.75">
      <c r="A90" s="36"/>
      <c r="B90" s="37"/>
      <c r="C90" s="38"/>
      <c r="D90" s="180" t="s">
        <v>154</v>
      </c>
      <c r="E90" s="38"/>
      <c r="F90" s="185" t="s">
        <v>193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154</v>
      </c>
      <c r="AU90" s="18" t="s">
        <v>88</v>
      </c>
    </row>
    <row r="91" spans="1:65" s="11" customFormat="1" ht="22.9" customHeight="1">
      <c r="B91" s="153"/>
      <c r="C91" s="154"/>
      <c r="D91" s="155" t="s">
        <v>77</v>
      </c>
      <c r="E91" s="196" t="s">
        <v>194</v>
      </c>
      <c r="F91" s="196" t="s">
        <v>195</v>
      </c>
      <c r="G91" s="154"/>
      <c r="H91" s="154"/>
      <c r="I91" s="157"/>
      <c r="J91" s="197">
        <f>BK91</f>
        <v>0</v>
      </c>
      <c r="K91" s="154"/>
      <c r="L91" s="159"/>
      <c r="M91" s="160"/>
      <c r="N91" s="161"/>
      <c r="O91" s="161"/>
      <c r="P91" s="162">
        <f>SUM(P92:P95)</f>
        <v>0</v>
      </c>
      <c r="Q91" s="161"/>
      <c r="R91" s="162">
        <f>SUM(R92:R95)</f>
        <v>0</v>
      </c>
      <c r="S91" s="161"/>
      <c r="T91" s="163">
        <f>SUM(T92:T95)</f>
        <v>0</v>
      </c>
      <c r="AR91" s="164" t="s">
        <v>160</v>
      </c>
      <c r="AT91" s="165" t="s">
        <v>77</v>
      </c>
      <c r="AU91" s="165" t="s">
        <v>86</v>
      </c>
      <c r="AY91" s="164" t="s">
        <v>140</v>
      </c>
      <c r="BK91" s="166">
        <f>SUM(BK92:BK95)</f>
        <v>0</v>
      </c>
    </row>
    <row r="92" spans="1:65" s="2" customFormat="1" ht="16.5" customHeight="1">
      <c r="A92" s="36"/>
      <c r="B92" s="37"/>
      <c r="C92" s="167" t="s">
        <v>88</v>
      </c>
      <c r="D92" s="167" t="s">
        <v>141</v>
      </c>
      <c r="E92" s="168" t="s">
        <v>196</v>
      </c>
      <c r="F92" s="169" t="s">
        <v>195</v>
      </c>
      <c r="G92" s="170" t="s">
        <v>187</v>
      </c>
      <c r="H92" s="171">
        <v>1</v>
      </c>
      <c r="I92" s="172"/>
      <c r="J92" s="173">
        <f>ROUND(I92*H92,2)</f>
        <v>0</v>
      </c>
      <c r="K92" s="169" t="s">
        <v>188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189</v>
      </c>
      <c r="AT92" s="178" t="s">
        <v>141</v>
      </c>
      <c r="AU92" s="178" t="s">
        <v>88</v>
      </c>
      <c r="AY92" s="18" t="s">
        <v>140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189</v>
      </c>
      <c r="BM92" s="178" t="s">
        <v>197</v>
      </c>
    </row>
    <row r="93" spans="1:65" s="2" customFormat="1" ht="11.25">
      <c r="A93" s="36"/>
      <c r="B93" s="37"/>
      <c r="C93" s="38"/>
      <c r="D93" s="180" t="s">
        <v>146</v>
      </c>
      <c r="E93" s="38"/>
      <c r="F93" s="181" t="s">
        <v>195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146</v>
      </c>
      <c r="AU93" s="18" t="s">
        <v>88</v>
      </c>
    </row>
    <row r="94" spans="1:65" s="2" customFormat="1" ht="11.25">
      <c r="A94" s="36"/>
      <c r="B94" s="37"/>
      <c r="C94" s="38"/>
      <c r="D94" s="198" t="s">
        <v>191</v>
      </c>
      <c r="E94" s="38"/>
      <c r="F94" s="199" t="s">
        <v>198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191</v>
      </c>
      <c r="AU94" s="18" t="s">
        <v>88</v>
      </c>
    </row>
    <row r="95" spans="1:65" s="2" customFormat="1" ht="48.75">
      <c r="A95" s="36"/>
      <c r="B95" s="37"/>
      <c r="C95" s="38"/>
      <c r="D95" s="180" t="s">
        <v>154</v>
      </c>
      <c r="E95" s="38"/>
      <c r="F95" s="185" t="s">
        <v>199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154</v>
      </c>
      <c r="AU95" s="18" t="s">
        <v>88</v>
      </c>
    </row>
    <row r="96" spans="1:65" s="11" customFormat="1" ht="22.9" customHeight="1">
      <c r="B96" s="153"/>
      <c r="C96" s="154"/>
      <c r="D96" s="155" t="s">
        <v>77</v>
      </c>
      <c r="E96" s="196" t="s">
        <v>200</v>
      </c>
      <c r="F96" s="196" t="s">
        <v>201</v>
      </c>
      <c r="G96" s="154"/>
      <c r="H96" s="154"/>
      <c r="I96" s="157"/>
      <c r="J96" s="197">
        <f>BK96</f>
        <v>0</v>
      </c>
      <c r="K96" s="154"/>
      <c r="L96" s="159"/>
      <c r="M96" s="160"/>
      <c r="N96" s="161"/>
      <c r="O96" s="161"/>
      <c r="P96" s="162">
        <f>SUM(P97:P100)</f>
        <v>0</v>
      </c>
      <c r="Q96" s="161"/>
      <c r="R96" s="162">
        <f>SUM(R97:R100)</f>
        <v>0</v>
      </c>
      <c r="S96" s="161"/>
      <c r="T96" s="163">
        <f>SUM(T97:T100)</f>
        <v>0</v>
      </c>
      <c r="AR96" s="164" t="s">
        <v>160</v>
      </c>
      <c r="AT96" s="165" t="s">
        <v>77</v>
      </c>
      <c r="AU96" s="165" t="s">
        <v>86</v>
      </c>
      <c r="AY96" s="164" t="s">
        <v>140</v>
      </c>
      <c r="BK96" s="166">
        <f>SUM(BK97:BK100)</f>
        <v>0</v>
      </c>
    </row>
    <row r="97" spans="1:65" s="2" customFormat="1" ht="16.5" customHeight="1">
      <c r="A97" s="36"/>
      <c r="B97" s="37"/>
      <c r="C97" s="167" t="s">
        <v>150</v>
      </c>
      <c r="D97" s="167" t="s">
        <v>141</v>
      </c>
      <c r="E97" s="168" t="s">
        <v>202</v>
      </c>
      <c r="F97" s="169" t="s">
        <v>201</v>
      </c>
      <c r="G97" s="170" t="s">
        <v>203</v>
      </c>
      <c r="H97" s="171">
        <v>1</v>
      </c>
      <c r="I97" s="172"/>
      <c r="J97" s="173">
        <f>ROUND(I97*H97,2)</f>
        <v>0</v>
      </c>
      <c r="K97" s="169" t="s">
        <v>188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189</v>
      </c>
      <c r="AT97" s="178" t="s">
        <v>141</v>
      </c>
      <c r="AU97" s="178" t="s">
        <v>88</v>
      </c>
      <c r="AY97" s="18" t="s">
        <v>140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189</v>
      </c>
      <c r="BM97" s="178" t="s">
        <v>204</v>
      </c>
    </row>
    <row r="98" spans="1:65" s="2" customFormat="1" ht="11.25">
      <c r="A98" s="36"/>
      <c r="B98" s="37"/>
      <c r="C98" s="38"/>
      <c r="D98" s="180" t="s">
        <v>146</v>
      </c>
      <c r="E98" s="38"/>
      <c r="F98" s="181" t="s">
        <v>201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146</v>
      </c>
      <c r="AU98" s="18" t="s">
        <v>88</v>
      </c>
    </row>
    <row r="99" spans="1:65" s="2" customFormat="1" ht="11.25">
      <c r="A99" s="36"/>
      <c r="B99" s="37"/>
      <c r="C99" s="38"/>
      <c r="D99" s="198" t="s">
        <v>191</v>
      </c>
      <c r="E99" s="38"/>
      <c r="F99" s="199" t="s">
        <v>205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191</v>
      </c>
      <c r="AU99" s="18" t="s">
        <v>88</v>
      </c>
    </row>
    <row r="100" spans="1:65" s="2" customFormat="1" ht="146.25">
      <c r="A100" s="36"/>
      <c r="B100" s="37"/>
      <c r="C100" s="38"/>
      <c r="D100" s="180" t="s">
        <v>154</v>
      </c>
      <c r="E100" s="38"/>
      <c r="F100" s="185" t="s">
        <v>206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154</v>
      </c>
      <c r="AU100" s="18" t="s">
        <v>88</v>
      </c>
    </row>
    <row r="101" spans="1:65" s="11" customFormat="1" ht="22.9" customHeight="1">
      <c r="B101" s="153"/>
      <c r="C101" s="154"/>
      <c r="D101" s="155" t="s">
        <v>77</v>
      </c>
      <c r="E101" s="196" t="s">
        <v>207</v>
      </c>
      <c r="F101" s="196" t="s">
        <v>208</v>
      </c>
      <c r="G101" s="154"/>
      <c r="H101" s="154"/>
      <c r="I101" s="157"/>
      <c r="J101" s="197">
        <f>BK101</f>
        <v>0</v>
      </c>
      <c r="K101" s="154"/>
      <c r="L101" s="159"/>
      <c r="M101" s="160"/>
      <c r="N101" s="161"/>
      <c r="O101" s="161"/>
      <c r="P101" s="162">
        <f>SUM(P102:P105)</f>
        <v>0</v>
      </c>
      <c r="Q101" s="161"/>
      <c r="R101" s="162">
        <f>SUM(R102:R105)</f>
        <v>0</v>
      </c>
      <c r="S101" s="161"/>
      <c r="T101" s="163">
        <f>SUM(T102:T105)</f>
        <v>0</v>
      </c>
      <c r="AR101" s="164" t="s">
        <v>160</v>
      </c>
      <c r="AT101" s="165" t="s">
        <v>77</v>
      </c>
      <c r="AU101" s="165" t="s">
        <v>86</v>
      </c>
      <c r="AY101" s="164" t="s">
        <v>140</v>
      </c>
      <c r="BK101" s="166">
        <f>SUM(BK102:BK105)</f>
        <v>0</v>
      </c>
    </row>
    <row r="102" spans="1:65" s="2" customFormat="1" ht="16.5" customHeight="1">
      <c r="A102" s="36"/>
      <c r="B102" s="37"/>
      <c r="C102" s="167" t="s">
        <v>139</v>
      </c>
      <c r="D102" s="167" t="s">
        <v>141</v>
      </c>
      <c r="E102" s="168" t="s">
        <v>209</v>
      </c>
      <c r="F102" s="169" t="s">
        <v>208</v>
      </c>
      <c r="G102" s="170" t="s">
        <v>187</v>
      </c>
      <c r="H102" s="171">
        <v>1</v>
      </c>
      <c r="I102" s="172"/>
      <c r="J102" s="173">
        <f>ROUND(I102*H102,2)</f>
        <v>0</v>
      </c>
      <c r="K102" s="169" t="s">
        <v>188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189</v>
      </c>
      <c r="AT102" s="178" t="s">
        <v>141</v>
      </c>
      <c r="AU102" s="178" t="s">
        <v>88</v>
      </c>
      <c r="AY102" s="18" t="s">
        <v>140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189</v>
      </c>
      <c r="BM102" s="178" t="s">
        <v>210</v>
      </c>
    </row>
    <row r="103" spans="1:65" s="2" customFormat="1" ht="11.25">
      <c r="A103" s="36"/>
      <c r="B103" s="37"/>
      <c r="C103" s="38"/>
      <c r="D103" s="180" t="s">
        <v>146</v>
      </c>
      <c r="E103" s="38"/>
      <c r="F103" s="181" t="s">
        <v>208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146</v>
      </c>
      <c r="AU103" s="18" t="s">
        <v>88</v>
      </c>
    </row>
    <row r="104" spans="1:65" s="2" customFormat="1" ht="11.25">
      <c r="A104" s="36"/>
      <c r="B104" s="37"/>
      <c r="C104" s="38"/>
      <c r="D104" s="198" t="s">
        <v>191</v>
      </c>
      <c r="E104" s="38"/>
      <c r="F104" s="199" t="s">
        <v>211</v>
      </c>
      <c r="G104" s="38"/>
      <c r="H104" s="38"/>
      <c r="I104" s="182"/>
      <c r="J104" s="38"/>
      <c r="K104" s="38"/>
      <c r="L104" s="41"/>
      <c r="M104" s="183"/>
      <c r="N104" s="18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191</v>
      </c>
      <c r="AU104" s="18" t="s">
        <v>88</v>
      </c>
    </row>
    <row r="105" spans="1:65" s="2" customFormat="1" ht="136.5">
      <c r="A105" s="36"/>
      <c r="B105" s="37"/>
      <c r="C105" s="38"/>
      <c r="D105" s="180" t="s">
        <v>154</v>
      </c>
      <c r="E105" s="38"/>
      <c r="F105" s="185" t="s">
        <v>212</v>
      </c>
      <c r="G105" s="38"/>
      <c r="H105" s="38"/>
      <c r="I105" s="182"/>
      <c r="J105" s="38"/>
      <c r="K105" s="38"/>
      <c r="L105" s="41"/>
      <c r="M105" s="186"/>
      <c r="N105" s="187"/>
      <c r="O105" s="188"/>
      <c r="P105" s="188"/>
      <c r="Q105" s="188"/>
      <c r="R105" s="188"/>
      <c r="S105" s="188"/>
      <c r="T105" s="189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154</v>
      </c>
      <c r="AU105" s="18" t="s">
        <v>88</v>
      </c>
    </row>
    <row r="106" spans="1:65" s="2" customFormat="1" ht="6.95" customHeight="1">
      <c r="A106" s="36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1"/>
      <c r="M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</sheetData>
  <sheetProtection algorithmName="SHA-512" hashValue="RcoLF8lRaT7SKwkDdfO0il8pSl9HiSIGK9V+jz6s/rUVGV/d9ab8ngUuvpbU4/wbZqPcrVKWH1YRmHOJ9ZluxA==" saltValue="lnHSkKGwp51xoqEj7UnYtT5KvtYFPxx8u7TlsMNxXuS78kfDtskJdTge6BgwthebLlod2D8SRbcPKbcqM+QWRg==" spinCount="100000" sheet="1" objects="1" scenarios="1" formatColumns="0" formatRows="0" autoFilter="0"/>
  <autoFilter ref="C83:K105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4" r:id="rId2"/>
    <hyperlink ref="F99" r:id="rId3"/>
    <hyperlink ref="F104" r:id="rId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213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ROUND(J104,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ROUND((SUM(BE104:BE1090)),  2)</f>
        <v>0</v>
      </c>
      <c r="G33" s="36"/>
      <c r="H33" s="36"/>
      <c r="I33" s="120">
        <v>0.21</v>
      </c>
      <c r="J33" s="119">
        <f>ROUND(((SUM(BE104:BE1090))*I33),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ROUND((SUM(BF104:BF1090)),  2)</f>
        <v>0</v>
      </c>
      <c r="G34" s="36"/>
      <c r="H34" s="36"/>
      <c r="I34" s="120">
        <v>0.15</v>
      </c>
      <c r="J34" s="119">
        <f>ROUND(((SUM(BF104:BF1090))*I34),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ROUND((SUM(BG104:BG1090)),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ROUND((SUM(BH104:BH1090)),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ROUND((SUM(BI104:BI1090)),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02 - D1.1. - D.1.3. - Stavebně konstrukční část, PBŘ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J104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214</v>
      </c>
      <c r="E60" s="139"/>
      <c r="F60" s="139"/>
      <c r="G60" s="139"/>
      <c r="H60" s="139"/>
      <c r="I60" s="139"/>
      <c r="J60" s="140">
        <f>J105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215</v>
      </c>
      <c r="E61" s="193"/>
      <c r="F61" s="193"/>
      <c r="G61" s="193"/>
      <c r="H61" s="193"/>
      <c r="I61" s="193"/>
      <c r="J61" s="194">
        <f>J106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216</v>
      </c>
      <c r="E62" s="193"/>
      <c r="F62" s="193"/>
      <c r="G62" s="193"/>
      <c r="H62" s="193"/>
      <c r="I62" s="193"/>
      <c r="J62" s="194">
        <f>J123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217</v>
      </c>
      <c r="E63" s="193"/>
      <c r="F63" s="193"/>
      <c r="G63" s="193"/>
      <c r="H63" s="193"/>
      <c r="I63" s="193"/>
      <c r="J63" s="194">
        <f>J167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218</v>
      </c>
      <c r="E64" s="193"/>
      <c r="F64" s="193"/>
      <c r="G64" s="193"/>
      <c r="H64" s="193"/>
      <c r="I64" s="193"/>
      <c r="J64" s="194">
        <f>J304</f>
        <v>0</v>
      </c>
      <c r="K64" s="191"/>
      <c r="L64" s="195"/>
    </row>
    <row r="65" spans="2:12" s="12" customFormat="1" ht="19.899999999999999" customHeight="1">
      <c r="B65" s="190"/>
      <c r="C65" s="191"/>
      <c r="D65" s="192" t="s">
        <v>219</v>
      </c>
      <c r="E65" s="193"/>
      <c r="F65" s="193"/>
      <c r="G65" s="193"/>
      <c r="H65" s="193"/>
      <c r="I65" s="193"/>
      <c r="J65" s="194">
        <f>J330</f>
        <v>0</v>
      </c>
      <c r="K65" s="191"/>
      <c r="L65" s="195"/>
    </row>
    <row r="66" spans="2:12" s="12" customFormat="1" ht="19.899999999999999" customHeight="1">
      <c r="B66" s="190"/>
      <c r="C66" s="191"/>
      <c r="D66" s="192" t="s">
        <v>220</v>
      </c>
      <c r="E66" s="193"/>
      <c r="F66" s="193"/>
      <c r="G66" s="193"/>
      <c r="H66" s="193"/>
      <c r="I66" s="193"/>
      <c r="J66" s="194">
        <f>J339</f>
        <v>0</v>
      </c>
      <c r="K66" s="191"/>
      <c r="L66" s="195"/>
    </row>
    <row r="67" spans="2:12" s="12" customFormat="1" ht="19.899999999999999" customHeight="1">
      <c r="B67" s="190"/>
      <c r="C67" s="191"/>
      <c r="D67" s="192" t="s">
        <v>221</v>
      </c>
      <c r="E67" s="193"/>
      <c r="F67" s="193"/>
      <c r="G67" s="193"/>
      <c r="H67" s="193"/>
      <c r="I67" s="193"/>
      <c r="J67" s="194">
        <f>J495</f>
        <v>0</v>
      </c>
      <c r="K67" s="191"/>
      <c r="L67" s="195"/>
    </row>
    <row r="68" spans="2:12" s="12" customFormat="1" ht="19.899999999999999" customHeight="1">
      <c r="B68" s="190"/>
      <c r="C68" s="191"/>
      <c r="D68" s="192" t="s">
        <v>222</v>
      </c>
      <c r="E68" s="193"/>
      <c r="F68" s="193"/>
      <c r="G68" s="193"/>
      <c r="H68" s="193"/>
      <c r="I68" s="193"/>
      <c r="J68" s="194">
        <f>J549</f>
        <v>0</v>
      </c>
      <c r="K68" s="191"/>
      <c r="L68" s="195"/>
    </row>
    <row r="69" spans="2:12" s="9" customFormat="1" ht="24.95" customHeight="1">
      <c r="B69" s="136"/>
      <c r="C69" s="137"/>
      <c r="D69" s="138" t="s">
        <v>223</v>
      </c>
      <c r="E69" s="139"/>
      <c r="F69" s="139"/>
      <c r="G69" s="139"/>
      <c r="H69" s="139"/>
      <c r="I69" s="139"/>
      <c r="J69" s="140">
        <f>J553</f>
        <v>0</v>
      </c>
      <c r="K69" s="137"/>
      <c r="L69" s="141"/>
    </row>
    <row r="70" spans="2:12" s="12" customFormat="1" ht="19.899999999999999" customHeight="1">
      <c r="B70" s="190"/>
      <c r="C70" s="191"/>
      <c r="D70" s="192" t="s">
        <v>224</v>
      </c>
      <c r="E70" s="193"/>
      <c r="F70" s="193"/>
      <c r="G70" s="193"/>
      <c r="H70" s="193"/>
      <c r="I70" s="193"/>
      <c r="J70" s="194">
        <f>J554</f>
        <v>0</v>
      </c>
      <c r="K70" s="191"/>
      <c r="L70" s="195"/>
    </row>
    <row r="71" spans="2:12" s="12" customFormat="1" ht="19.899999999999999" customHeight="1">
      <c r="B71" s="190"/>
      <c r="C71" s="191"/>
      <c r="D71" s="192" t="s">
        <v>225</v>
      </c>
      <c r="E71" s="193"/>
      <c r="F71" s="193"/>
      <c r="G71" s="193"/>
      <c r="H71" s="193"/>
      <c r="I71" s="193"/>
      <c r="J71" s="194">
        <f>J588</f>
        <v>0</v>
      </c>
      <c r="K71" s="191"/>
      <c r="L71" s="195"/>
    </row>
    <row r="72" spans="2:12" s="12" customFormat="1" ht="19.899999999999999" customHeight="1">
      <c r="B72" s="190"/>
      <c r="C72" s="191"/>
      <c r="D72" s="192" t="s">
        <v>226</v>
      </c>
      <c r="E72" s="193"/>
      <c r="F72" s="193"/>
      <c r="G72" s="193"/>
      <c r="H72" s="193"/>
      <c r="I72" s="193"/>
      <c r="J72" s="194">
        <f>J612</f>
        <v>0</v>
      </c>
      <c r="K72" s="191"/>
      <c r="L72" s="195"/>
    </row>
    <row r="73" spans="2:12" s="12" customFormat="1" ht="19.899999999999999" customHeight="1">
      <c r="B73" s="190"/>
      <c r="C73" s="191"/>
      <c r="D73" s="192" t="s">
        <v>227</v>
      </c>
      <c r="E73" s="193"/>
      <c r="F73" s="193"/>
      <c r="G73" s="193"/>
      <c r="H73" s="193"/>
      <c r="I73" s="193"/>
      <c r="J73" s="194">
        <f>J626</f>
        <v>0</v>
      </c>
      <c r="K73" s="191"/>
      <c r="L73" s="195"/>
    </row>
    <row r="74" spans="2:12" s="12" customFormat="1" ht="19.899999999999999" customHeight="1">
      <c r="B74" s="190"/>
      <c r="C74" s="191"/>
      <c r="D74" s="192" t="s">
        <v>228</v>
      </c>
      <c r="E74" s="193"/>
      <c r="F74" s="193"/>
      <c r="G74" s="193"/>
      <c r="H74" s="193"/>
      <c r="I74" s="193"/>
      <c r="J74" s="194">
        <f>J653</f>
        <v>0</v>
      </c>
      <c r="K74" s="191"/>
      <c r="L74" s="195"/>
    </row>
    <row r="75" spans="2:12" s="12" customFormat="1" ht="19.899999999999999" customHeight="1">
      <c r="B75" s="190"/>
      <c r="C75" s="191"/>
      <c r="D75" s="192" t="s">
        <v>229</v>
      </c>
      <c r="E75" s="193"/>
      <c r="F75" s="193"/>
      <c r="G75" s="193"/>
      <c r="H75" s="193"/>
      <c r="I75" s="193"/>
      <c r="J75" s="194">
        <f>J705</f>
        <v>0</v>
      </c>
      <c r="K75" s="191"/>
      <c r="L75" s="195"/>
    </row>
    <row r="76" spans="2:12" s="12" customFormat="1" ht="19.899999999999999" customHeight="1">
      <c r="B76" s="190"/>
      <c r="C76" s="191"/>
      <c r="D76" s="192" t="s">
        <v>230</v>
      </c>
      <c r="E76" s="193"/>
      <c r="F76" s="193"/>
      <c r="G76" s="193"/>
      <c r="H76" s="193"/>
      <c r="I76" s="193"/>
      <c r="J76" s="194">
        <f>J729</f>
        <v>0</v>
      </c>
      <c r="K76" s="191"/>
      <c r="L76" s="195"/>
    </row>
    <row r="77" spans="2:12" s="12" customFormat="1" ht="19.899999999999999" customHeight="1">
      <c r="B77" s="190"/>
      <c r="C77" s="191"/>
      <c r="D77" s="192" t="s">
        <v>231</v>
      </c>
      <c r="E77" s="193"/>
      <c r="F77" s="193"/>
      <c r="G77" s="193"/>
      <c r="H77" s="193"/>
      <c r="I77" s="193"/>
      <c r="J77" s="194">
        <f>J746</f>
        <v>0</v>
      </c>
      <c r="K77" s="191"/>
      <c r="L77" s="195"/>
    </row>
    <row r="78" spans="2:12" s="12" customFormat="1" ht="19.899999999999999" customHeight="1">
      <c r="B78" s="190"/>
      <c r="C78" s="191"/>
      <c r="D78" s="192" t="s">
        <v>232</v>
      </c>
      <c r="E78" s="193"/>
      <c r="F78" s="193"/>
      <c r="G78" s="193"/>
      <c r="H78" s="193"/>
      <c r="I78" s="193"/>
      <c r="J78" s="194">
        <f>J817</f>
        <v>0</v>
      </c>
      <c r="K78" s="191"/>
      <c r="L78" s="195"/>
    </row>
    <row r="79" spans="2:12" s="12" customFormat="1" ht="19.899999999999999" customHeight="1">
      <c r="B79" s="190"/>
      <c r="C79" s="191"/>
      <c r="D79" s="192" t="s">
        <v>233</v>
      </c>
      <c r="E79" s="193"/>
      <c r="F79" s="193"/>
      <c r="G79" s="193"/>
      <c r="H79" s="193"/>
      <c r="I79" s="193"/>
      <c r="J79" s="194">
        <f>J847</f>
        <v>0</v>
      </c>
      <c r="K79" s="191"/>
      <c r="L79" s="195"/>
    </row>
    <row r="80" spans="2:12" s="12" customFormat="1" ht="19.899999999999999" customHeight="1">
      <c r="B80" s="190"/>
      <c r="C80" s="191"/>
      <c r="D80" s="192" t="s">
        <v>234</v>
      </c>
      <c r="E80" s="193"/>
      <c r="F80" s="193"/>
      <c r="G80" s="193"/>
      <c r="H80" s="193"/>
      <c r="I80" s="193"/>
      <c r="J80" s="194">
        <f>J950</f>
        <v>0</v>
      </c>
      <c r="K80" s="191"/>
      <c r="L80" s="195"/>
    </row>
    <row r="81" spans="1:31" s="12" customFormat="1" ht="19.899999999999999" customHeight="1">
      <c r="B81" s="190"/>
      <c r="C81" s="191"/>
      <c r="D81" s="192" t="s">
        <v>235</v>
      </c>
      <c r="E81" s="193"/>
      <c r="F81" s="193"/>
      <c r="G81" s="193"/>
      <c r="H81" s="193"/>
      <c r="I81" s="193"/>
      <c r="J81" s="194">
        <f>J1015</f>
        <v>0</v>
      </c>
      <c r="K81" s="191"/>
      <c r="L81" s="195"/>
    </row>
    <row r="82" spans="1:31" s="12" customFormat="1" ht="19.899999999999999" customHeight="1">
      <c r="B82" s="190"/>
      <c r="C82" s="191"/>
      <c r="D82" s="192" t="s">
        <v>236</v>
      </c>
      <c r="E82" s="193"/>
      <c r="F82" s="193"/>
      <c r="G82" s="193"/>
      <c r="H82" s="193"/>
      <c r="I82" s="193"/>
      <c r="J82" s="194">
        <f>J1037</f>
        <v>0</v>
      </c>
      <c r="K82" s="191"/>
      <c r="L82" s="195"/>
    </row>
    <row r="83" spans="1:31" s="12" customFormat="1" ht="19.899999999999999" customHeight="1">
      <c r="B83" s="190"/>
      <c r="C83" s="191"/>
      <c r="D83" s="192" t="s">
        <v>237</v>
      </c>
      <c r="E83" s="193"/>
      <c r="F83" s="193"/>
      <c r="G83" s="193"/>
      <c r="H83" s="193"/>
      <c r="I83" s="193"/>
      <c r="J83" s="194">
        <f>J1076</f>
        <v>0</v>
      </c>
      <c r="K83" s="191"/>
      <c r="L83" s="195"/>
    </row>
    <row r="84" spans="1:31" s="9" customFormat="1" ht="24.95" customHeight="1">
      <c r="B84" s="136"/>
      <c r="C84" s="137"/>
      <c r="D84" s="138" t="s">
        <v>238</v>
      </c>
      <c r="E84" s="139"/>
      <c r="F84" s="139"/>
      <c r="G84" s="139"/>
      <c r="H84" s="139"/>
      <c r="I84" s="139"/>
      <c r="J84" s="140">
        <f>J1084</f>
        <v>0</v>
      </c>
      <c r="K84" s="137"/>
      <c r="L84" s="141"/>
    </row>
    <row r="85" spans="1:31" s="2" customFormat="1" ht="21.7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6.95" customHeight="1">
      <c r="A86" s="36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90" spans="1:31" s="2" customFormat="1" ht="6.95" customHeight="1">
      <c r="A90" s="36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24.95" customHeight="1">
      <c r="A91" s="36"/>
      <c r="B91" s="37"/>
      <c r="C91" s="24" t="s">
        <v>124</v>
      </c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</v>
      </c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88" t="str">
        <f>E7</f>
        <v>Objekt zázemí a šaten sport. organizace</v>
      </c>
      <c r="F94" s="389"/>
      <c r="G94" s="389"/>
      <c r="H94" s="389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117</v>
      </c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6.5" customHeight="1">
      <c r="A96" s="36"/>
      <c r="B96" s="37"/>
      <c r="C96" s="38"/>
      <c r="D96" s="38"/>
      <c r="E96" s="345" t="str">
        <f>E9</f>
        <v>02 - D1.1. - D.1.3. - Stavebně konstrukční část, PBŘ</v>
      </c>
      <c r="F96" s="390"/>
      <c r="G96" s="390"/>
      <c r="H96" s="390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2" customHeight="1">
      <c r="A98" s="36"/>
      <c r="B98" s="37"/>
      <c r="C98" s="30" t="s">
        <v>22</v>
      </c>
      <c r="D98" s="38"/>
      <c r="E98" s="38"/>
      <c r="F98" s="28" t="str">
        <f>F12</f>
        <v xml:space="preserve">Štěnovický Borek </v>
      </c>
      <c r="G98" s="38"/>
      <c r="H98" s="38"/>
      <c r="I98" s="30" t="s">
        <v>24</v>
      </c>
      <c r="J98" s="61" t="str">
        <f>IF(J12="","",J12)</f>
        <v>25. 2. 2022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6.9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40.15" customHeight="1">
      <c r="A100" s="36"/>
      <c r="B100" s="37"/>
      <c r="C100" s="30" t="s">
        <v>30</v>
      </c>
      <c r="D100" s="38"/>
      <c r="E100" s="38"/>
      <c r="F100" s="28" t="str">
        <f>E15</f>
        <v>Obec Štěnovický Borek, Štěnovický Borek 28, 33209</v>
      </c>
      <c r="G100" s="38"/>
      <c r="H100" s="38"/>
      <c r="I100" s="30" t="s">
        <v>37</v>
      </c>
      <c r="J100" s="34" t="str">
        <f>E21</f>
        <v>Dipl. tech. Josef Špeta, autorizovaný stavitel</v>
      </c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0" t="s">
        <v>35</v>
      </c>
      <c r="D101" s="38"/>
      <c r="E101" s="38"/>
      <c r="F101" s="28" t="str">
        <f>IF(E18="","",E18)</f>
        <v>Vyplň údaj</v>
      </c>
      <c r="G101" s="38"/>
      <c r="H101" s="38"/>
      <c r="I101" s="30" t="s">
        <v>40</v>
      </c>
      <c r="J101" s="34" t="str">
        <f>E24</f>
        <v>Jakub Vilingr</v>
      </c>
      <c r="K101" s="38"/>
      <c r="L101" s="10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0.3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10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10" customFormat="1" ht="29.25" customHeight="1">
      <c r="A103" s="142"/>
      <c r="B103" s="143"/>
      <c r="C103" s="144" t="s">
        <v>125</v>
      </c>
      <c r="D103" s="145" t="s">
        <v>63</v>
      </c>
      <c r="E103" s="145" t="s">
        <v>59</v>
      </c>
      <c r="F103" s="145" t="s">
        <v>60</v>
      </c>
      <c r="G103" s="145" t="s">
        <v>126</v>
      </c>
      <c r="H103" s="145" t="s">
        <v>127</v>
      </c>
      <c r="I103" s="145" t="s">
        <v>128</v>
      </c>
      <c r="J103" s="145" t="s">
        <v>121</v>
      </c>
      <c r="K103" s="146" t="s">
        <v>129</v>
      </c>
      <c r="L103" s="147"/>
      <c r="M103" s="70" t="s">
        <v>32</v>
      </c>
      <c r="N103" s="71" t="s">
        <v>48</v>
      </c>
      <c r="O103" s="71" t="s">
        <v>130</v>
      </c>
      <c r="P103" s="71" t="s">
        <v>131</v>
      </c>
      <c r="Q103" s="71" t="s">
        <v>132</v>
      </c>
      <c r="R103" s="71" t="s">
        <v>133</v>
      </c>
      <c r="S103" s="71" t="s">
        <v>134</v>
      </c>
      <c r="T103" s="72" t="s">
        <v>135</v>
      </c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</row>
    <row r="104" spans="1:65" s="2" customFormat="1" ht="22.9" customHeight="1">
      <c r="A104" s="36"/>
      <c r="B104" s="37"/>
      <c r="C104" s="77" t="s">
        <v>136</v>
      </c>
      <c r="D104" s="38"/>
      <c r="E104" s="38"/>
      <c r="F104" s="38"/>
      <c r="G104" s="38"/>
      <c r="H104" s="38"/>
      <c r="I104" s="38"/>
      <c r="J104" s="148">
        <f>BK104</f>
        <v>0</v>
      </c>
      <c r="K104" s="38"/>
      <c r="L104" s="41"/>
      <c r="M104" s="73"/>
      <c r="N104" s="149"/>
      <c r="O104" s="74"/>
      <c r="P104" s="150">
        <f>P105+P553+P1084</f>
        <v>0</v>
      </c>
      <c r="Q104" s="74"/>
      <c r="R104" s="150">
        <f>R105+R553+R1084</f>
        <v>949.34869593000008</v>
      </c>
      <c r="S104" s="74"/>
      <c r="T104" s="151">
        <f>T105+T553+T1084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77</v>
      </c>
      <c r="AU104" s="18" t="s">
        <v>122</v>
      </c>
      <c r="BK104" s="152">
        <f>BK105+BK553+BK1084</f>
        <v>0</v>
      </c>
    </row>
    <row r="105" spans="1:65" s="11" customFormat="1" ht="25.9" customHeight="1">
      <c r="B105" s="153"/>
      <c r="C105" s="154"/>
      <c r="D105" s="155" t="s">
        <v>77</v>
      </c>
      <c r="E105" s="156" t="s">
        <v>239</v>
      </c>
      <c r="F105" s="156" t="s">
        <v>240</v>
      </c>
      <c r="G105" s="154"/>
      <c r="H105" s="154"/>
      <c r="I105" s="157"/>
      <c r="J105" s="158">
        <f>BK105</f>
        <v>0</v>
      </c>
      <c r="K105" s="154"/>
      <c r="L105" s="159"/>
      <c r="M105" s="160"/>
      <c r="N105" s="161"/>
      <c r="O105" s="161"/>
      <c r="P105" s="162">
        <f>P106+P123+P167+P304+P330+P339+P495+P549</f>
        <v>0</v>
      </c>
      <c r="Q105" s="161"/>
      <c r="R105" s="162">
        <f>R106+R123+R167+R304+R330+R339+R495+R549</f>
        <v>915.38274152000008</v>
      </c>
      <c r="S105" s="161"/>
      <c r="T105" s="163">
        <f>T106+T123+T167+T304+T330+T339+T495+T549</f>
        <v>0</v>
      </c>
      <c r="AR105" s="164" t="s">
        <v>86</v>
      </c>
      <c r="AT105" s="165" t="s">
        <v>77</v>
      </c>
      <c r="AU105" s="165" t="s">
        <v>78</v>
      </c>
      <c r="AY105" s="164" t="s">
        <v>140</v>
      </c>
      <c r="BK105" s="166">
        <f>BK106+BK123+BK167+BK304+BK330+BK339+BK495+BK549</f>
        <v>0</v>
      </c>
    </row>
    <row r="106" spans="1:65" s="11" customFormat="1" ht="22.9" customHeight="1">
      <c r="B106" s="153"/>
      <c r="C106" s="154"/>
      <c r="D106" s="155" t="s">
        <v>77</v>
      </c>
      <c r="E106" s="196" t="s">
        <v>86</v>
      </c>
      <c r="F106" s="196" t="s">
        <v>241</v>
      </c>
      <c r="G106" s="154"/>
      <c r="H106" s="154"/>
      <c r="I106" s="157"/>
      <c r="J106" s="197">
        <f>BK106</f>
        <v>0</v>
      </c>
      <c r="K106" s="154"/>
      <c r="L106" s="159"/>
      <c r="M106" s="160"/>
      <c r="N106" s="161"/>
      <c r="O106" s="161"/>
      <c r="P106" s="162">
        <f>SUM(P107:P122)</f>
        <v>0</v>
      </c>
      <c r="Q106" s="161"/>
      <c r="R106" s="162">
        <f>SUM(R107:R122)</f>
        <v>0</v>
      </c>
      <c r="S106" s="161"/>
      <c r="T106" s="163">
        <f>SUM(T107:T122)</f>
        <v>0</v>
      </c>
      <c r="AR106" s="164" t="s">
        <v>86</v>
      </c>
      <c r="AT106" s="165" t="s">
        <v>77</v>
      </c>
      <c r="AU106" s="165" t="s">
        <v>86</v>
      </c>
      <c r="AY106" s="164" t="s">
        <v>140</v>
      </c>
      <c r="BK106" s="166">
        <f>SUM(BK107:BK122)</f>
        <v>0</v>
      </c>
    </row>
    <row r="107" spans="1:65" s="2" customFormat="1" ht="16.5" customHeight="1">
      <c r="A107" s="36"/>
      <c r="B107" s="37"/>
      <c r="C107" s="167" t="s">
        <v>86</v>
      </c>
      <c r="D107" s="167" t="s">
        <v>141</v>
      </c>
      <c r="E107" s="168" t="s">
        <v>242</v>
      </c>
      <c r="F107" s="169" t="s">
        <v>243</v>
      </c>
      <c r="G107" s="170" t="s">
        <v>244</v>
      </c>
      <c r="H107" s="171">
        <v>192.25</v>
      </c>
      <c r="I107" s="172"/>
      <c r="J107" s="173">
        <f>ROUND(I107*H107,2)</f>
        <v>0</v>
      </c>
      <c r="K107" s="169" t="s">
        <v>245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139</v>
      </c>
      <c r="AT107" s="178" t="s">
        <v>141</v>
      </c>
      <c r="AU107" s="178" t="s">
        <v>88</v>
      </c>
      <c r="AY107" s="18" t="s">
        <v>140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139</v>
      </c>
      <c r="BM107" s="178" t="s">
        <v>246</v>
      </c>
    </row>
    <row r="108" spans="1:65" s="2" customFormat="1" ht="19.5">
      <c r="A108" s="36"/>
      <c r="B108" s="37"/>
      <c r="C108" s="38"/>
      <c r="D108" s="180" t="s">
        <v>146</v>
      </c>
      <c r="E108" s="38"/>
      <c r="F108" s="181" t="s">
        <v>247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146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191</v>
      </c>
      <c r="E109" s="38"/>
      <c r="F109" s="199" t="s">
        <v>248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191</v>
      </c>
      <c r="AU109" s="18" t="s">
        <v>88</v>
      </c>
    </row>
    <row r="110" spans="1:65" s="13" customFormat="1" ht="11.25">
      <c r="B110" s="200"/>
      <c r="C110" s="201"/>
      <c r="D110" s="180" t="s">
        <v>249</v>
      </c>
      <c r="E110" s="202" t="s">
        <v>32</v>
      </c>
      <c r="F110" s="203" t="s">
        <v>250</v>
      </c>
      <c r="G110" s="201"/>
      <c r="H110" s="202" t="s">
        <v>32</v>
      </c>
      <c r="I110" s="204"/>
      <c r="J110" s="201"/>
      <c r="K110" s="201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249</v>
      </c>
      <c r="AU110" s="209" t="s">
        <v>88</v>
      </c>
      <c r="AV110" s="13" t="s">
        <v>86</v>
      </c>
      <c r="AW110" s="13" t="s">
        <v>39</v>
      </c>
      <c r="AX110" s="13" t="s">
        <v>78</v>
      </c>
      <c r="AY110" s="209" t="s">
        <v>140</v>
      </c>
    </row>
    <row r="111" spans="1:65" s="14" customFormat="1" ht="11.25">
      <c r="B111" s="210"/>
      <c r="C111" s="211"/>
      <c r="D111" s="180" t="s">
        <v>249</v>
      </c>
      <c r="E111" s="212" t="s">
        <v>32</v>
      </c>
      <c r="F111" s="213" t="s">
        <v>251</v>
      </c>
      <c r="G111" s="211"/>
      <c r="H111" s="214">
        <v>192.25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249</v>
      </c>
      <c r="AU111" s="220" t="s">
        <v>88</v>
      </c>
      <c r="AV111" s="14" t="s">
        <v>88</v>
      </c>
      <c r="AW111" s="14" t="s">
        <v>39</v>
      </c>
      <c r="AX111" s="14" t="s">
        <v>86</v>
      </c>
      <c r="AY111" s="220" t="s">
        <v>140</v>
      </c>
    </row>
    <row r="112" spans="1:65" s="2" customFormat="1" ht="21.75" customHeight="1">
      <c r="A112" s="36"/>
      <c r="B112" s="37"/>
      <c r="C112" s="167" t="s">
        <v>88</v>
      </c>
      <c r="D112" s="167" t="s">
        <v>141</v>
      </c>
      <c r="E112" s="168" t="s">
        <v>252</v>
      </c>
      <c r="F112" s="169" t="s">
        <v>253</v>
      </c>
      <c r="G112" s="170" t="s">
        <v>244</v>
      </c>
      <c r="H112" s="171">
        <v>192.25</v>
      </c>
      <c r="I112" s="172"/>
      <c r="J112" s="173">
        <f>ROUND(I112*H112,2)</f>
        <v>0</v>
      </c>
      <c r="K112" s="169" t="s">
        <v>245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139</v>
      </c>
      <c r="AT112" s="178" t="s">
        <v>141</v>
      </c>
      <c r="AU112" s="178" t="s">
        <v>88</v>
      </c>
      <c r="AY112" s="18" t="s">
        <v>140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139</v>
      </c>
      <c r="BM112" s="178" t="s">
        <v>254</v>
      </c>
    </row>
    <row r="113" spans="1:65" s="2" customFormat="1" ht="19.5">
      <c r="A113" s="36"/>
      <c r="B113" s="37"/>
      <c r="C113" s="38"/>
      <c r="D113" s="180" t="s">
        <v>146</v>
      </c>
      <c r="E113" s="38"/>
      <c r="F113" s="181" t="s">
        <v>255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146</v>
      </c>
      <c r="AU113" s="18" t="s">
        <v>88</v>
      </c>
    </row>
    <row r="114" spans="1:65" s="2" customFormat="1" ht="11.25">
      <c r="A114" s="36"/>
      <c r="B114" s="37"/>
      <c r="C114" s="38"/>
      <c r="D114" s="198" t="s">
        <v>191</v>
      </c>
      <c r="E114" s="38"/>
      <c r="F114" s="199" t="s">
        <v>256</v>
      </c>
      <c r="G114" s="38"/>
      <c r="H114" s="38"/>
      <c r="I114" s="182"/>
      <c r="J114" s="38"/>
      <c r="K114" s="38"/>
      <c r="L114" s="41"/>
      <c r="M114" s="183"/>
      <c r="N114" s="18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191</v>
      </c>
      <c r="AU114" s="18" t="s">
        <v>88</v>
      </c>
    </row>
    <row r="115" spans="1:65" s="13" customFormat="1" ht="11.25">
      <c r="B115" s="200"/>
      <c r="C115" s="201"/>
      <c r="D115" s="180" t="s">
        <v>249</v>
      </c>
      <c r="E115" s="202" t="s">
        <v>32</v>
      </c>
      <c r="F115" s="203" t="s">
        <v>250</v>
      </c>
      <c r="G115" s="201"/>
      <c r="H115" s="202" t="s">
        <v>32</v>
      </c>
      <c r="I115" s="204"/>
      <c r="J115" s="201"/>
      <c r="K115" s="201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249</v>
      </c>
      <c r="AU115" s="209" t="s">
        <v>88</v>
      </c>
      <c r="AV115" s="13" t="s">
        <v>86</v>
      </c>
      <c r="AW115" s="13" t="s">
        <v>39</v>
      </c>
      <c r="AX115" s="13" t="s">
        <v>78</v>
      </c>
      <c r="AY115" s="209" t="s">
        <v>140</v>
      </c>
    </row>
    <row r="116" spans="1:65" s="14" customFormat="1" ht="11.25">
      <c r="B116" s="210"/>
      <c r="C116" s="211"/>
      <c r="D116" s="180" t="s">
        <v>249</v>
      </c>
      <c r="E116" s="212" t="s">
        <v>32</v>
      </c>
      <c r="F116" s="213" t="s">
        <v>251</v>
      </c>
      <c r="G116" s="211"/>
      <c r="H116" s="214">
        <v>192.25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249</v>
      </c>
      <c r="AU116" s="220" t="s">
        <v>88</v>
      </c>
      <c r="AV116" s="14" t="s">
        <v>88</v>
      </c>
      <c r="AW116" s="14" t="s">
        <v>39</v>
      </c>
      <c r="AX116" s="14" t="s">
        <v>86</v>
      </c>
      <c r="AY116" s="220" t="s">
        <v>140</v>
      </c>
    </row>
    <row r="117" spans="1:65" s="2" customFormat="1" ht="16.5" customHeight="1">
      <c r="A117" s="36"/>
      <c r="B117" s="37"/>
      <c r="C117" s="167" t="s">
        <v>150</v>
      </c>
      <c r="D117" s="167" t="s">
        <v>141</v>
      </c>
      <c r="E117" s="168" t="s">
        <v>257</v>
      </c>
      <c r="F117" s="169" t="s">
        <v>258</v>
      </c>
      <c r="G117" s="170" t="s">
        <v>259</v>
      </c>
      <c r="H117" s="171">
        <v>346.05</v>
      </c>
      <c r="I117" s="172"/>
      <c r="J117" s="173">
        <f>ROUND(I117*H117,2)</f>
        <v>0</v>
      </c>
      <c r="K117" s="169" t="s">
        <v>245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0</v>
      </c>
      <c r="R117" s="176">
        <f>Q117*H117</f>
        <v>0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139</v>
      </c>
      <c r="AT117" s="178" t="s">
        <v>141</v>
      </c>
      <c r="AU117" s="178" t="s">
        <v>88</v>
      </c>
      <c r="AY117" s="18" t="s">
        <v>140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139</v>
      </c>
      <c r="BM117" s="178" t="s">
        <v>260</v>
      </c>
    </row>
    <row r="118" spans="1:65" s="2" customFormat="1" ht="19.5">
      <c r="A118" s="36"/>
      <c r="B118" s="37"/>
      <c r="C118" s="38"/>
      <c r="D118" s="180" t="s">
        <v>146</v>
      </c>
      <c r="E118" s="38"/>
      <c r="F118" s="181" t="s">
        <v>261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146</v>
      </c>
      <c r="AU118" s="18" t="s">
        <v>88</v>
      </c>
    </row>
    <row r="119" spans="1:65" s="2" customFormat="1" ht="11.25">
      <c r="A119" s="36"/>
      <c r="B119" s="37"/>
      <c r="C119" s="38"/>
      <c r="D119" s="198" t="s">
        <v>191</v>
      </c>
      <c r="E119" s="38"/>
      <c r="F119" s="199" t="s">
        <v>262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191</v>
      </c>
      <c r="AU119" s="18" t="s">
        <v>88</v>
      </c>
    </row>
    <row r="120" spans="1:65" s="13" customFormat="1" ht="11.25">
      <c r="B120" s="200"/>
      <c r="C120" s="201"/>
      <c r="D120" s="180" t="s">
        <v>249</v>
      </c>
      <c r="E120" s="202" t="s">
        <v>32</v>
      </c>
      <c r="F120" s="203" t="s">
        <v>250</v>
      </c>
      <c r="G120" s="201"/>
      <c r="H120" s="202" t="s">
        <v>32</v>
      </c>
      <c r="I120" s="204"/>
      <c r="J120" s="201"/>
      <c r="K120" s="201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249</v>
      </c>
      <c r="AU120" s="209" t="s">
        <v>88</v>
      </c>
      <c r="AV120" s="13" t="s">
        <v>86</v>
      </c>
      <c r="AW120" s="13" t="s">
        <v>39</v>
      </c>
      <c r="AX120" s="13" t="s">
        <v>78</v>
      </c>
      <c r="AY120" s="209" t="s">
        <v>140</v>
      </c>
    </row>
    <row r="121" spans="1:65" s="14" customFormat="1" ht="11.25">
      <c r="B121" s="210"/>
      <c r="C121" s="211"/>
      <c r="D121" s="180" t="s">
        <v>249</v>
      </c>
      <c r="E121" s="212" t="s">
        <v>32</v>
      </c>
      <c r="F121" s="213" t="s">
        <v>251</v>
      </c>
      <c r="G121" s="211"/>
      <c r="H121" s="214">
        <v>192.25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249</v>
      </c>
      <c r="AU121" s="220" t="s">
        <v>88</v>
      </c>
      <c r="AV121" s="14" t="s">
        <v>88</v>
      </c>
      <c r="AW121" s="14" t="s">
        <v>39</v>
      </c>
      <c r="AX121" s="14" t="s">
        <v>86</v>
      </c>
      <c r="AY121" s="220" t="s">
        <v>140</v>
      </c>
    </row>
    <row r="122" spans="1:65" s="14" customFormat="1" ht="11.25">
      <c r="B122" s="210"/>
      <c r="C122" s="211"/>
      <c r="D122" s="180" t="s">
        <v>249</v>
      </c>
      <c r="E122" s="211"/>
      <c r="F122" s="213" t="s">
        <v>263</v>
      </c>
      <c r="G122" s="211"/>
      <c r="H122" s="214">
        <v>346.05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249</v>
      </c>
      <c r="AU122" s="220" t="s">
        <v>88</v>
      </c>
      <c r="AV122" s="14" t="s">
        <v>88</v>
      </c>
      <c r="AW122" s="14" t="s">
        <v>4</v>
      </c>
      <c r="AX122" s="14" t="s">
        <v>86</v>
      </c>
      <c r="AY122" s="220" t="s">
        <v>140</v>
      </c>
    </row>
    <row r="123" spans="1:65" s="11" customFormat="1" ht="22.9" customHeight="1">
      <c r="B123" s="153"/>
      <c r="C123" s="154"/>
      <c r="D123" s="155" t="s">
        <v>77</v>
      </c>
      <c r="E123" s="196" t="s">
        <v>88</v>
      </c>
      <c r="F123" s="196" t="s">
        <v>264</v>
      </c>
      <c r="G123" s="154"/>
      <c r="H123" s="154"/>
      <c r="I123" s="157"/>
      <c r="J123" s="197">
        <f>BK123</f>
        <v>0</v>
      </c>
      <c r="K123" s="154"/>
      <c r="L123" s="159"/>
      <c r="M123" s="160"/>
      <c r="N123" s="161"/>
      <c r="O123" s="161"/>
      <c r="P123" s="162">
        <f>SUM(P124:P166)</f>
        <v>0</v>
      </c>
      <c r="Q123" s="161"/>
      <c r="R123" s="162">
        <f>SUM(R124:R166)</f>
        <v>745.57112596000013</v>
      </c>
      <c r="S123" s="161"/>
      <c r="T123" s="163">
        <f>SUM(T124:T166)</f>
        <v>0</v>
      </c>
      <c r="AR123" s="164" t="s">
        <v>86</v>
      </c>
      <c r="AT123" s="165" t="s">
        <v>77</v>
      </c>
      <c r="AU123" s="165" t="s">
        <v>86</v>
      </c>
      <c r="AY123" s="164" t="s">
        <v>140</v>
      </c>
      <c r="BK123" s="166">
        <f>SUM(BK124:BK166)</f>
        <v>0</v>
      </c>
    </row>
    <row r="124" spans="1:65" s="2" customFormat="1" ht="16.5" customHeight="1">
      <c r="A124" s="36"/>
      <c r="B124" s="37"/>
      <c r="C124" s="167" t="s">
        <v>139</v>
      </c>
      <c r="D124" s="167" t="s">
        <v>141</v>
      </c>
      <c r="E124" s="168" t="s">
        <v>265</v>
      </c>
      <c r="F124" s="169" t="s">
        <v>266</v>
      </c>
      <c r="G124" s="170" t="s">
        <v>244</v>
      </c>
      <c r="H124" s="171">
        <v>243.5</v>
      </c>
      <c r="I124" s="172"/>
      <c r="J124" s="173">
        <f>ROUND(I124*H124,2)</f>
        <v>0</v>
      </c>
      <c r="K124" s="169" t="s">
        <v>245</v>
      </c>
      <c r="L124" s="41"/>
      <c r="M124" s="174" t="s">
        <v>32</v>
      </c>
      <c r="N124" s="175" t="s">
        <v>49</v>
      </c>
      <c r="O124" s="66"/>
      <c r="P124" s="176">
        <f>O124*H124</f>
        <v>0</v>
      </c>
      <c r="Q124" s="176">
        <v>2.16</v>
      </c>
      <c r="R124" s="176">
        <f>Q124*H124</f>
        <v>525.96</v>
      </c>
      <c r="S124" s="176">
        <v>0</v>
      </c>
      <c r="T124" s="17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8" t="s">
        <v>139</v>
      </c>
      <c r="AT124" s="178" t="s">
        <v>141</v>
      </c>
      <c r="AU124" s="178" t="s">
        <v>88</v>
      </c>
      <c r="AY124" s="18" t="s">
        <v>140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8" t="s">
        <v>86</v>
      </c>
      <c r="BK124" s="179">
        <f>ROUND(I124*H124,2)</f>
        <v>0</v>
      </c>
      <c r="BL124" s="18" t="s">
        <v>139</v>
      </c>
      <c r="BM124" s="178" t="s">
        <v>267</v>
      </c>
    </row>
    <row r="125" spans="1:65" s="2" customFormat="1" ht="11.25">
      <c r="A125" s="36"/>
      <c r="B125" s="37"/>
      <c r="C125" s="38"/>
      <c r="D125" s="180" t="s">
        <v>146</v>
      </c>
      <c r="E125" s="38"/>
      <c r="F125" s="181" t="s">
        <v>268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146</v>
      </c>
      <c r="AU125" s="18" t="s">
        <v>88</v>
      </c>
    </row>
    <row r="126" spans="1:65" s="2" customFormat="1" ht="11.25">
      <c r="A126" s="36"/>
      <c r="B126" s="37"/>
      <c r="C126" s="38"/>
      <c r="D126" s="198" t="s">
        <v>191</v>
      </c>
      <c r="E126" s="38"/>
      <c r="F126" s="199" t="s">
        <v>269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191</v>
      </c>
      <c r="AU126" s="18" t="s">
        <v>88</v>
      </c>
    </row>
    <row r="127" spans="1:65" s="2" customFormat="1" ht="16.5" customHeight="1">
      <c r="A127" s="36"/>
      <c r="B127" s="37"/>
      <c r="C127" s="167" t="s">
        <v>160</v>
      </c>
      <c r="D127" s="167" t="s">
        <v>141</v>
      </c>
      <c r="E127" s="168" t="s">
        <v>270</v>
      </c>
      <c r="F127" s="169" t="s">
        <v>271</v>
      </c>
      <c r="G127" s="170" t="s">
        <v>244</v>
      </c>
      <c r="H127" s="171">
        <v>41</v>
      </c>
      <c r="I127" s="172"/>
      <c r="J127" s="173">
        <f>ROUND(I127*H127,2)</f>
        <v>0</v>
      </c>
      <c r="K127" s="169" t="s">
        <v>245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2.3010199999999998</v>
      </c>
      <c r="R127" s="176">
        <f>Q127*H127</f>
        <v>94.341819999999998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139</v>
      </c>
      <c r="AT127" s="178" t="s">
        <v>141</v>
      </c>
      <c r="AU127" s="178" t="s">
        <v>88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139</v>
      </c>
      <c r="BM127" s="178" t="s">
        <v>272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273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88</v>
      </c>
    </row>
    <row r="129" spans="1:65" s="2" customFormat="1" ht="11.25">
      <c r="A129" s="36"/>
      <c r="B129" s="37"/>
      <c r="C129" s="38"/>
      <c r="D129" s="198" t="s">
        <v>191</v>
      </c>
      <c r="E129" s="38"/>
      <c r="F129" s="199" t="s">
        <v>274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191</v>
      </c>
      <c r="AU129" s="18" t="s">
        <v>88</v>
      </c>
    </row>
    <row r="130" spans="1:65" s="13" customFormat="1" ht="11.25">
      <c r="B130" s="200"/>
      <c r="C130" s="201"/>
      <c r="D130" s="180" t="s">
        <v>249</v>
      </c>
      <c r="E130" s="202" t="s">
        <v>32</v>
      </c>
      <c r="F130" s="203" t="s">
        <v>275</v>
      </c>
      <c r="G130" s="201"/>
      <c r="H130" s="202" t="s">
        <v>32</v>
      </c>
      <c r="I130" s="204"/>
      <c r="J130" s="201"/>
      <c r="K130" s="201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249</v>
      </c>
      <c r="AU130" s="209" t="s">
        <v>88</v>
      </c>
      <c r="AV130" s="13" t="s">
        <v>86</v>
      </c>
      <c r="AW130" s="13" t="s">
        <v>39</v>
      </c>
      <c r="AX130" s="13" t="s">
        <v>78</v>
      </c>
      <c r="AY130" s="209" t="s">
        <v>140</v>
      </c>
    </row>
    <row r="131" spans="1:65" s="14" customFormat="1" ht="11.25">
      <c r="B131" s="210"/>
      <c r="C131" s="211"/>
      <c r="D131" s="180" t="s">
        <v>249</v>
      </c>
      <c r="E131" s="212" t="s">
        <v>32</v>
      </c>
      <c r="F131" s="213" t="s">
        <v>276</v>
      </c>
      <c r="G131" s="211"/>
      <c r="H131" s="214">
        <v>41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249</v>
      </c>
      <c r="AU131" s="220" t="s">
        <v>88</v>
      </c>
      <c r="AV131" s="14" t="s">
        <v>88</v>
      </c>
      <c r="AW131" s="14" t="s">
        <v>39</v>
      </c>
      <c r="AX131" s="14" t="s">
        <v>86</v>
      </c>
      <c r="AY131" s="220" t="s">
        <v>140</v>
      </c>
    </row>
    <row r="132" spans="1:65" s="2" customFormat="1" ht="16.5" customHeight="1">
      <c r="A132" s="36"/>
      <c r="B132" s="37"/>
      <c r="C132" s="167" t="s">
        <v>165</v>
      </c>
      <c r="D132" s="167" t="s">
        <v>141</v>
      </c>
      <c r="E132" s="168" t="s">
        <v>277</v>
      </c>
      <c r="F132" s="169" t="s">
        <v>278</v>
      </c>
      <c r="G132" s="170" t="s">
        <v>279</v>
      </c>
      <c r="H132" s="171">
        <v>21.48</v>
      </c>
      <c r="I132" s="172"/>
      <c r="J132" s="173">
        <f>ROUND(I132*H132,2)</f>
        <v>0</v>
      </c>
      <c r="K132" s="169" t="s">
        <v>245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2.47E-3</v>
      </c>
      <c r="R132" s="176">
        <f>Q132*H132</f>
        <v>5.3055600000000001E-2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139</v>
      </c>
      <c r="AT132" s="178" t="s">
        <v>141</v>
      </c>
      <c r="AU132" s="178" t="s">
        <v>88</v>
      </c>
      <c r="AY132" s="18" t="s">
        <v>140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139</v>
      </c>
      <c r="BM132" s="178" t="s">
        <v>280</v>
      </c>
    </row>
    <row r="133" spans="1:65" s="2" customFormat="1" ht="11.25">
      <c r="A133" s="36"/>
      <c r="B133" s="37"/>
      <c r="C133" s="38"/>
      <c r="D133" s="180" t="s">
        <v>146</v>
      </c>
      <c r="E133" s="38"/>
      <c r="F133" s="181" t="s">
        <v>281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146</v>
      </c>
      <c r="AU133" s="18" t="s">
        <v>88</v>
      </c>
    </row>
    <row r="134" spans="1:65" s="2" customFormat="1" ht="11.25">
      <c r="A134" s="36"/>
      <c r="B134" s="37"/>
      <c r="C134" s="38"/>
      <c r="D134" s="198" t="s">
        <v>191</v>
      </c>
      <c r="E134" s="38"/>
      <c r="F134" s="199" t="s">
        <v>282</v>
      </c>
      <c r="G134" s="38"/>
      <c r="H134" s="38"/>
      <c r="I134" s="182"/>
      <c r="J134" s="38"/>
      <c r="K134" s="38"/>
      <c r="L134" s="41"/>
      <c r="M134" s="183"/>
      <c r="N134" s="18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191</v>
      </c>
      <c r="AU134" s="18" t="s">
        <v>88</v>
      </c>
    </row>
    <row r="135" spans="1:65" s="2" customFormat="1" ht="16.5" customHeight="1">
      <c r="A135" s="36"/>
      <c r="B135" s="37"/>
      <c r="C135" s="167" t="s">
        <v>169</v>
      </c>
      <c r="D135" s="167" t="s">
        <v>141</v>
      </c>
      <c r="E135" s="168" t="s">
        <v>283</v>
      </c>
      <c r="F135" s="169" t="s">
        <v>284</v>
      </c>
      <c r="G135" s="170" t="s">
        <v>279</v>
      </c>
      <c r="H135" s="171">
        <v>21.48</v>
      </c>
      <c r="I135" s="172"/>
      <c r="J135" s="173">
        <f>ROUND(I135*H135,2)</f>
        <v>0</v>
      </c>
      <c r="K135" s="169" t="s">
        <v>245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139</v>
      </c>
      <c r="AT135" s="178" t="s">
        <v>141</v>
      </c>
      <c r="AU135" s="178" t="s">
        <v>88</v>
      </c>
      <c r="AY135" s="18" t="s">
        <v>140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139</v>
      </c>
      <c r="BM135" s="178" t="s">
        <v>285</v>
      </c>
    </row>
    <row r="136" spans="1:65" s="2" customFormat="1" ht="11.25">
      <c r="A136" s="36"/>
      <c r="B136" s="37"/>
      <c r="C136" s="38"/>
      <c r="D136" s="180" t="s">
        <v>146</v>
      </c>
      <c r="E136" s="38"/>
      <c r="F136" s="181" t="s">
        <v>286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146</v>
      </c>
      <c r="AU136" s="18" t="s">
        <v>88</v>
      </c>
    </row>
    <row r="137" spans="1:65" s="2" customFormat="1" ht="11.25">
      <c r="A137" s="36"/>
      <c r="B137" s="37"/>
      <c r="C137" s="38"/>
      <c r="D137" s="198" t="s">
        <v>191</v>
      </c>
      <c r="E137" s="38"/>
      <c r="F137" s="199" t="s">
        <v>287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191</v>
      </c>
      <c r="AU137" s="18" t="s">
        <v>88</v>
      </c>
    </row>
    <row r="138" spans="1:65" s="2" customFormat="1" ht="16.5" customHeight="1">
      <c r="A138" s="36"/>
      <c r="B138" s="37"/>
      <c r="C138" s="167" t="s">
        <v>173</v>
      </c>
      <c r="D138" s="167" t="s">
        <v>141</v>
      </c>
      <c r="E138" s="168" t="s">
        <v>288</v>
      </c>
      <c r="F138" s="169" t="s">
        <v>289</v>
      </c>
      <c r="G138" s="170" t="s">
        <v>259</v>
      </c>
      <c r="H138" s="171">
        <v>9.02</v>
      </c>
      <c r="I138" s="172"/>
      <c r="J138" s="173">
        <f>ROUND(I138*H138,2)</f>
        <v>0</v>
      </c>
      <c r="K138" s="169" t="s">
        <v>245</v>
      </c>
      <c r="L138" s="41"/>
      <c r="M138" s="174" t="s">
        <v>32</v>
      </c>
      <c r="N138" s="175" t="s">
        <v>49</v>
      </c>
      <c r="O138" s="66"/>
      <c r="P138" s="176">
        <f>O138*H138</f>
        <v>0</v>
      </c>
      <c r="Q138" s="176">
        <v>1.0606199999999999</v>
      </c>
      <c r="R138" s="176">
        <f>Q138*H138</f>
        <v>9.5667923999999989</v>
      </c>
      <c r="S138" s="176">
        <v>0</v>
      </c>
      <c r="T138" s="17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8" t="s">
        <v>139</v>
      </c>
      <c r="AT138" s="178" t="s">
        <v>141</v>
      </c>
      <c r="AU138" s="178" t="s">
        <v>88</v>
      </c>
      <c r="AY138" s="18" t="s">
        <v>140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18" t="s">
        <v>86</v>
      </c>
      <c r="BK138" s="179">
        <f>ROUND(I138*H138,2)</f>
        <v>0</v>
      </c>
      <c r="BL138" s="18" t="s">
        <v>139</v>
      </c>
      <c r="BM138" s="178" t="s">
        <v>290</v>
      </c>
    </row>
    <row r="139" spans="1:65" s="2" customFormat="1" ht="11.25">
      <c r="A139" s="36"/>
      <c r="B139" s="37"/>
      <c r="C139" s="38"/>
      <c r="D139" s="180" t="s">
        <v>146</v>
      </c>
      <c r="E139" s="38"/>
      <c r="F139" s="181" t="s">
        <v>291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146</v>
      </c>
      <c r="AU139" s="18" t="s">
        <v>88</v>
      </c>
    </row>
    <row r="140" spans="1:65" s="2" customFormat="1" ht="11.25">
      <c r="A140" s="36"/>
      <c r="B140" s="37"/>
      <c r="C140" s="38"/>
      <c r="D140" s="198" t="s">
        <v>191</v>
      </c>
      <c r="E140" s="38"/>
      <c r="F140" s="199" t="s">
        <v>292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191</v>
      </c>
      <c r="AU140" s="18" t="s">
        <v>88</v>
      </c>
    </row>
    <row r="141" spans="1:65" s="13" customFormat="1" ht="11.25">
      <c r="B141" s="200"/>
      <c r="C141" s="201"/>
      <c r="D141" s="180" t="s">
        <v>249</v>
      </c>
      <c r="E141" s="202" t="s">
        <v>32</v>
      </c>
      <c r="F141" s="203" t="s">
        <v>293</v>
      </c>
      <c r="G141" s="201"/>
      <c r="H141" s="202" t="s">
        <v>32</v>
      </c>
      <c r="I141" s="204"/>
      <c r="J141" s="201"/>
      <c r="K141" s="201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249</v>
      </c>
      <c r="AU141" s="209" t="s">
        <v>88</v>
      </c>
      <c r="AV141" s="13" t="s">
        <v>86</v>
      </c>
      <c r="AW141" s="13" t="s">
        <v>39</v>
      </c>
      <c r="AX141" s="13" t="s">
        <v>78</v>
      </c>
      <c r="AY141" s="209" t="s">
        <v>140</v>
      </c>
    </row>
    <row r="142" spans="1:65" s="14" customFormat="1" ht="11.25">
      <c r="B142" s="210"/>
      <c r="C142" s="211"/>
      <c r="D142" s="180" t="s">
        <v>249</v>
      </c>
      <c r="E142" s="212" t="s">
        <v>32</v>
      </c>
      <c r="F142" s="213" t="s">
        <v>294</v>
      </c>
      <c r="G142" s="211"/>
      <c r="H142" s="214">
        <v>9.02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249</v>
      </c>
      <c r="AU142" s="220" t="s">
        <v>88</v>
      </c>
      <c r="AV142" s="14" t="s">
        <v>88</v>
      </c>
      <c r="AW142" s="14" t="s">
        <v>39</v>
      </c>
      <c r="AX142" s="14" t="s">
        <v>86</v>
      </c>
      <c r="AY142" s="220" t="s">
        <v>140</v>
      </c>
    </row>
    <row r="143" spans="1:65" s="2" customFormat="1" ht="16.5" customHeight="1">
      <c r="A143" s="36"/>
      <c r="B143" s="37"/>
      <c r="C143" s="167" t="s">
        <v>295</v>
      </c>
      <c r="D143" s="167" t="s">
        <v>141</v>
      </c>
      <c r="E143" s="168" t="s">
        <v>296</v>
      </c>
      <c r="F143" s="169" t="s">
        <v>297</v>
      </c>
      <c r="G143" s="170" t="s">
        <v>244</v>
      </c>
      <c r="H143" s="171">
        <v>36.21</v>
      </c>
      <c r="I143" s="172"/>
      <c r="J143" s="173">
        <f>ROUND(I143*H143,2)</f>
        <v>0</v>
      </c>
      <c r="K143" s="169" t="s">
        <v>245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2.3010199999999998</v>
      </c>
      <c r="R143" s="176">
        <f>Q143*H143</f>
        <v>83.319934199999992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139</v>
      </c>
      <c r="AT143" s="178" t="s">
        <v>141</v>
      </c>
      <c r="AU143" s="178" t="s">
        <v>88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139</v>
      </c>
      <c r="BM143" s="178" t="s">
        <v>298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299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88</v>
      </c>
    </row>
    <row r="145" spans="1:65" s="2" customFormat="1" ht="11.25">
      <c r="A145" s="36"/>
      <c r="B145" s="37"/>
      <c r="C145" s="38"/>
      <c r="D145" s="198" t="s">
        <v>191</v>
      </c>
      <c r="E145" s="38"/>
      <c r="F145" s="199" t="s">
        <v>300</v>
      </c>
      <c r="G145" s="38"/>
      <c r="H145" s="38"/>
      <c r="I145" s="182"/>
      <c r="J145" s="38"/>
      <c r="K145" s="38"/>
      <c r="L145" s="41"/>
      <c r="M145" s="183"/>
      <c r="N145" s="18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8" t="s">
        <v>191</v>
      </c>
      <c r="AU145" s="18" t="s">
        <v>88</v>
      </c>
    </row>
    <row r="146" spans="1:65" s="14" customFormat="1" ht="11.25">
      <c r="B146" s="210"/>
      <c r="C146" s="211"/>
      <c r="D146" s="180" t="s">
        <v>249</v>
      </c>
      <c r="E146" s="212" t="s">
        <v>32</v>
      </c>
      <c r="F146" s="213" t="s">
        <v>301</v>
      </c>
      <c r="G146" s="211"/>
      <c r="H146" s="214">
        <v>36.21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249</v>
      </c>
      <c r="AU146" s="220" t="s">
        <v>88</v>
      </c>
      <c r="AV146" s="14" t="s">
        <v>88</v>
      </c>
      <c r="AW146" s="14" t="s">
        <v>39</v>
      </c>
      <c r="AX146" s="14" t="s">
        <v>86</v>
      </c>
      <c r="AY146" s="220" t="s">
        <v>140</v>
      </c>
    </row>
    <row r="147" spans="1:65" s="2" customFormat="1" ht="16.5" customHeight="1">
      <c r="A147" s="36"/>
      <c r="B147" s="37"/>
      <c r="C147" s="167" t="s">
        <v>302</v>
      </c>
      <c r="D147" s="167" t="s">
        <v>141</v>
      </c>
      <c r="E147" s="168" t="s">
        <v>303</v>
      </c>
      <c r="F147" s="169" t="s">
        <v>304</v>
      </c>
      <c r="G147" s="170" t="s">
        <v>244</v>
      </c>
      <c r="H147" s="171">
        <v>2.94</v>
      </c>
      <c r="I147" s="172"/>
      <c r="J147" s="173">
        <f>ROUND(I147*H147,2)</f>
        <v>0</v>
      </c>
      <c r="K147" s="169" t="s">
        <v>245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2.3010199999999998</v>
      </c>
      <c r="R147" s="176">
        <f>Q147*H147</f>
        <v>6.764998799999999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139</v>
      </c>
      <c r="AT147" s="178" t="s">
        <v>141</v>
      </c>
      <c r="AU147" s="178" t="s">
        <v>88</v>
      </c>
      <c r="AY147" s="18" t="s">
        <v>140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139</v>
      </c>
      <c r="BM147" s="178" t="s">
        <v>305</v>
      </c>
    </row>
    <row r="148" spans="1:65" s="2" customFormat="1" ht="11.25">
      <c r="A148" s="36"/>
      <c r="B148" s="37"/>
      <c r="C148" s="38"/>
      <c r="D148" s="180" t="s">
        <v>146</v>
      </c>
      <c r="E148" s="38"/>
      <c r="F148" s="181" t="s">
        <v>306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146</v>
      </c>
      <c r="AU148" s="18" t="s">
        <v>88</v>
      </c>
    </row>
    <row r="149" spans="1:65" s="2" customFormat="1" ht="11.25">
      <c r="A149" s="36"/>
      <c r="B149" s="37"/>
      <c r="C149" s="38"/>
      <c r="D149" s="198" t="s">
        <v>191</v>
      </c>
      <c r="E149" s="38"/>
      <c r="F149" s="199" t="s">
        <v>307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191</v>
      </c>
      <c r="AU149" s="18" t="s">
        <v>88</v>
      </c>
    </row>
    <row r="150" spans="1:65" s="13" customFormat="1" ht="11.25">
      <c r="B150" s="200"/>
      <c r="C150" s="201"/>
      <c r="D150" s="180" t="s">
        <v>249</v>
      </c>
      <c r="E150" s="202" t="s">
        <v>32</v>
      </c>
      <c r="F150" s="203" t="s">
        <v>275</v>
      </c>
      <c r="G150" s="201"/>
      <c r="H150" s="202" t="s">
        <v>32</v>
      </c>
      <c r="I150" s="204"/>
      <c r="J150" s="201"/>
      <c r="K150" s="201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249</v>
      </c>
      <c r="AU150" s="209" t="s">
        <v>88</v>
      </c>
      <c r="AV150" s="13" t="s">
        <v>86</v>
      </c>
      <c r="AW150" s="13" t="s">
        <v>39</v>
      </c>
      <c r="AX150" s="13" t="s">
        <v>78</v>
      </c>
      <c r="AY150" s="209" t="s">
        <v>140</v>
      </c>
    </row>
    <row r="151" spans="1:65" s="14" customFormat="1" ht="11.25">
      <c r="B151" s="210"/>
      <c r="C151" s="211"/>
      <c r="D151" s="180" t="s">
        <v>249</v>
      </c>
      <c r="E151" s="212" t="s">
        <v>32</v>
      </c>
      <c r="F151" s="213" t="s">
        <v>308</v>
      </c>
      <c r="G151" s="211"/>
      <c r="H151" s="214">
        <v>2.94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249</v>
      </c>
      <c r="AU151" s="220" t="s">
        <v>88</v>
      </c>
      <c r="AV151" s="14" t="s">
        <v>88</v>
      </c>
      <c r="AW151" s="14" t="s">
        <v>39</v>
      </c>
      <c r="AX151" s="14" t="s">
        <v>86</v>
      </c>
      <c r="AY151" s="220" t="s">
        <v>140</v>
      </c>
    </row>
    <row r="152" spans="1:65" s="2" customFormat="1" ht="16.5" customHeight="1">
      <c r="A152" s="36"/>
      <c r="B152" s="37"/>
      <c r="C152" s="167" t="s">
        <v>309</v>
      </c>
      <c r="D152" s="167" t="s">
        <v>141</v>
      </c>
      <c r="E152" s="168" t="s">
        <v>310</v>
      </c>
      <c r="F152" s="169" t="s">
        <v>311</v>
      </c>
      <c r="G152" s="170" t="s">
        <v>259</v>
      </c>
      <c r="H152" s="171">
        <v>0.64700000000000002</v>
      </c>
      <c r="I152" s="172"/>
      <c r="J152" s="173">
        <f>ROUND(I152*H152,2)</f>
        <v>0</v>
      </c>
      <c r="K152" s="169" t="s">
        <v>245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1.0606199999999999</v>
      </c>
      <c r="R152" s="176">
        <f>Q152*H152</f>
        <v>0.68622114000000001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139</v>
      </c>
      <c r="AT152" s="178" t="s">
        <v>141</v>
      </c>
      <c r="AU152" s="178" t="s">
        <v>88</v>
      </c>
      <c r="AY152" s="18" t="s">
        <v>140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139</v>
      </c>
      <c r="BM152" s="178" t="s">
        <v>312</v>
      </c>
    </row>
    <row r="153" spans="1:65" s="2" customFormat="1" ht="11.25">
      <c r="A153" s="36"/>
      <c r="B153" s="37"/>
      <c r="C153" s="38"/>
      <c r="D153" s="180" t="s">
        <v>146</v>
      </c>
      <c r="E153" s="38"/>
      <c r="F153" s="181" t="s">
        <v>313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146</v>
      </c>
      <c r="AU153" s="18" t="s">
        <v>88</v>
      </c>
    </row>
    <row r="154" spans="1:65" s="2" customFormat="1" ht="11.25">
      <c r="A154" s="36"/>
      <c r="B154" s="37"/>
      <c r="C154" s="38"/>
      <c r="D154" s="198" t="s">
        <v>191</v>
      </c>
      <c r="E154" s="38"/>
      <c r="F154" s="199" t="s">
        <v>314</v>
      </c>
      <c r="G154" s="38"/>
      <c r="H154" s="38"/>
      <c r="I154" s="182"/>
      <c r="J154" s="38"/>
      <c r="K154" s="38"/>
      <c r="L154" s="41"/>
      <c r="M154" s="183"/>
      <c r="N154" s="18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8" t="s">
        <v>191</v>
      </c>
      <c r="AU154" s="18" t="s">
        <v>88</v>
      </c>
    </row>
    <row r="155" spans="1:65" s="13" customFormat="1" ht="11.25">
      <c r="B155" s="200"/>
      <c r="C155" s="201"/>
      <c r="D155" s="180" t="s">
        <v>249</v>
      </c>
      <c r="E155" s="202" t="s">
        <v>32</v>
      </c>
      <c r="F155" s="203" t="s">
        <v>293</v>
      </c>
      <c r="G155" s="201"/>
      <c r="H155" s="202" t="s">
        <v>32</v>
      </c>
      <c r="I155" s="204"/>
      <c r="J155" s="201"/>
      <c r="K155" s="201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249</v>
      </c>
      <c r="AU155" s="209" t="s">
        <v>88</v>
      </c>
      <c r="AV155" s="13" t="s">
        <v>86</v>
      </c>
      <c r="AW155" s="13" t="s">
        <v>39</v>
      </c>
      <c r="AX155" s="13" t="s">
        <v>78</v>
      </c>
      <c r="AY155" s="209" t="s">
        <v>140</v>
      </c>
    </row>
    <row r="156" spans="1:65" s="14" customFormat="1" ht="11.25">
      <c r="B156" s="210"/>
      <c r="C156" s="211"/>
      <c r="D156" s="180" t="s">
        <v>249</v>
      </c>
      <c r="E156" s="212" t="s">
        <v>32</v>
      </c>
      <c r="F156" s="213" t="s">
        <v>315</v>
      </c>
      <c r="G156" s="211"/>
      <c r="H156" s="214">
        <v>0.64700000000000002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249</v>
      </c>
      <c r="AU156" s="220" t="s">
        <v>88</v>
      </c>
      <c r="AV156" s="14" t="s">
        <v>88</v>
      </c>
      <c r="AW156" s="14" t="s">
        <v>39</v>
      </c>
      <c r="AX156" s="14" t="s">
        <v>86</v>
      </c>
      <c r="AY156" s="220" t="s">
        <v>140</v>
      </c>
    </row>
    <row r="157" spans="1:65" s="2" customFormat="1" ht="21.75" customHeight="1">
      <c r="A157" s="36"/>
      <c r="B157" s="37"/>
      <c r="C157" s="167" t="s">
        <v>316</v>
      </c>
      <c r="D157" s="167" t="s">
        <v>141</v>
      </c>
      <c r="E157" s="168" t="s">
        <v>317</v>
      </c>
      <c r="F157" s="169" t="s">
        <v>318</v>
      </c>
      <c r="G157" s="170" t="s">
        <v>279</v>
      </c>
      <c r="H157" s="171">
        <v>24.038</v>
      </c>
      <c r="I157" s="172"/>
      <c r="J157" s="173">
        <f>ROUND(I157*H157,2)</f>
        <v>0</v>
      </c>
      <c r="K157" s="169" t="s">
        <v>245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0.67488999999999999</v>
      </c>
      <c r="R157" s="176">
        <f>Q157*H157</f>
        <v>16.223005820000001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139</v>
      </c>
      <c r="AT157" s="178" t="s">
        <v>141</v>
      </c>
      <c r="AU157" s="178" t="s">
        <v>88</v>
      </c>
      <c r="AY157" s="18" t="s">
        <v>140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139</v>
      </c>
      <c r="BM157" s="178" t="s">
        <v>319</v>
      </c>
    </row>
    <row r="158" spans="1:65" s="2" customFormat="1" ht="19.5">
      <c r="A158" s="36"/>
      <c r="B158" s="37"/>
      <c r="C158" s="38"/>
      <c r="D158" s="180" t="s">
        <v>146</v>
      </c>
      <c r="E158" s="38"/>
      <c r="F158" s="181" t="s">
        <v>320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146</v>
      </c>
      <c r="AU158" s="18" t="s">
        <v>88</v>
      </c>
    </row>
    <row r="159" spans="1:65" s="2" customFormat="1" ht="11.25">
      <c r="A159" s="36"/>
      <c r="B159" s="37"/>
      <c r="C159" s="38"/>
      <c r="D159" s="198" t="s">
        <v>191</v>
      </c>
      <c r="E159" s="38"/>
      <c r="F159" s="199" t="s">
        <v>321</v>
      </c>
      <c r="G159" s="38"/>
      <c r="H159" s="38"/>
      <c r="I159" s="182"/>
      <c r="J159" s="38"/>
      <c r="K159" s="38"/>
      <c r="L159" s="41"/>
      <c r="M159" s="183"/>
      <c r="N159" s="18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191</v>
      </c>
      <c r="AU159" s="18" t="s">
        <v>88</v>
      </c>
    </row>
    <row r="160" spans="1:65" s="14" customFormat="1" ht="11.25">
      <c r="B160" s="210"/>
      <c r="C160" s="211"/>
      <c r="D160" s="180" t="s">
        <v>249</v>
      </c>
      <c r="E160" s="212" t="s">
        <v>32</v>
      </c>
      <c r="F160" s="213" t="s">
        <v>322</v>
      </c>
      <c r="G160" s="211"/>
      <c r="H160" s="214">
        <v>24.038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249</v>
      </c>
      <c r="AU160" s="220" t="s">
        <v>88</v>
      </c>
      <c r="AV160" s="14" t="s">
        <v>88</v>
      </c>
      <c r="AW160" s="14" t="s">
        <v>39</v>
      </c>
      <c r="AX160" s="14" t="s">
        <v>86</v>
      </c>
      <c r="AY160" s="220" t="s">
        <v>140</v>
      </c>
    </row>
    <row r="161" spans="1:65" s="2" customFormat="1" ht="16.5" customHeight="1">
      <c r="A161" s="36"/>
      <c r="B161" s="37"/>
      <c r="C161" s="167" t="s">
        <v>323</v>
      </c>
      <c r="D161" s="167" t="s">
        <v>141</v>
      </c>
      <c r="E161" s="168" t="s">
        <v>324</v>
      </c>
      <c r="F161" s="169" t="s">
        <v>325</v>
      </c>
      <c r="G161" s="170" t="s">
        <v>259</v>
      </c>
      <c r="H161" s="171">
        <v>8.17</v>
      </c>
      <c r="I161" s="172"/>
      <c r="J161" s="173">
        <f>ROUND(I161*H161,2)</f>
        <v>0</v>
      </c>
      <c r="K161" s="169" t="s">
        <v>245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1.0593999999999999</v>
      </c>
      <c r="R161" s="176">
        <f>Q161*H161</f>
        <v>8.6552979999999984</v>
      </c>
      <c r="S161" s="176">
        <v>0</v>
      </c>
      <c r="T161" s="17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139</v>
      </c>
      <c r="AT161" s="178" t="s">
        <v>141</v>
      </c>
      <c r="AU161" s="178" t="s">
        <v>88</v>
      </c>
      <c r="AY161" s="18" t="s">
        <v>140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139</v>
      </c>
      <c r="BM161" s="178" t="s">
        <v>326</v>
      </c>
    </row>
    <row r="162" spans="1:65" s="2" customFormat="1" ht="19.5">
      <c r="A162" s="36"/>
      <c r="B162" s="37"/>
      <c r="C162" s="38"/>
      <c r="D162" s="180" t="s">
        <v>146</v>
      </c>
      <c r="E162" s="38"/>
      <c r="F162" s="181" t="s">
        <v>327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146</v>
      </c>
      <c r="AU162" s="18" t="s">
        <v>88</v>
      </c>
    </row>
    <row r="163" spans="1:65" s="2" customFormat="1" ht="11.25">
      <c r="A163" s="36"/>
      <c r="B163" s="37"/>
      <c r="C163" s="38"/>
      <c r="D163" s="198" t="s">
        <v>191</v>
      </c>
      <c r="E163" s="38"/>
      <c r="F163" s="199" t="s">
        <v>328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191</v>
      </c>
      <c r="AU163" s="18" t="s">
        <v>88</v>
      </c>
    </row>
    <row r="164" spans="1:65" s="13" customFormat="1" ht="11.25">
      <c r="B164" s="200"/>
      <c r="C164" s="201"/>
      <c r="D164" s="180" t="s">
        <v>249</v>
      </c>
      <c r="E164" s="202" t="s">
        <v>32</v>
      </c>
      <c r="F164" s="203" t="s">
        <v>329</v>
      </c>
      <c r="G164" s="201"/>
      <c r="H164" s="202" t="s">
        <v>32</v>
      </c>
      <c r="I164" s="204"/>
      <c r="J164" s="201"/>
      <c r="K164" s="201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249</v>
      </c>
      <c r="AU164" s="209" t="s">
        <v>88</v>
      </c>
      <c r="AV164" s="13" t="s">
        <v>86</v>
      </c>
      <c r="AW164" s="13" t="s">
        <v>39</v>
      </c>
      <c r="AX164" s="13" t="s">
        <v>78</v>
      </c>
      <c r="AY164" s="209" t="s">
        <v>140</v>
      </c>
    </row>
    <row r="165" spans="1:65" s="13" customFormat="1" ht="11.25">
      <c r="B165" s="200"/>
      <c r="C165" s="201"/>
      <c r="D165" s="180" t="s">
        <v>249</v>
      </c>
      <c r="E165" s="202" t="s">
        <v>32</v>
      </c>
      <c r="F165" s="203" t="s">
        <v>330</v>
      </c>
      <c r="G165" s="201"/>
      <c r="H165" s="202" t="s">
        <v>32</v>
      </c>
      <c r="I165" s="204"/>
      <c r="J165" s="201"/>
      <c r="K165" s="201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249</v>
      </c>
      <c r="AU165" s="209" t="s">
        <v>88</v>
      </c>
      <c r="AV165" s="13" t="s">
        <v>86</v>
      </c>
      <c r="AW165" s="13" t="s">
        <v>39</v>
      </c>
      <c r="AX165" s="13" t="s">
        <v>78</v>
      </c>
      <c r="AY165" s="209" t="s">
        <v>140</v>
      </c>
    </row>
    <row r="166" spans="1:65" s="14" customFormat="1" ht="11.25">
      <c r="B166" s="210"/>
      <c r="C166" s="211"/>
      <c r="D166" s="180" t="s">
        <v>249</v>
      </c>
      <c r="E166" s="212" t="s">
        <v>32</v>
      </c>
      <c r="F166" s="213" t="s">
        <v>331</v>
      </c>
      <c r="G166" s="211"/>
      <c r="H166" s="214">
        <v>8.17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249</v>
      </c>
      <c r="AU166" s="220" t="s">
        <v>88</v>
      </c>
      <c r="AV166" s="14" t="s">
        <v>88</v>
      </c>
      <c r="AW166" s="14" t="s">
        <v>39</v>
      </c>
      <c r="AX166" s="14" t="s">
        <v>86</v>
      </c>
      <c r="AY166" s="220" t="s">
        <v>140</v>
      </c>
    </row>
    <row r="167" spans="1:65" s="11" customFormat="1" ht="22.9" customHeight="1">
      <c r="B167" s="153"/>
      <c r="C167" s="154"/>
      <c r="D167" s="155" t="s">
        <v>77</v>
      </c>
      <c r="E167" s="196" t="s">
        <v>150</v>
      </c>
      <c r="F167" s="196" t="s">
        <v>332</v>
      </c>
      <c r="G167" s="154"/>
      <c r="H167" s="154"/>
      <c r="I167" s="157"/>
      <c r="J167" s="197">
        <f>BK167</f>
        <v>0</v>
      </c>
      <c r="K167" s="154"/>
      <c r="L167" s="159"/>
      <c r="M167" s="160"/>
      <c r="N167" s="161"/>
      <c r="O167" s="161"/>
      <c r="P167" s="162">
        <f>SUM(P168:P303)</f>
        <v>0</v>
      </c>
      <c r="Q167" s="161"/>
      <c r="R167" s="162">
        <f>SUM(R168:R303)</f>
        <v>82.385517010000001</v>
      </c>
      <c r="S167" s="161"/>
      <c r="T167" s="163">
        <f>SUM(T168:T303)</f>
        <v>0</v>
      </c>
      <c r="AR167" s="164" t="s">
        <v>86</v>
      </c>
      <c r="AT167" s="165" t="s">
        <v>77</v>
      </c>
      <c r="AU167" s="165" t="s">
        <v>86</v>
      </c>
      <c r="AY167" s="164" t="s">
        <v>140</v>
      </c>
      <c r="BK167" s="166">
        <f>SUM(BK168:BK303)</f>
        <v>0</v>
      </c>
    </row>
    <row r="168" spans="1:65" s="2" customFormat="1" ht="16.5" customHeight="1">
      <c r="A168" s="36"/>
      <c r="B168" s="37"/>
      <c r="C168" s="167" t="s">
        <v>333</v>
      </c>
      <c r="D168" s="167" t="s">
        <v>141</v>
      </c>
      <c r="E168" s="168" t="s">
        <v>334</v>
      </c>
      <c r="F168" s="169" t="s">
        <v>335</v>
      </c>
      <c r="G168" s="170" t="s">
        <v>279</v>
      </c>
      <c r="H168" s="171">
        <v>15.5</v>
      </c>
      <c r="I168" s="172"/>
      <c r="J168" s="173">
        <f>ROUND(I168*H168,2)</f>
        <v>0</v>
      </c>
      <c r="K168" s="169" t="s">
        <v>245</v>
      </c>
      <c r="L168" s="41"/>
      <c r="M168" s="174" t="s">
        <v>32</v>
      </c>
      <c r="N168" s="175" t="s">
        <v>49</v>
      </c>
      <c r="O168" s="66"/>
      <c r="P168" s="176">
        <f>O168*H168</f>
        <v>0</v>
      </c>
      <c r="Q168" s="176">
        <v>0.18085000000000001</v>
      </c>
      <c r="R168" s="176">
        <f>Q168*H168</f>
        <v>2.803175</v>
      </c>
      <c r="S168" s="176">
        <v>0</v>
      </c>
      <c r="T168" s="17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8" t="s">
        <v>139</v>
      </c>
      <c r="AT168" s="178" t="s">
        <v>141</v>
      </c>
      <c r="AU168" s="178" t="s">
        <v>88</v>
      </c>
      <c r="AY168" s="18" t="s">
        <v>140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86</v>
      </c>
      <c r="BK168" s="179">
        <f>ROUND(I168*H168,2)</f>
        <v>0</v>
      </c>
      <c r="BL168" s="18" t="s">
        <v>139</v>
      </c>
      <c r="BM168" s="178" t="s">
        <v>336</v>
      </c>
    </row>
    <row r="169" spans="1:65" s="2" customFormat="1" ht="11.25">
      <c r="A169" s="36"/>
      <c r="B169" s="37"/>
      <c r="C169" s="38"/>
      <c r="D169" s="180" t="s">
        <v>146</v>
      </c>
      <c r="E169" s="38"/>
      <c r="F169" s="181" t="s">
        <v>337</v>
      </c>
      <c r="G169" s="38"/>
      <c r="H169" s="38"/>
      <c r="I169" s="182"/>
      <c r="J169" s="38"/>
      <c r="K169" s="38"/>
      <c r="L169" s="41"/>
      <c r="M169" s="183"/>
      <c r="N169" s="18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8" t="s">
        <v>146</v>
      </c>
      <c r="AU169" s="18" t="s">
        <v>88</v>
      </c>
    </row>
    <row r="170" spans="1:65" s="2" customFormat="1" ht="11.25">
      <c r="A170" s="36"/>
      <c r="B170" s="37"/>
      <c r="C170" s="38"/>
      <c r="D170" s="198" t="s">
        <v>191</v>
      </c>
      <c r="E170" s="38"/>
      <c r="F170" s="199" t="s">
        <v>338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191</v>
      </c>
      <c r="AU170" s="18" t="s">
        <v>88</v>
      </c>
    </row>
    <row r="171" spans="1:65" s="13" customFormat="1" ht="11.25">
      <c r="B171" s="200"/>
      <c r="C171" s="201"/>
      <c r="D171" s="180" t="s">
        <v>249</v>
      </c>
      <c r="E171" s="202" t="s">
        <v>32</v>
      </c>
      <c r="F171" s="203" t="s">
        <v>339</v>
      </c>
      <c r="G171" s="201"/>
      <c r="H171" s="202" t="s">
        <v>32</v>
      </c>
      <c r="I171" s="204"/>
      <c r="J171" s="201"/>
      <c r="K171" s="201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249</v>
      </c>
      <c r="AU171" s="209" t="s">
        <v>88</v>
      </c>
      <c r="AV171" s="13" t="s">
        <v>86</v>
      </c>
      <c r="AW171" s="13" t="s">
        <v>39</v>
      </c>
      <c r="AX171" s="13" t="s">
        <v>78</v>
      </c>
      <c r="AY171" s="209" t="s">
        <v>140</v>
      </c>
    </row>
    <row r="172" spans="1:65" s="14" customFormat="1" ht="11.25">
      <c r="B172" s="210"/>
      <c r="C172" s="211"/>
      <c r="D172" s="180" t="s">
        <v>249</v>
      </c>
      <c r="E172" s="212" t="s">
        <v>32</v>
      </c>
      <c r="F172" s="213" t="s">
        <v>340</v>
      </c>
      <c r="G172" s="211"/>
      <c r="H172" s="214">
        <v>15.5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249</v>
      </c>
      <c r="AU172" s="220" t="s">
        <v>88</v>
      </c>
      <c r="AV172" s="14" t="s">
        <v>88</v>
      </c>
      <c r="AW172" s="14" t="s">
        <v>39</v>
      </c>
      <c r="AX172" s="14" t="s">
        <v>86</v>
      </c>
      <c r="AY172" s="220" t="s">
        <v>140</v>
      </c>
    </row>
    <row r="173" spans="1:65" s="2" customFormat="1" ht="16.5" customHeight="1">
      <c r="A173" s="36"/>
      <c r="B173" s="37"/>
      <c r="C173" s="167" t="s">
        <v>8</v>
      </c>
      <c r="D173" s="167" t="s">
        <v>141</v>
      </c>
      <c r="E173" s="168" t="s">
        <v>341</v>
      </c>
      <c r="F173" s="169" t="s">
        <v>342</v>
      </c>
      <c r="G173" s="170" t="s">
        <v>279</v>
      </c>
      <c r="H173" s="171">
        <v>196.58799999999999</v>
      </c>
      <c r="I173" s="172"/>
      <c r="J173" s="173">
        <f>ROUND(I173*H173,2)</f>
        <v>0</v>
      </c>
      <c r="K173" s="169" t="s">
        <v>245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0.25523000000000001</v>
      </c>
      <c r="R173" s="176">
        <f>Q173*H173</f>
        <v>50.175155240000002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139</v>
      </c>
      <c r="AT173" s="178" t="s">
        <v>141</v>
      </c>
      <c r="AU173" s="178" t="s">
        <v>88</v>
      </c>
      <c r="AY173" s="18" t="s">
        <v>140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139</v>
      </c>
      <c r="BM173" s="178" t="s">
        <v>343</v>
      </c>
    </row>
    <row r="174" spans="1:65" s="2" customFormat="1" ht="11.25">
      <c r="A174" s="36"/>
      <c r="B174" s="37"/>
      <c r="C174" s="38"/>
      <c r="D174" s="180" t="s">
        <v>146</v>
      </c>
      <c r="E174" s="38"/>
      <c r="F174" s="181" t="s">
        <v>344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146</v>
      </c>
      <c r="AU174" s="18" t="s">
        <v>88</v>
      </c>
    </row>
    <row r="175" spans="1:65" s="2" customFormat="1" ht="11.25">
      <c r="A175" s="36"/>
      <c r="B175" s="37"/>
      <c r="C175" s="38"/>
      <c r="D175" s="198" t="s">
        <v>191</v>
      </c>
      <c r="E175" s="38"/>
      <c r="F175" s="199" t="s">
        <v>345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191</v>
      </c>
      <c r="AU175" s="18" t="s">
        <v>88</v>
      </c>
    </row>
    <row r="176" spans="1:65" s="13" customFormat="1" ht="11.25">
      <c r="B176" s="200"/>
      <c r="C176" s="201"/>
      <c r="D176" s="180" t="s">
        <v>249</v>
      </c>
      <c r="E176" s="202" t="s">
        <v>32</v>
      </c>
      <c r="F176" s="203" t="s">
        <v>346</v>
      </c>
      <c r="G176" s="201"/>
      <c r="H176" s="202" t="s">
        <v>32</v>
      </c>
      <c r="I176" s="204"/>
      <c r="J176" s="201"/>
      <c r="K176" s="201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249</v>
      </c>
      <c r="AU176" s="209" t="s">
        <v>88</v>
      </c>
      <c r="AV176" s="13" t="s">
        <v>86</v>
      </c>
      <c r="AW176" s="13" t="s">
        <v>39</v>
      </c>
      <c r="AX176" s="13" t="s">
        <v>78</v>
      </c>
      <c r="AY176" s="209" t="s">
        <v>140</v>
      </c>
    </row>
    <row r="177" spans="1:65" s="14" customFormat="1" ht="11.25">
      <c r="B177" s="210"/>
      <c r="C177" s="211"/>
      <c r="D177" s="180" t="s">
        <v>249</v>
      </c>
      <c r="E177" s="212" t="s">
        <v>32</v>
      </c>
      <c r="F177" s="213" t="s">
        <v>347</v>
      </c>
      <c r="G177" s="211"/>
      <c r="H177" s="214">
        <v>196.58799999999999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249</v>
      </c>
      <c r="AU177" s="220" t="s">
        <v>88</v>
      </c>
      <c r="AV177" s="14" t="s">
        <v>88</v>
      </c>
      <c r="AW177" s="14" t="s">
        <v>39</v>
      </c>
      <c r="AX177" s="14" t="s">
        <v>86</v>
      </c>
      <c r="AY177" s="220" t="s">
        <v>140</v>
      </c>
    </row>
    <row r="178" spans="1:65" s="2" customFormat="1" ht="21.75" customHeight="1">
      <c r="A178" s="36"/>
      <c r="B178" s="37"/>
      <c r="C178" s="167" t="s">
        <v>348</v>
      </c>
      <c r="D178" s="167" t="s">
        <v>141</v>
      </c>
      <c r="E178" s="168" t="s">
        <v>349</v>
      </c>
      <c r="F178" s="169" t="s">
        <v>350</v>
      </c>
      <c r="G178" s="170" t="s">
        <v>351</v>
      </c>
      <c r="H178" s="171">
        <v>1</v>
      </c>
      <c r="I178" s="172"/>
      <c r="J178" s="173">
        <f>ROUND(I178*H178,2)</f>
        <v>0</v>
      </c>
      <c r="K178" s="169" t="s">
        <v>245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0.24379000000000001</v>
      </c>
      <c r="R178" s="176">
        <f>Q178*H178</f>
        <v>0.24379000000000001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139</v>
      </c>
      <c r="AT178" s="178" t="s">
        <v>141</v>
      </c>
      <c r="AU178" s="178" t="s">
        <v>88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139</v>
      </c>
      <c r="BM178" s="178" t="s">
        <v>352</v>
      </c>
    </row>
    <row r="179" spans="1:65" s="2" customFormat="1" ht="19.5">
      <c r="A179" s="36"/>
      <c r="B179" s="37"/>
      <c r="C179" s="38"/>
      <c r="D179" s="180" t="s">
        <v>146</v>
      </c>
      <c r="E179" s="38"/>
      <c r="F179" s="181" t="s">
        <v>353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88</v>
      </c>
    </row>
    <row r="180" spans="1:65" s="2" customFormat="1" ht="11.25">
      <c r="A180" s="36"/>
      <c r="B180" s="37"/>
      <c r="C180" s="38"/>
      <c r="D180" s="198" t="s">
        <v>191</v>
      </c>
      <c r="E180" s="38"/>
      <c r="F180" s="199" t="s">
        <v>354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191</v>
      </c>
      <c r="AU180" s="18" t="s">
        <v>88</v>
      </c>
    </row>
    <row r="181" spans="1:65" s="2" customFormat="1" ht="24.2" customHeight="1">
      <c r="A181" s="36"/>
      <c r="B181" s="37"/>
      <c r="C181" s="167" t="s">
        <v>355</v>
      </c>
      <c r="D181" s="167" t="s">
        <v>141</v>
      </c>
      <c r="E181" s="168" t="s">
        <v>356</v>
      </c>
      <c r="F181" s="169" t="s">
        <v>357</v>
      </c>
      <c r="G181" s="170" t="s">
        <v>358</v>
      </c>
      <c r="H181" s="171">
        <v>2.7</v>
      </c>
      <c r="I181" s="172"/>
      <c r="J181" s="173">
        <f>ROUND(I181*H181,2)</f>
        <v>0</v>
      </c>
      <c r="K181" s="169" t="s">
        <v>245</v>
      </c>
      <c r="L181" s="41"/>
      <c r="M181" s="174" t="s">
        <v>32</v>
      </c>
      <c r="N181" s="175" t="s">
        <v>49</v>
      </c>
      <c r="O181" s="66"/>
      <c r="P181" s="176">
        <f>O181*H181</f>
        <v>0</v>
      </c>
      <c r="Q181" s="176">
        <v>7.3039999999999994E-2</v>
      </c>
      <c r="R181" s="176">
        <f>Q181*H181</f>
        <v>0.19720799999999999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139</v>
      </c>
      <c r="AT181" s="178" t="s">
        <v>141</v>
      </c>
      <c r="AU181" s="178" t="s">
        <v>88</v>
      </c>
      <c r="AY181" s="18" t="s">
        <v>140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139</v>
      </c>
      <c r="BM181" s="178" t="s">
        <v>359</v>
      </c>
    </row>
    <row r="182" spans="1:65" s="2" customFormat="1" ht="29.25">
      <c r="A182" s="36"/>
      <c r="B182" s="37"/>
      <c r="C182" s="38"/>
      <c r="D182" s="180" t="s">
        <v>146</v>
      </c>
      <c r="E182" s="38"/>
      <c r="F182" s="181" t="s">
        <v>360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146</v>
      </c>
      <c r="AU182" s="18" t="s">
        <v>88</v>
      </c>
    </row>
    <row r="183" spans="1:65" s="2" customFormat="1" ht="11.25">
      <c r="A183" s="36"/>
      <c r="B183" s="37"/>
      <c r="C183" s="38"/>
      <c r="D183" s="198" t="s">
        <v>191</v>
      </c>
      <c r="E183" s="38"/>
      <c r="F183" s="199" t="s">
        <v>361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191</v>
      </c>
      <c r="AU183" s="18" t="s">
        <v>88</v>
      </c>
    </row>
    <row r="184" spans="1:65" s="14" customFormat="1" ht="11.25">
      <c r="B184" s="210"/>
      <c r="C184" s="211"/>
      <c r="D184" s="180" t="s">
        <v>249</v>
      </c>
      <c r="E184" s="212" t="s">
        <v>32</v>
      </c>
      <c r="F184" s="213" t="s">
        <v>362</v>
      </c>
      <c r="G184" s="211"/>
      <c r="H184" s="214">
        <v>2.7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249</v>
      </c>
      <c r="AU184" s="220" t="s">
        <v>88</v>
      </c>
      <c r="AV184" s="14" t="s">
        <v>88</v>
      </c>
      <c r="AW184" s="14" t="s">
        <v>39</v>
      </c>
      <c r="AX184" s="14" t="s">
        <v>86</v>
      </c>
      <c r="AY184" s="220" t="s">
        <v>140</v>
      </c>
    </row>
    <row r="185" spans="1:65" s="2" customFormat="1" ht="21.75" customHeight="1">
      <c r="A185" s="36"/>
      <c r="B185" s="37"/>
      <c r="C185" s="167" t="s">
        <v>363</v>
      </c>
      <c r="D185" s="167" t="s">
        <v>141</v>
      </c>
      <c r="E185" s="168" t="s">
        <v>364</v>
      </c>
      <c r="F185" s="169" t="s">
        <v>365</v>
      </c>
      <c r="G185" s="170" t="s">
        <v>366</v>
      </c>
      <c r="H185" s="171">
        <v>8</v>
      </c>
      <c r="I185" s="172"/>
      <c r="J185" s="173">
        <f>ROUND(I185*H185,2)</f>
        <v>0</v>
      </c>
      <c r="K185" s="169" t="s">
        <v>245</v>
      </c>
      <c r="L185" s="41"/>
      <c r="M185" s="174" t="s">
        <v>32</v>
      </c>
      <c r="N185" s="175" t="s">
        <v>49</v>
      </c>
      <c r="O185" s="66"/>
      <c r="P185" s="176">
        <f>O185*H185</f>
        <v>0</v>
      </c>
      <c r="Q185" s="176">
        <v>2.6280000000000001E-2</v>
      </c>
      <c r="R185" s="176">
        <f>Q185*H185</f>
        <v>0.21024000000000001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139</v>
      </c>
      <c r="AT185" s="178" t="s">
        <v>141</v>
      </c>
      <c r="AU185" s="178" t="s">
        <v>88</v>
      </c>
      <c r="AY185" s="18" t="s">
        <v>140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139</v>
      </c>
      <c r="BM185" s="178" t="s">
        <v>367</v>
      </c>
    </row>
    <row r="186" spans="1:65" s="2" customFormat="1" ht="19.5">
      <c r="A186" s="36"/>
      <c r="B186" s="37"/>
      <c r="C186" s="38"/>
      <c r="D186" s="180" t="s">
        <v>146</v>
      </c>
      <c r="E186" s="38"/>
      <c r="F186" s="181" t="s">
        <v>368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146</v>
      </c>
      <c r="AU186" s="18" t="s">
        <v>88</v>
      </c>
    </row>
    <row r="187" spans="1:65" s="2" customFormat="1" ht="11.25">
      <c r="A187" s="36"/>
      <c r="B187" s="37"/>
      <c r="C187" s="38"/>
      <c r="D187" s="198" t="s">
        <v>191</v>
      </c>
      <c r="E187" s="38"/>
      <c r="F187" s="199" t="s">
        <v>369</v>
      </c>
      <c r="G187" s="38"/>
      <c r="H187" s="38"/>
      <c r="I187" s="182"/>
      <c r="J187" s="38"/>
      <c r="K187" s="38"/>
      <c r="L187" s="41"/>
      <c r="M187" s="183"/>
      <c r="N187" s="18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191</v>
      </c>
      <c r="AU187" s="18" t="s">
        <v>88</v>
      </c>
    </row>
    <row r="188" spans="1:65" s="2" customFormat="1" ht="21.75" customHeight="1">
      <c r="A188" s="36"/>
      <c r="B188" s="37"/>
      <c r="C188" s="167" t="s">
        <v>370</v>
      </c>
      <c r="D188" s="167" t="s">
        <v>141</v>
      </c>
      <c r="E188" s="168" t="s">
        <v>371</v>
      </c>
      <c r="F188" s="169" t="s">
        <v>372</v>
      </c>
      <c r="G188" s="170" t="s">
        <v>366</v>
      </c>
      <c r="H188" s="171">
        <v>10</v>
      </c>
      <c r="I188" s="172"/>
      <c r="J188" s="173">
        <f>ROUND(I188*H188,2)</f>
        <v>0</v>
      </c>
      <c r="K188" s="169" t="s">
        <v>245</v>
      </c>
      <c r="L188" s="41"/>
      <c r="M188" s="174" t="s">
        <v>32</v>
      </c>
      <c r="N188" s="175" t="s">
        <v>49</v>
      </c>
      <c r="O188" s="66"/>
      <c r="P188" s="176">
        <f>O188*H188</f>
        <v>0</v>
      </c>
      <c r="Q188" s="176">
        <v>3.9629999999999999E-2</v>
      </c>
      <c r="R188" s="176">
        <f>Q188*H188</f>
        <v>0.39629999999999999</v>
      </c>
      <c r="S188" s="176">
        <v>0</v>
      </c>
      <c r="T188" s="17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8" t="s">
        <v>139</v>
      </c>
      <c r="AT188" s="178" t="s">
        <v>141</v>
      </c>
      <c r="AU188" s="178" t="s">
        <v>88</v>
      </c>
      <c r="AY188" s="18" t="s">
        <v>140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86</v>
      </c>
      <c r="BK188" s="179">
        <f>ROUND(I188*H188,2)</f>
        <v>0</v>
      </c>
      <c r="BL188" s="18" t="s">
        <v>139</v>
      </c>
      <c r="BM188" s="178" t="s">
        <v>373</v>
      </c>
    </row>
    <row r="189" spans="1:65" s="2" customFormat="1" ht="19.5">
      <c r="A189" s="36"/>
      <c r="B189" s="37"/>
      <c r="C189" s="38"/>
      <c r="D189" s="180" t="s">
        <v>146</v>
      </c>
      <c r="E189" s="38"/>
      <c r="F189" s="181" t="s">
        <v>374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146</v>
      </c>
      <c r="AU189" s="18" t="s">
        <v>88</v>
      </c>
    </row>
    <row r="190" spans="1:65" s="2" customFormat="1" ht="11.25">
      <c r="A190" s="36"/>
      <c r="B190" s="37"/>
      <c r="C190" s="38"/>
      <c r="D190" s="198" t="s">
        <v>191</v>
      </c>
      <c r="E190" s="38"/>
      <c r="F190" s="199" t="s">
        <v>375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191</v>
      </c>
      <c r="AU190" s="18" t="s">
        <v>88</v>
      </c>
    </row>
    <row r="191" spans="1:65" s="2" customFormat="1" ht="16.5" customHeight="1">
      <c r="A191" s="36"/>
      <c r="B191" s="37"/>
      <c r="C191" s="167" t="s">
        <v>376</v>
      </c>
      <c r="D191" s="167" t="s">
        <v>141</v>
      </c>
      <c r="E191" s="168" t="s">
        <v>377</v>
      </c>
      <c r="F191" s="169" t="s">
        <v>378</v>
      </c>
      <c r="G191" s="170" t="s">
        <v>366</v>
      </c>
      <c r="H191" s="171">
        <v>41</v>
      </c>
      <c r="I191" s="172"/>
      <c r="J191" s="173">
        <f>ROUND(I191*H191,2)</f>
        <v>0</v>
      </c>
      <c r="K191" s="169" t="s">
        <v>245</v>
      </c>
      <c r="L191" s="41"/>
      <c r="M191" s="174" t="s">
        <v>32</v>
      </c>
      <c r="N191" s="175" t="s">
        <v>49</v>
      </c>
      <c r="O191" s="66"/>
      <c r="P191" s="176">
        <f>O191*H191</f>
        <v>0</v>
      </c>
      <c r="Q191" s="176">
        <v>4.555E-2</v>
      </c>
      <c r="R191" s="176">
        <f>Q191*H191</f>
        <v>1.86755</v>
      </c>
      <c r="S191" s="176">
        <v>0</v>
      </c>
      <c r="T191" s="17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8" t="s">
        <v>139</v>
      </c>
      <c r="AT191" s="178" t="s">
        <v>141</v>
      </c>
      <c r="AU191" s="178" t="s">
        <v>88</v>
      </c>
      <c r="AY191" s="18" t="s">
        <v>140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86</v>
      </c>
      <c r="BK191" s="179">
        <f>ROUND(I191*H191,2)</f>
        <v>0</v>
      </c>
      <c r="BL191" s="18" t="s">
        <v>139</v>
      </c>
      <c r="BM191" s="178" t="s">
        <v>379</v>
      </c>
    </row>
    <row r="192" spans="1:65" s="2" customFormat="1" ht="11.25">
      <c r="A192" s="36"/>
      <c r="B192" s="37"/>
      <c r="C192" s="38"/>
      <c r="D192" s="180" t="s">
        <v>146</v>
      </c>
      <c r="E192" s="38"/>
      <c r="F192" s="181" t="s">
        <v>380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146</v>
      </c>
      <c r="AU192" s="18" t="s">
        <v>88</v>
      </c>
    </row>
    <row r="193" spans="1:65" s="2" customFormat="1" ht="11.25">
      <c r="A193" s="36"/>
      <c r="B193" s="37"/>
      <c r="C193" s="38"/>
      <c r="D193" s="198" t="s">
        <v>191</v>
      </c>
      <c r="E193" s="38"/>
      <c r="F193" s="199" t="s">
        <v>381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191</v>
      </c>
      <c r="AU193" s="18" t="s">
        <v>88</v>
      </c>
    </row>
    <row r="194" spans="1:65" s="13" customFormat="1" ht="11.25">
      <c r="B194" s="200"/>
      <c r="C194" s="201"/>
      <c r="D194" s="180" t="s">
        <v>249</v>
      </c>
      <c r="E194" s="202" t="s">
        <v>32</v>
      </c>
      <c r="F194" s="203" t="s">
        <v>382</v>
      </c>
      <c r="G194" s="201"/>
      <c r="H194" s="202" t="s">
        <v>32</v>
      </c>
      <c r="I194" s="204"/>
      <c r="J194" s="201"/>
      <c r="K194" s="201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249</v>
      </c>
      <c r="AU194" s="209" t="s">
        <v>88</v>
      </c>
      <c r="AV194" s="13" t="s">
        <v>86</v>
      </c>
      <c r="AW194" s="13" t="s">
        <v>39</v>
      </c>
      <c r="AX194" s="13" t="s">
        <v>78</v>
      </c>
      <c r="AY194" s="209" t="s">
        <v>140</v>
      </c>
    </row>
    <row r="195" spans="1:65" s="14" customFormat="1" ht="11.25">
      <c r="B195" s="210"/>
      <c r="C195" s="211"/>
      <c r="D195" s="180" t="s">
        <v>249</v>
      </c>
      <c r="E195" s="212" t="s">
        <v>32</v>
      </c>
      <c r="F195" s="213" t="s">
        <v>7</v>
      </c>
      <c r="G195" s="211"/>
      <c r="H195" s="214">
        <v>21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249</v>
      </c>
      <c r="AU195" s="220" t="s">
        <v>88</v>
      </c>
      <c r="AV195" s="14" t="s">
        <v>88</v>
      </c>
      <c r="AW195" s="14" t="s">
        <v>39</v>
      </c>
      <c r="AX195" s="14" t="s">
        <v>78</v>
      </c>
      <c r="AY195" s="220" t="s">
        <v>140</v>
      </c>
    </row>
    <row r="196" spans="1:65" s="13" customFormat="1" ht="11.25">
      <c r="B196" s="200"/>
      <c r="C196" s="201"/>
      <c r="D196" s="180" t="s">
        <v>249</v>
      </c>
      <c r="E196" s="202" t="s">
        <v>32</v>
      </c>
      <c r="F196" s="203" t="s">
        <v>383</v>
      </c>
      <c r="G196" s="201"/>
      <c r="H196" s="202" t="s">
        <v>32</v>
      </c>
      <c r="I196" s="204"/>
      <c r="J196" s="201"/>
      <c r="K196" s="201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249</v>
      </c>
      <c r="AU196" s="209" t="s">
        <v>88</v>
      </c>
      <c r="AV196" s="13" t="s">
        <v>86</v>
      </c>
      <c r="AW196" s="13" t="s">
        <v>39</v>
      </c>
      <c r="AX196" s="13" t="s">
        <v>78</v>
      </c>
      <c r="AY196" s="209" t="s">
        <v>140</v>
      </c>
    </row>
    <row r="197" spans="1:65" s="14" customFormat="1" ht="11.25">
      <c r="B197" s="210"/>
      <c r="C197" s="211"/>
      <c r="D197" s="180" t="s">
        <v>249</v>
      </c>
      <c r="E197" s="212" t="s">
        <v>32</v>
      </c>
      <c r="F197" s="213" t="s">
        <v>376</v>
      </c>
      <c r="G197" s="211"/>
      <c r="H197" s="214">
        <v>20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249</v>
      </c>
      <c r="AU197" s="220" t="s">
        <v>88</v>
      </c>
      <c r="AV197" s="14" t="s">
        <v>88</v>
      </c>
      <c r="AW197" s="14" t="s">
        <v>39</v>
      </c>
      <c r="AX197" s="14" t="s">
        <v>78</v>
      </c>
      <c r="AY197" s="220" t="s">
        <v>140</v>
      </c>
    </row>
    <row r="198" spans="1:65" s="15" customFormat="1" ht="11.25">
      <c r="B198" s="221"/>
      <c r="C198" s="222"/>
      <c r="D198" s="180" t="s">
        <v>249</v>
      </c>
      <c r="E198" s="223" t="s">
        <v>32</v>
      </c>
      <c r="F198" s="224" t="s">
        <v>384</v>
      </c>
      <c r="G198" s="222"/>
      <c r="H198" s="225">
        <v>41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249</v>
      </c>
      <c r="AU198" s="231" t="s">
        <v>88</v>
      </c>
      <c r="AV198" s="15" t="s">
        <v>139</v>
      </c>
      <c r="AW198" s="15" t="s">
        <v>39</v>
      </c>
      <c r="AX198" s="15" t="s">
        <v>86</v>
      </c>
      <c r="AY198" s="231" t="s">
        <v>140</v>
      </c>
    </row>
    <row r="199" spans="1:65" s="2" customFormat="1" ht="16.5" customHeight="1">
      <c r="A199" s="36"/>
      <c r="B199" s="37"/>
      <c r="C199" s="167" t="s">
        <v>7</v>
      </c>
      <c r="D199" s="167" t="s">
        <v>141</v>
      </c>
      <c r="E199" s="168" t="s">
        <v>385</v>
      </c>
      <c r="F199" s="169" t="s">
        <v>386</v>
      </c>
      <c r="G199" s="170" t="s">
        <v>366</v>
      </c>
      <c r="H199" s="171">
        <v>36</v>
      </c>
      <c r="I199" s="172"/>
      <c r="J199" s="173">
        <f>ROUND(I199*H199,2)</f>
        <v>0</v>
      </c>
      <c r="K199" s="169" t="s">
        <v>245</v>
      </c>
      <c r="L199" s="41"/>
      <c r="M199" s="174" t="s">
        <v>32</v>
      </c>
      <c r="N199" s="175" t="s">
        <v>49</v>
      </c>
      <c r="O199" s="66"/>
      <c r="P199" s="176">
        <f>O199*H199</f>
        <v>0</v>
      </c>
      <c r="Q199" s="176">
        <v>5.4550000000000001E-2</v>
      </c>
      <c r="R199" s="176">
        <f>Q199*H199</f>
        <v>1.9638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139</v>
      </c>
      <c r="AT199" s="178" t="s">
        <v>141</v>
      </c>
      <c r="AU199" s="178" t="s">
        <v>88</v>
      </c>
      <c r="AY199" s="18" t="s">
        <v>140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139</v>
      </c>
      <c r="BM199" s="178" t="s">
        <v>387</v>
      </c>
    </row>
    <row r="200" spans="1:65" s="2" customFormat="1" ht="11.25">
      <c r="A200" s="36"/>
      <c r="B200" s="37"/>
      <c r="C200" s="38"/>
      <c r="D200" s="180" t="s">
        <v>146</v>
      </c>
      <c r="E200" s="38"/>
      <c r="F200" s="181" t="s">
        <v>388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146</v>
      </c>
      <c r="AU200" s="18" t="s">
        <v>88</v>
      </c>
    </row>
    <row r="201" spans="1:65" s="2" customFormat="1" ht="11.25">
      <c r="A201" s="36"/>
      <c r="B201" s="37"/>
      <c r="C201" s="38"/>
      <c r="D201" s="198" t="s">
        <v>191</v>
      </c>
      <c r="E201" s="38"/>
      <c r="F201" s="199" t="s">
        <v>389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191</v>
      </c>
      <c r="AU201" s="18" t="s">
        <v>88</v>
      </c>
    </row>
    <row r="202" spans="1:65" s="13" customFormat="1" ht="11.25">
      <c r="B202" s="200"/>
      <c r="C202" s="201"/>
      <c r="D202" s="180" t="s">
        <v>249</v>
      </c>
      <c r="E202" s="202" t="s">
        <v>32</v>
      </c>
      <c r="F202" s="203" t="s">
        <v>390</v>
      </c>
      <c r="G202" s="201"/>
      <c r="H202" s="202" t="s">
        <v>32</v>
      </c>
      <c r="I202" s="204"/>
      <c r="J202" s="201"/>
      <c r="K202" s="201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249</v>
      </c>
      <c r="AU202" s="209" t="s">
        <v>88</v>
      </c>
      <c r="AV202" s="13" t="s">
        <v>86</v>
      </c>
      <c r="AW202" s="13" t="s">
        <v>39</v>
      </c>
      <c r="AX202" s="13" t="s">
        <v>78</v>
      </c>
      <c r="AY202" s="209" t="s">
        <v>140</v>
      </c>
    </row>
    <row r="203" spans="1:65" s="14" customFormat="1" ht="11.25">
      <c r="B203" s="210"/>
      <c r="C203" s="211"/>
      <c r="D203" s="180" t="s">
        <v>249</v>
      </c>
      <c r="E203" s="212" t="s">
        <v>32</v>
      </c>
      <c r="F203" s="213" t="s">
        <v>391</v>
      </c>
      <c r="G203" s="211"/>
      <c r="H203" s="214">
        <v>36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249</v>
      </c>
      <c r="AU203" s="220" t="s">
        <v>88</v>
      </c>
      <c r="AV203" s="14" t="s">
        <v>88</v>
      </c>
      <c r="AW203" s="14" t="s">
        <v>39</v>
      </c>
      <c r="AX203" s="14" t="s">
        <v>86</v>
      </c>
      <c r="AY203" s="220" t="s">
        <v>140</v>
      </c>
    </row>
    <row r="204" spans="1:65" s="2" customFormat="1" ht="16.5" customHeight="1">
      <c r="A204" s="36"/>
      <c r="B204" s="37"/>
      <c r="C204" s="167" t="s">
        <v>392</v>
      </c>
      <c r="D204" s="167" t="s">
        <v>141</v>
      </c>
      <c r="E204" s="168" t="s">
        <v>393</v>
      </c>
      <c r="F204" s="169" t="s">
        <v>394</v>
      </c>
      <c r="G204" s="170" t="s">
        <v>366</v>
      </c>
      <c r="H204" s="171">
        <v>3</v>
      </c>
      <c r="I204" s="172"/>
      <c r="J204" s="173">
        <f>ROUND(I204*H204,2)</f>
        <v>0</v>
      </c>
      <c r="K204" s="169" t="s">
        <v>245</v>
      </c>
      <c r="L204" s="41"/>
      <c r="M204" s="174" t="s">
        <v>32</v>
      </c>
      <c r="N204" s="175" t="s">
        <v>49</v>
      </c>
      <c r="O204" s="66"/>
      <c r="P204" s="176">
        <f>O204*H204</f>
        <v>0</v>
      </c>
      <c r="Q204" s="176">
        <v>6.3549999999999995E-2</v>
      </c>
      <c r="R204" s="176">
        <f>Q204*H204</f>
        <v>0.19064999999999999</v>
      </c>
      <c r="S204" s="176">
        <v>0</v>
      </c>
      <c r="T204" s="17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8" t="s">
        <v>139</v>
      </c>
      <c r="AT204" s="178" t="s">
        <v>141</v>
      </c>
      <c r="AU204" s="178" t="s">
        <v>88</v>
      </c>
      <c r="AY204" s="18" t="s">
        <v>140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86</v>
      </c>
      <c r="BK204" s="179">
        <f>ROUND(I204*H204,2)</f>
        <v>0</v>
      </c>
      <c r="BL204" s="18" t="s">
        <v>139</v>
      </c>
      <c r="BM204" s="178" t="s">
        <v>395</v>
      </c>
    </row>
    <row r="205" spans="1:65" s="2" customFormat="1" ht="11.25">
      <c r="A205" s="36"/>
      <c r="B205" s="37"/>
      <c r="C205" s="38"/>
      <c r="D205" s="180" t="s">
        <v>146</v>
      </c>
      <c r="E205" s="38"/>
      <c r="F205" s="181" t="s">
        <v>396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146</v>
      </c>
      <c r="AU205" s="18" t="s">
        <v>88</v>
      </c>
    </row>
    <row r="206" spans="1:65" s="2" customFormat="1" ht="11.25">
      <c r="A206" s="36"/>
      <c r="B206" s="37"/>
      <c r="C206" s="38"/>
      <c r="D206" s="198" t="s">
        <v>191</v>
      </c>
      <c r="E206" s="38"/>
      <c r="F206" s="199" t="s">
        <v>397</v>
      </c>
      <c r="G206" s="38"/>
      <c r="H206" s="38"/>
      <c r="I206" s="182"/>
      <c r="J206" s="38"/>
      <c r="K206" s="38"/>
      <c r="L206" s="41"/>
      <c r="M206" s="183"/>
      <c r="N206" s="18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191</v>
      </c>
      <c r="AU206" s="18" t="s">
        <v>88</v>
      </c>
    </row>
    <row r="207" spans="1:65" s="13" customFormat="1" ht="11.25">
      <c r="B207" s="200"/>
      <c r="C207" s="201"/>
      <c r="D207" s="180" t="s">
        <v>249</v>
      </c>
      <c r="E207" s="202" t="s">
        <v>32</v>
      </c>
      <c r="F207" s="203" t="s">
        <v>398</v>
      </c>
      <c r="G207" s="201"/>
      <c r="H207" s="202" t="s">
        <v>32</v>
      </c>
      <c r="I207" s="204"/>
      <c r="J207" s="201"/>
      <c r="K207" s="201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249</v>
      </c>
      <c r="AU207" s="209" t="s">
        <v>88</v>
      </c>
      <c r="AV207" s="13" t="s">
        <v>86</v>
      </c>
      <c r="AW207" s="13" t="s">
        <v>39</v>
      </c>
      <c r="AX207" s="13" t="s">
        <v>78</v>
      </c>
      <c r="AY207" s="209" t="s">
        <v>140</v>
      </c>
    </row>
    <row r="208" spans="1:65" s="14" customFormat="1" ht="11.25">
      <c r="B208" s="210"/>
      <c r="C208" s="211"/>
      <c r="D208" s="180" t="s">
        <v>249</v>
      </c>
      <c r="E208" s="212" t="s">
        <v>32</v>
      </c>
      <c r="F208" s="213" t="s">
        <v>150</v>
      </c>
      <c r="G208" s="211"/>
      <c r="H208" s="214">
        <v>3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249</v>
      </c>
      <c r="AU208" s="220" t="s">
        <v>88</v>
      </c>
      <c r="AV208" s="14" t="s">
        <v>88</v>
      </c>
      <c r="AW208" s="14" t="s">
        <v>39</v>
      </c>
      <c r="AX208" s="14" t="s">
        <v>86</v>
      </c>
      <c r="AY208" s="220" t="s">
        <v>140</v>
      </c>
    </row>
    <row r="209" spans="1:65" s="2" customFormat="1" ht="16.5" customHeight="1">
      <c r="A209" s="36"/>
      <c r="B209" s="37"/>
      <c r="C209" s="167" t="s">
        <v>399</v>
      </c>
      <c r="D209" s="167" t="s">
        <v>141</v>
      </c>
      <c r="E209" s="168" t="s">
        <v>400</v>
      </c>
      <c r="F209" s="169" t="s">
        <v>401</v>
      </c>
      <c r="G209" s="170" t="s">
        <v>366</v>
      </c>
      <c r="H209" s="171">
        <v>3</v>
      </c>
      <c r="I209" s="172"/>
      <c r="J209" s="173">
        <f>ROUND(I209*H209,2)</f>
        <v>0</v>
      </c>
      <c r="K209" s="169" t="s">
        <v>245</v>
      </c>
      <c r="L209" s="41"/>
      <c r="M209" s="174" t="s">
        <v>32</v>
      </c>
      <c r="N209" s="175" t="s">
        <v>49</v>
      </c>
      <c r="O209" s="66"/>
      <c r="P209" s="176">
        <f>O209*H209</f>
        <v>0</v>
      </c>
      <c r="Q209" s="176">
        <v>0.11805</v>
      </c>
      <c r="R209" s="176">
        <f>Q209*H209</f>
        <v>0.35415000000000002</v>
      </c>
      <c r="S209" s="176">
        <v>0</v>
      </c>
      <c r="T209" s="17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8" t="s">
        <v>139</v>
      </c>
      <c r="AT209" s="178" t="s">
        <v>141</v>
      </c>
      <c r="AU209" s="178" t="s">
        <v>88</v>
      </c>
      <c r="AY209" s="18" t="s">
        <v>140</v>
      </c>
      <c r="BE209" s="179">
        <f>IF(N209="základní",J209,0)</f>
        <v>0</v>
      </c>
      <c r="BF209" s="179">
        <f>IF(N209="snížená",J209,0)</f>
        <v>0</v>
      </c>
      <c r="BG209" s="179">
        <f>IF(N209="zákl. přenesená",J209,0)</f>
        <v>0</v>
      </c>
      <c r="BH209" s="179">
        <f>IF(N209="sníž. přenesená",J209,0)</f>
        <v>0</v>
      </c>
      <c r="BI209" s="179">
        <f>IF(N209="nulová",J209,0)</f>
        <v>0</v>
      </c>
      <c r="BJ209" s="18" t="s">
        <v>86</v>
      </c>
      <c r="BK209" s="179">
        <f>ROUND(I209*H209,2)</f>
        <v>0</v>
      </c>
      <c r="BL209" s="18" t="s">
        <v>139</v>
      </c>
      <c r="BM209" s="178" t="s">
        <v>402</v>
      </c>
    </row>
    <row r="210" spans="1:65" s="2" customFormat="1" ht="11.25">
      <c r="A210" s="36"/>
      <c r="B210" s="37"/>
      <c r="C210" s="38"/>
      <c r="D210" s="180" t="s">
        <v>146</v>
      </c>
      <c r="E210" s="38"/>
      <c r="F210" s="181" t="s">
        <v>403</v>
      </c>
      <c r="G210" s="38"/>
      <c r="H210" s="38"/>
      <c r="I210" s="182"/>
      <c r="J210" s="38"/>
      <c r="K210" s="38"/>
      <c r="L210" s="41"/>
      <c r="M210" s="183"/>
      <c r="N210" s="18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8" t="s">
        <v>146</v>
      </c>
      <c r="AU210" s="18" t="s">
        <v>88</v>
      </c>
    </row>
    <row r="211" spans="1:65" s="2" customFormat="1" ht="11.25">
      <c r="A211" s="36"/>
      <c r="B211" s="37"/>
      <c r="C211" s="38"/>
      <c r="D211" s="198" t="s">
        <v>191</v>
      </c>
      <c r="E211" s="38"/>
      <c r="F211" s="199" t="s">
        <v>404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191</v>
      </c>
      <c r="AU211" s="18" t="s">
        <v>88</v>
      </c>
    </row>
    <row r="212" spans="1:65" s="13" customFormat="1" ht="11.25">
      <c r="B212" s="200"/>
      <c r="C212" s="201"/>
      <c r="D212" s="180" t="s">
        <v>249</v>
      </c>
      <c r="E212" s="202" t="s">
        <v>32</v>
      </c>
      <c r="F212" s="203" t="s">
        <v>405</v>
      </c>
      <c r="G212" s="201"/>
      <c r="H212" s="202" t="s">
        <v>32</v>
      </c>
      <c r="I212" s="204"/>
      <c r="J212" s="201"/>
      <c r="K212" s="201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249</v>
      </c>
      <c r="AU212" s="209" t="s">
        <v>88</v>
      </c>
      <c r="AV212" s="13" t="s">
        <v>86</v>
      </c>
      <c r="AW212" s="13" t="s">
        <v>39</v>
      </c>
      <c r="AX212" s="13" t="s">
        <v>78</v>
      </c>
      <c r="AY212" s="209" t="s">
        <v>140</v>
      </c>
    </row>
    <row r="213" spans="1:65" s="14" customFormat="1" ht="11.25">
      <c r="B213" s="210"/>
      <c r="C213" s="211"/>
      <c r="D213" s="180" t="s">
        <v>249</v>
      </c>
      <c r="E213" s="212" t="s">
        <v>32</v>
      </c>
      <c r="F213" s="213" t="s">
        <v>150</v>
      </c>
      <c r="G213" s="211"/>
      <c r="H213" s="214">
        <v>3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249</v>
      </c>
      <c r="AU213" s="220" t="s">
        <v>88</v>
      </c>
      <c r="AV213" s="14" t="s">
        <v>88</v>
      </c>
      <c r="AW213" s="14" t="s">
        <v>39</v>
      </c>
      <c r="AX213" s="14" t="s">
        <v>86</v>
      </c>
      <c r="AY213" s="220" t="s">
        <v>140</v>
      </c>
    </row>
    <row r="214" spans="1:65" s="2" customFormat="1" ht="21.75" customHeight="1">
      <c r="A214" s="36"/>
      <c r="B214" s="37"/>
      <c r="C214" s="167" t="s">
        <v>406</v>
      </c>
      <c r="D214" s="167" t="s">
        <v>141</v>
      </c>
      <c r="E214" s="168" t="s">
        <v>407</v>
      </c>
      <c r="F214" s="169" t="s">
        <v>408</v>
      </c>
      <c r="G214" s="170" t="s">
        <v>259</v>
      </c>
      <c r="H214" s="171">
        <v>7.4999999999999997E-2</v>
      </c>
      <c r="I214" s="172"/>
      <c r="J214" s="173">
        <f>ROUND(I214*H214,2)</f>
        <v>0</v>
      </c>
      <c r="K214" s="169" t="s">
        <v>245</v>
      </c>
      <c r="L214" s="41"/>
      <c r="M214" s="174" t="s">
        <v>32</v>
      </c>
      <c r="N214" s="175" t="s">
        <v>49</v>
      </c>
      <c r="O214" s="66"/>
      <c r="P214" s="176">
        <f>O214*H214</f>
        <v>0</v>
      </c>
      <c r="Q214" s="176">
        <v>1.9539999999999998E-2</v>
      </c>
      <c r="R214" s="176">
        <f>Q214*H214</f>
        <v>1.4654999999999998E-3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139</v>
      </c>
      <c r="AT214" s="178" t="s">
        <v>141</v>
      </c>
      <c r="AU214" s="178" t="s">
        <v>88</v>
      </c>
      <c r="AY214" s="18" t="s">
        <v>140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139</v>
      </c>
      <c r="BM214" s="178" t="s">
        <v>409</v>
      </c>
    </row>
    <row r="215" spans="1:65" s="2" customFormat="1" ht="11.25">
      <c r="A215" s="36"/>
      <c r="B215" s="37"/>
      <c r="C215" s="38"/>
      <c r="D215" s="180" t="s">
        <v>146</v>
      </c>
      <c r="E215" s="38"/>
      <c r="F215" s="181" t="s">
        <v>410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146</v>
      </c>
      <c r="AU215" s="18" t="s">
        <v>88</v>
      </c>
    </row>
    <row r="216" spans="1:65" s="2" customFormat="1" ht="11.25">
      <c r="A216" s="36"/>
      <c r="B216" s="37"/>
      <c r="C216" s="38"/>
      <c r="D216" s="198" t="s">
        <v>191</v>
      </c>
      <c r="E216" s="38"/>
      <c r="F216" s="199" t="s">
        <v>411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191</v>
      </c>
      <c r="AU216" s="18" t="s">
        <v>88</v>
      </c>
    </row>
    <row r="217" spans="1:65" s="13" customFormat="1" ht="11.25">
      <c r="B217" s="200"/>
      <c r="C217" s="201"/>
      <c r="D217" s="180" t="s">
        <v>249</v>
      </c>
      <c r="E217" s="202" t="s">
        <v>32</v>
      </c>
      <c r="F217" s="203" t="s">
        <v>412</v>
      </c>
      <c r="G217" s="201"/>
      <c r="H217" s="202" t="s">
        <v>32</v>
      </c>
      <c r="I217" s="204"/>
      <c r="J217" s="201"/>
      <c r="K217" s="201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249</v>
      </c>
      <c r="AU217" s="209" t="s">
        <v>88</v>
      </c>
      <c r="AV217" s="13" t="s">
        <v>86</v>
      </c>
      <c r="AW217" s="13" t="s">
        <v>39</v>
      </c>
      <c r="AX217" s="13" t="s">
        <v>78</v>
      </c>
      <c r="AY217" s="209" t="s">
        <v>140</v>
      </c>
    </row>
    <row r="218" spans="1:65" s="13" customFormat="1" ht="11.25">
      <c r="B218" s="200"/>
      <c r="C218" s="201"/>
      <c r="D218" s="180" t="s">
        <v>249</v>
      </c>
      <c r="E218" s="202" t="s">
        <v>32</v>
      </c>
      <c r="F218" s="203" t="s">
        <v>413</v>
      </c>
      <c r="G218" s="201"/>
      <c r="H218" s="202" t="s">
        <v>32</v>
      </c>
      <c r="I218" s="204"/>
      <c r="J218" s="201"/>
      <c r="K218" s="201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249</v>
      </c>
      <c r="AU218" s="209" t="s">
        <v>88</v>
      </c>
      <c r="AV218" s="13" t="s">
        <v>86</v>
      </c>
      <c r="AW218" s="13" t="s">
        <v>39</v>
      </c>
      <c r="AX218" s="13" t="s">
        <v>78</v>
      </c>
      <c r="AY218" s="209" t="s">
        <v>140</v>
      </c>
    </row>
    <row r="219" spans="1:65" s="14" customFormat="1" ht="11.25">
      <c r="B219" s="210"/>
      <c r="C219" s="211"/>
      <c r="D219" s="180" t="s">
        <v>249</v>
      </c>
      <c r="E219" s="212" t="s">
        <v>32</v>
      </c>
      <c r="F219" s="213" t="s">
        <v>414</v>
      </c>
      <c r="G219" s="211"/>
      <c r="H219" s="214">
        <v>7.4999999999999997E-2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249</v>
      </c>
      <c r="AU219" s="220" t="s">
        <v>88</v>
      </c>
      <c r="AV219" s="14" t="s">
        <v>88</v>
      </c>
      <c r="AW219" s="14" t="s">
        <v>39</v>
      </c>
      <c r="AX219" s="14" t="s">
        <v>86</v>
      </c>
      <c r="AY219" s="220" t="s">
        <v>140</v>
      </c>
    </row>
    <row r="220" spans="1:65" s="2" customFormat="1" ht="16.5" customHeight="1">
      <c r="A220" s="36"/>
      <c r="B220" s="37"/>
      <c r="C220" s="232" t="s">
        <v>415</v>
      </c>
      <c r="D220" s="232" t="s">
        <v>416</v>
      </c>
      <c r="E220" s="233" t="s">
        <v>417</v>
      </c>
      <c r="F220" s="234" t="s">
        <v>418</v>
      </c>
      <c r="G220" s="235" t="s">
        <v>259</v>
      </c>
      <c r="H220" s="236">
        <v>8.3000000000000004E-2</v>
      </c>
      <c r="I220" s="237"/>
      <c r="J220" s="238">
        <f>ROUND(I220*H220,2)</f>
        <v>0</v>
      </c>
      <c r="K220" s="234" t="s">
        <v>245</v>
      </c>
      <c r="L220" s="239"/>
      <c r="M220" s="240" t="s">
        <v>32</v>
      </c>
      <c r="N220" s="241" t="s">
        <v>49</v>
      </c>
      <c r="O220" s="66"/>
      <c r="P220" s="176">
        <f>O220*H220</f>
        <v>0</v>
      </c>
      <c r="Q220" s="176">
        <v>1</v>
      </c>
      <c r="R220" s="176">
        <f>Q220*H220</f>
        <v>8.3000000000000004E-2</v>
      </c>
      <c r="S220" s="176">
        <v>0</v>
      </c>
      <c r="T220" s="17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8" t="s">
        <v>173</v>
      </c>
      <c r="AT220" s="178" t="s">
        <v>416</v>
      </c>
      <c r="AU220" s="178" t="s">
        <v>88</v>
      </c>
      <c r="AY220" s="18" t="s">
        <v>140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86</v>
      </c>
      <c r="BK220" s="179">
        <f>ROUND(I220*H220,2)</f>
        <v>0</v>
      </c>
      <c r="BL220" s="18" t="s">
        <v>139</v>
      </c>
      <c r="BM220" s="178" t="s">
        <v>419</v>
      </c>
    </row>
    <row r="221" spans="1:65" s="2" customFormat="1" ht="11.25">
      <c r="A221" s="36"/>
      <c r="B221" s="37"/>
      <c r="C221" s="38"/>
      <c r="D221" s="180" t="s">
        <v>146</v>
      </c>
      <c r="E221" s="38"/>
      <c r="F221" s="181" t="s">
        <v>418</v>
      </c>
      <c r="G221" s="38"/>
      <c r="H221" s="38"/>
      <c r="I221" s="182"/>
      <c r="J221" s="38"/>
      <c r="K221" s="38"/>
      <c r="L221" s="41"/>
      <c r="M221" s="183"/>
      <c r="N221" s="18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146</v>
      </c>
      <c r="AU221" s="18" t="s">
        <v>88</v>
      </c>
    </row>
    <row r="222" spans="1:65" s="14" customFormat="1" ht="11.25">
      <c r="B222" s="210"/>
      <c r="C222" s="211"/>
      <c r="D222" s="180" t="s">
        <v>249</v>
      </c>
      <c r="E222" s="211"/>
      <c r="F222" s="213" t="s">
        <v>420</v>
      </c>
      <c r="G222" s="211"/>
      <c r="H222" s="214">
        <v>8.3000000000000004E-2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249</v>
      </c>
      <c r="AU222" s="220" t="s">
        <v>88</v>
      </c>
      <c r="AV222" s="14" t="s">
        <v>88</v>
      </c>
      <c r="AW222" s="14" t="s">
        <v>4</v>
      </c>
      <c r="AX222" s="14" t="s">
        <v>86</v>
      </c>
      <c r="AY222" s="220" t="s">
        <v>140</v>
      </c>
    </row>
    <row r="223" spans="1:65" s="2" customFormat="1" ht="24.2" customHeight="1">
      <c r="A223" s="36"/>
      <c r="B223" s="37"/>
      <c r="C223" s="167" t="s">
        <v>421</v>
      </c>
      <c r="D223" s="167" t="s">
        <v>141</v>
      </c>
      <c r="E223" s="168" t="s">
        <v>422</v>
      </c>
      <c r="F223" s="169" t="s">
        <v>423</v>
      </c>
      <c r="G223" s="170" t="s">
        <v>259</v>
      </c>
      <c r="H223" s="171">
        <v>3.7999999999999999E-2</v>
      </c>
      <c r="I223" s="172"/>
      <c r="J223" s="173">
        <f>ROUND(I223*H223,2)</f>
        <v>0</v>
      </c>
      <c r="K223" s="169" t="s">
        <v>245</v>
      </c>
      <c r="L223" s="41"/>
      <c r="M223" s="174" t="s">
        <v>32</v>
      </c>
      <c r="N223" s="175" t="s">
        <v>49</v>
      </c>
      <c r="O223" s="66"/>
      <c r="P223" s="176">
        <f>O223*H223</f>
        <v>0</v>
      </c>
      <c r="Q223" s="176">
        <v>1.7090000000000001E-2</v>
      </c>
      <c r="R223" s="176">
        <f>Q223*H223</f>
        <v>6.4942000000000005E-4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139</v>
      </c>
      <c r="AT223" s="178" t="s">
        <v>141</v>
      </c>
      <c r="AU223" s="178" t="s">
        <v>88</v>
      </c>
      <c r="AY223" s="18" t="s">
        <v>140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139</v>
      </c>
      <c r="BM223" s="178" t="s">
        <v>424</v>
      </c>
    </row>
    <row r="224" spans="1:65" s="2" customFormat="1" ht="11.25">
      <c r="A224" s="36"/>
      <c r="B224" s="37"/>
      <c r="C224" s="38"/>
      <c r="D224" s="180" t="s">
        <v>146</v>
      </c>
      <c r="E224" s="38"/>
      <c r="F224" s="181" t="s">
        <v>425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146</v>
      </c>
      <c r="AU224" s="18" t="s">
        <v>88</v>
      </c>
    </row>
    <row r="225" spans="1:65" s="2" customFormat="1" ht="11.25">
      <c r="A225" s="36"/>
      <c r="B225" s="37"/>
      <c r="C225" s="38"/>
      <c r="D225" s="198" t="s">
        <v>191</v>
      </c>
      <c r="E225" s="38"/>
      <c r="F225" s="199" t="s">
        <v>426</v>
      </c>
      <c r="G225" s="38"/>
      <c r="H225" s="38"/>
      <c r="I225" s="182"/>
      <c r="J225" s="38"/>
      <c r="K225" s="38"/>
      <c r="L225" s="41"/>
      <c r="M225" s="183"/>
      <c r="N225" s="18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8" t="s">
        <v>191</v>
      </c>
      <c r="AU225" s="18" t="s">
        <v>88</v>
      </c>
    </row>
    <row r="226" spans="1:65" s="13" customFormat="1" ht="11.25">
      <c r="B226" s="200"/>
      <c r="C226" s="201"/>
      <c r="D226" s="180" t="s">
        <v>249</v>
      </c>
      <c r="E226" s="202" t="s">
        <v>32</v>
      </c>
      <c r="F226" s="203" t="s">
        <v>427</v>
      </c>
      <c r="G226" s="201"/>
      <c r="H226" s="202" t="s">
        <v>32</v>
      </c>
      <c r="I226" s="204"/>
      <c r="J226" s="201"/>
      <c r="K226" s="201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249</v>
      </c>
      <c r="AU226" s="209" t="s">
        <v>88</v>
      </c>
      <c r="AV226" s="13" t="s">
        <v>86</v>
      </c>
      <c r="AW226" s="13" t="s">
        <v>39</v>
      </c>
      <c r="AX226" s="13" t="s">
        <v>78</v>
      </c>
      <c r="AY226" s="209" t="s">
        <v>140</v>
      </c>
    </row>
    <row r="227" spans="1:65" s="13" customFormat="1" ht="11.25">
      <c r="B227" s="200"/>
      <c r="C227" s="201"/>
      <c r="D227" s="180" t="s">
        <v>249</v>
      </c>
      <c r="E227" s="202" t="s">
        <v>32</v>
      </c>
      <c r="F227" s="203" t="s">
        <v>428</v>
      </c>
      <c r="G227" s="201"/>
      <c r="H227" s="202" t="s">
        <v>32</v>
      </c>
      <c r="I227" s="204"/>
      <c r="J227" s="201"/>
      <c r="K227" s="201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249</v>
      </c>
      <c r="AU227" s="209" t="s">
        <v>88</v>
      </c>
      <c r="AV227" s="13" t="s">
        <v>86</v>
      </c>
      <c r="AW227" s="13" t="s">
        <v>39</v>
      </c>
      <c r="AX227" s="13" t="s">
        <v>78</v>
      </c>
      <c r="AY227" s="209" t="s">
        <v>140</v>
      </c>
    </row>
    <row r="228" spans="1:65" s="14" customFormat="1" ht="11.25">
      <c r="B228" s="210"/>
      <c r="C228" s="211"/>
      <c r="D228" s="180" t="s">
        <v>249</v>
      </c>
      <c r="E228" s="212" t="s">
        <v>32</v>
      </c>
      <c r="F228" s="213" t="s">
        <v>429</v>
      </c>
      <c r="G228" s="211"/>
      <c r="H228" s="214">
        <v>3.7999999999999999E-2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249</v>
      </c>
      <c r="AU228" s="220" t="s">
        <v>88</v>
      </c>
      <c r="AV228" s="14" t="s">
        <v>88</v>
      </c>
      <c r="AW228" s="14" t="s">
        <v>39</v>
      </c>
      <c r="AX228" s="14" t="s">
        <v>86</v>
      </c>
      <c r="AY228" s="220" t="s">
        <v>140</v>
      </c>
    </row>
    <row r="229" spans="1:65" s="2" customFormat="1" ht="16.5" customHeight="1">
      <c r="A229" s="36"/>
      <c r="B229" s="37"/>
      <c r="C229" s="232" t="s">
        <v>430</v>
      </c>
      <c r="D229" s="232" t="s">
        <v>416</v>
      </c>
      <c r="E229" s="233" t="s">
        <v>431</v>
      </c>
      <c r="F229" s="234" t="s">
        <v>432</v>
      </c>
      <c r="G229" s="235" t="s">
        <v>259</v>
      </c>
      <c r="H229" s="236">
        <v>4.2000000000000003E-2</v>
      </c>
      <c r="I229" s="237"/>
      <c r="J229" s="238">
        <f>ROUND(I229*H229,2)</f>
        <v>0</v>
      </c>
      <c r="K229" s="234" t="s">
        <v>245</v>
      </c>
      <c r="L229" s="239"/>
      <c r="M229" s="240" t="s">
        <v>32</v>
      </c>
      <c r="N229" s="241" t="s">
        <v>49</v>
      </c>
      <c r="O229" s="66"/>
      <c r="P229" s="176">
        <f>O229*H229</f>
        <v>0</v>
      </c>
      <c r="Q229" s="176">
        <v>1</v>
      </c>
      <c r="R229" s="176">
        <f>Q229*H229</f>
        <v>4.2000000000000003E-2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173</v>
      </c>
      <c r="AT229" s="178" t="s">
        <v>416</v>
      </c>
      <c r="AU229" s="178" t="s">
        <v>88</v>
      </c>
      <c r="AY229" s="18" t="s">
        <v>140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139</v>
      </c>
      <c r="BM229" s="178" t="s">
        <v>433</v>
      </c>
    </row>
    <row r="230" spans="1:65" s="2" customFormat="1" ht="11.25">
      <c r="A230" s="36"/>
      <c r="B230" s="37"/>
      <c r="C230" s="38"/>
      <c r="D230" s="180" t="s">
        <v>146</v>
      </c>
      <c r="E230" s="38"/>
      <c r="F230" s="181" t="s">
        <v>432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146</v>
      </c>
      <c r="AU230" s="18" t="s">
        <v>88</v>
      </c>
    </row>
    <row r="231" spans="1:65" s="14" customFormat="1" ht="11.25">
      <c r="B231" s="210"/>
      <c r="C231" s="211"/>
      <c r="D231" s="180" t="s">
        <v>249</v>
      </c>
      <c r="E231" s="211"/>
      <c r="F231" s="213" t="s">
        <v>434</v>
      </c>
      <c r="G231" s="211"/>
      <c r="H231" s="214">
        <v>4.2000000000000003E-2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249</v>
      </c>
      <c r="AU231" s="220" t="s">
        <v>88</v>
      </c>
      <c r="AV231" s="14" t="s">
        <v>88</v>
      </c>
      <c r="AW231" s="14" t="s">
        <v>4</v>
      </c>
      <c r="AX231" s="14" t="s">
        <v>86</v>
      </c>
      <c r="AY231" s="220" t="s">
        <v>140</v>
      </c>
    </row>
    <row r="232" spans="1:65" s="2" customFormat="1" ht="21.75" customHeight="1">
      <c r="A232" s="36"/>
      <c r="B232" s="37"/>
      <c r="C232" s="167" t="s">
        <v>435</v>
      </c>
      <c r="D232" s="167" t="s">
        <v>141</v>
      </c>
      <c r="E232" s="168" t="s">
        <v>436</v>
      </c>
      <c r="F232" s="169" t="s">
        <v>437</v>
      </c>
      <c r="G232" s="170" t="s">
        <v>259</v>
      </c>
      <c r="H232" s="171">
        <v>1.1459999999999999</v>
      </c>
      <c r="I232" s="172"/>
      <c r="J232" s="173">
        <f>ROUND(I232*H232,2)</f>
        <v>0</v>
      </c>
      <c r="K232" s="169" t="s">
        <v>245</v>
      </c>
      <c r="L232" s="41"/>
      <c r="M232" s="174" t="s">
        <v>32</v>
      </c>
      <c r="N232" s="175" t="s">
        <v>49</v>
      </c>
      <c r="O232" s="66"/>
      <c r="P232" s="176">
        <f>O232*H232</f>
        <v>0</v>
      </c>
      <c r="Q232" s="176">
        <v>1.221E-2</v>
      </c>
      <c r="R232" s="176">
        <f>Q232*H232</f>
        <v>1.3992659999999999E-2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139</v>
      </c>
      <c r="AT232" s="178" t="s">
        <v>141</v>
      </c>
      <c r="AU232" s="178" t="s">
        <v>88</v>
      </c>
      <c r="AY232" s="18" t="s">
        <v>140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139</v>
      </c>
      <c r="BM232" s="178" t="s">
        <v>438</v>
      </c>
    </row>
    <row r="233" spans="1:65" s="2" customFormat="1" ht="11.25">
      <c r="A233" s="36"/>
      <c r="B233" s="37"/>
      <c r="C233" s="38"/>
      <c r="D233" s="180" t="s">
        <v>146</v>
      </c>
      <c r="E233" s="38"/>
      <c r="F233" s="181" t="s">
        <v>439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146</v>
      </c>
      <c r="AU233" s="18" t="s">
        <v>88</v>
      </c>
    </row>
    <row r="234" spans="1:65" s="2" customFormat="1" ht="11.25">
      <c r="A234" s="36"/>
      <c r="B234" s="37"/>
      <c r="C234" s="38"/>
      <c r="D234" s="198" t="s">
        <v>191</v>
      </c>
      <c r="E234" s="38"/>
      <c r="F234" s="199" t="s">
        <v>440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191</v>
      </c>
      <c r="AU234" s="18" t="s">
        <v>88</v>
      </c>
    </row>
    <row r="235" spans="1:65" s="13" customFormat="1" ht="11.25">
      <c r="B235" s="200"/>
      <c r="C235" s="201"/>
      <c r="D235" s="180" t="s">
        <v>249</v>
      </c>
      <c r="E235" s="202" t="s">
        <v>32</v>
      </c>
      <c r="F235" s="203" t="s">
        <v>441</v>
      </c>
      <c r="G235" s="201"/>
      <c r="H235" s="202" t="s">
        <v>32</v>
      </c>
      <c r="I235" s="204"/>
      <c r="J235" s="201"/>
      <c r="K235" s="201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249</v>
      </c>
      <c r="AU235" s="209" t="s">
        <v>88</v>
      </c>
      <c r="AV235" s="13" t="s">
        <v>86</v>
      </c>
      <c r="AW235" s="13" t="s">
        <v>39</v>
      </c>
      <c r="AX235" s="13" t="s">
        <v>78</v>
      </c>
      <c r="AY235" s="209" t="s">
        <v>140</v>
      </c>
    </row>
    <row r="236" spans="1:65" s="13" customFormat="1" ht="11.25">
      <c r="B236" s="200"/>
      <c r="C236" s="201"/>
      <c r="D236" s="180" t="s">
        <v>249</v>
      </c>
      <c r="E236" s="202" t="s">
        <v>32</v>
      </c>
      <c r="F236" s="203" t="s">
        <v>442</v>
      </c>
      <c r="G236" s="201"/>
      <c r="H236" s="202" t="s">
        <v>32</v>
      </c>
      <c r="I236" s="204"/>
      <c r="J236" s="201"/>
      <c r="K236" s="201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249</v>
      </c>
      <c r="AU236" s="209" t="s">
        <v>88</v>
      </c>
      <c r="AV236" s="13" t="s">
        <v>86</v>
      </c>
      <c r="AW236" s="13" t="s">
        <v>39</v>
      </c>
      <c r="AX236" s="13" t="s">
        <v>78</v>
      </c>
      <c r="AY236" s="209" t="s">
        <v>140</v>
      </c>
    </row>
    <row r="237" spans="1:65" s="14" customFormat="1" ht="11.25">
      <c r="B237" s="210"/>
      <c r="C237" s="211"/>
      <c r="D237" s="180" t="s">
        <v>249</v>
      </c>
      <c r="E237" s="212" t="s">
        <v>32</v>
      </c>
      <c r="F237" s="213" t="s">
        <v>443</v>
      </c>
      <c r="G237" s="211"/>
      <c r="H237" s="214">
        <v>0.17199999999999999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249</v>
      </c>
      <c r="AU237" s="220" t="s">
        <v>88</v>
      </c>
      <c r="AV237" s="14" t="s">
        <v>88</v>
      </c>
      <c r="AW237" s="14" t="s">
        <v>39</v>
      </c>
      <c r="AX237" s="14" t="s">
        <v>78</v>
      </c>
      <c r="AY237" s="220" t="s">
        <v>140</v>
      </c>
    </row>
    <row r="238" spans="1:65" s="13" customFormat="1" ht="11.25">
      <c r="B238" s="200"/>
      <c r="C238" s="201"/>
      <c r="D238" s="180" t="s">
        <v>249</v>
      </c>
      <c r="E238" s="202" t="s">
        <v>32</v>
      </c>
      <c r="F238" s="203" t="s">
        <v>444</v>
      </c>
      <c r="G238" s="201"/>
      <c r="H238" s="202" t="s">
        <v>32</v>
      </c>
      <c r="I238" s="204"/>
      <c r="J238" s="201"/>
      <c r="K238" s="201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249</v>
      </c>
      <c r="AU238" s="209" t="s">
        <v>88</v>
      </c>
      <c r="AV238" s="13" t="s">
        <v>86</v>
      </c>
      <c r="AW238" s="13" t="s">
        <v>39</v>
      </c>
      <c r="AX238" s="13" t="s">
        <v>78</v>
      </c>
      <c r="AY238" s="209" t="s">
        <v>140</v>
      </c>
    </row>
    <row r="239" spans="1:65" s="14" customFormat="1" ht="11.25">
      <c r="B239" s="210"/>
      <c r="C239" s="211"/>
      <c r="D239" s="180" t="s">
        <v>249</v>
      </c>
      <c r="E239" s="212" t="s">
        <v>32</v>
      </c>
      <c r="F239" s="213" t="s">
        <v>445</v>
      </c>
      <c r="G239" s="211"/>
      <c r="H239" s="214">
        <v>9.1999999999999998E-2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249</v>
      </c>
      <c r="AU239" s="220" t="s">
        <v>88</v>
      </c>
      <c r="AV239" s="14" t="s">
        <v>88</v>
      </c>
      <c r="AW239" s="14" t="s">
        <v>39</v>
      </c>
      <c r="AX239" s="14" t="s">
        <v>78</v>
      </c>
      <c r="AY239" s="220" t="s">
        <v>140</v>
      </c>
    </row>
    <row r="240" spans="1:65" s="13" customFormat="1" ht="11.25">
      <c r="B240" s="200"/>
      <c r="C240" s="201"/>
      <c r="D240" s="180" t="s">
        <v>249</v>
      </c>
      <c r="E240" s="202" t="s">
        <v>32</v>
      </c>
      <c r="F240" s="203" t="s">
        <v>446</v>
      </c>
      <c r="G240" s="201"/>
      <c r="H240" s="202" t="s">
        <v>32</v>
      </c>
      <c r="I240" s="204"/>
      <c r="J240" s="201"/>
      <c r="K240" s="201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249</v>
      </c>
      <c r="AU240" s="209" t="s">
        <v>88</v>
      </c>
      <c r="AV240" s="13" t="s">
        <v>86</v>
      </c>
      <c r="AW240" s="13" t="s">
        <v>39</v>
      </c>
      <c r="AX240" s="13" t="s">
        <v>78</v>
      </c>
      <c r="AY240" s="209" t="s">
        <v>140</v>
      </c>
    </row>
    <row r="241" spans="1:65" s="14" customFormat="1" ht="11.25">
      <c r="B241" s="210"/>
      <c r="C241" s="211"/>
      <c r="D241" s="180" t="s">
        <v>249</v>
      </c>
      <c r="E241" s="212" t="s">
        <v>32</v>
      </c>
      <c r="F241" s="213" t="s">
        <v>447</v>
      </c>
      <c r="G241" s="211"/>
      <c r="H241" s="214">
        <v>0.17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249</v>
      </c>
      <c r="AU241" s="220" t="s">
        <v>88</v>
      </c>
      <c r="AV241" s="14" t="s">
        <v>88</v>
      </c>
      <c r="AW241" s="14" t="s">
        <v>39</v>
      </c>
      <c r="AX241" s="14" t="s">
        <v>78</v>
      </c>
      <c r="AY241" s="220" t="s">
        <v>140</v>
      </c>
    </row>
    <row r="242" spans="1:65" s="13" customFormat="1" ht="11.25">
      <c r="B242" s="200"/>
      <c r="C242" s="201"/>
      <c r="D242" s="180" t="s">
        <v>249</v>
      </c>
      <c r="E242" s="202" t="s">
        <v>32</v>
      </c>
      <c r="F242" s="203" t="s">
        <v>448</v>
      </c>
      <c r="G242" s="201"/>
      <c r="H242" s="202" t="s">
        <v>32</v>
      </c>
      <c r="I242" s="204"/>
      <c r="J242" s="201"/>
      <c r="K242" s="201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249</v>
      </c>
      <c r="AU242" s="209" t="s">
        <v>88</v>
      </c>
      <c r="AV242" s="13" t="s">
        <v>86</v>
      </c>
      <c r="AW242" s="13" t="s">
        <v>39</v>
      </c>
      <c r="AX242" s="13" t="s">
        <v>78</v>
      </c>
      <c r="AY242" s="209" t="s">
        <v>140</v>
      </c>
    </row>
    <row r="243" spans="1:65" s="14" customFormat="1" ht="11.25">
      <c r="B243" s="210"/>
      <c r="C243" s="211"/>
      <c r="D243" s="180" t="s">
        <v>249</v>
      </c>
      <c r="E243" s="212" t="s">
        <v>32</v>
      </c>
      <c r="F243" s="213" t="s">
        <v>449</v>
      </c>
      <c r="G243" s="211"/>
      <c r="H243" s="214">
        <v>0.184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249</v>
      </c>
      <c r="AU243" s="220" t="s">
        <v>88</v>
      </c>
      <c r="AV243" s="14" t="s">
        <v>88</v>
      </c>
      <c r="AW243" s="14" t="s">
        <v>39</v>
      </c>
      <c r="AX243" s="14" t="s">
        <v>78</v>
      </c>
      <c r="AY243" s="220" t="s">
        <v>140</v>
      </c>
    </row>
    <row r="244" spans="1:65" s="13" customFormat="1" ht="11.25">
      <c r="B244" s="200"/>
      <c r="C244" s="201"/>
      <c r="D244" s="180" t="s">
        <v>249</v>
      </c>
      <c r="E244" s="202" t="s">
        <v>32</v>
      </c>
      <c r="F244" s="203" t="s">
        <v>450</v>
      </c>
      <c r="G244" s="201"/>
      <c r="H244" s="202" t="s">
        <v>32</v>
      </c>
      <c r="I244" s="204"/>
      <c r="J244" s="201"/>
      <c r="K244" s="201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249</v>
      </c>
      <c r="AU244" s="209" t="s">
        <v>88</v>
      </c>
      <c r="AV244" s="13" t="s">
        <v>86</v>
      </c>
      <c r="AW244" s="13" t="s">
        <v>39</v>
      </c>
      <c r="AX244" s="13" t="s">
        <v>78</v>
      </c>
      <c r="AY244" s="209" t="s">
        <v>140</v>
      </c>
    </row>
    <row r="245" spans="1:65" s="14" customFormat="1" ht="11.25">
      <c r="B245" s="210"/>
      <c r="C245" s="211"/>
      <c r="D245" s="180" t="s">
        <v>249</v>
      </c>
      <c r="E245" s="212" t="s">
        <v>32</v>
      </c>
      <c r="F245" s="213" t="s">
        <v>451</v>
      </c>
      <c r="G245" s="211"/>
      <c r="H245" s="214">
        <v>0.123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249</v>
      </c>
      <c r="AU245" s="220" t="s">
        <v>88</v>
      </c>
      <c r="AV245" s="14" t="s">
        <v>88</v>
      </c>
      <c r="AW245" s="14" t="s">
        <v>39</v>
      </c>
      <c r="AX245" s="14" t="s">
        <v>78</v>
      </c>
      <c r="AY245" s="220" t="s">
        <v>140</v>
      </c>
    </row>
    <row r="246" spans="1:65" s="13" customFormat="1" ht="11.25">
      <c r="B246" s="200"/>
      <c r="C246" s="201"/>
      <c r="D246" s="180" t="s">
        <v>249</v>
      </c>
      <c r="E246" s="202" t="s">
        <v>32</v>
      </c>
      <c r="F246" s="203" t="s">
        <v>452</v>
      </c>
      <c r="G246" s="201"/>
      <c r="H246" s="202" t="s">
        <v>32</v>
      </c>
      <c r="I246" s="204"/>
      <c r="J246" s="201"/>
      <c r="K246" s="201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249</v>
      </c>
      <c r="AU246" s="209" t="s">
        <v>88</v>
      </c>
      <c r="AV246" s="13" t="s">
        <v>86</v>
      </c>
      <c r="AW246" s="13" t="s">
        <v>39</v>
      </c>
      <c r="AX246" s="13" t="s">
        <v>78</v>
      </c>
      <c r="AY246" s="209" t="s">
        <v>140</v>
      </c>
    </row>
    <row r="247" spans="1:65" s="14" customFormat="1" ht="11.25">
      <c r="B247" s="210"/>
      <c r="C247" s="211"/>
      <c r="D247" s="180" t="s">
        <v>249</v>
      </c>
      <c r="E247" s="212" t="s">
        <v>32</v>
      </c>
      <c r="F247" s="213" t="s">
        <v>453</v>
      </c>
      <c r="G247" s="211"/>
      <c r="H247" s="214">
        <v>0.157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249</v>
      </c>
      <c r="AU247" s="220" t="s">
        <v>88</v>
      </c>
      <c r="AV247" s="14" t="s">
        <v>88</v>
      </c>
      <c r="AW247" s="14" t="s">
        <v>39</v>
      </c>
      <c r="AX247" s="14" t="s">
        <v>78</v>
      </c>
      <c r="AY247" s="220" t="s">
        <v>140</v>
      </c>
    </row>
    <row r="248" spans="1:65" s="13" customFormat="1" ht="11.25">
      <c r="B248" s="200"/>
      <c r="C248" s="201"/>
      <c r="D248" s="180" t="s">
        <v>249</v>
      </c>
      <c r="E248" s="202" t="s">
        <v>32</v>
      </c>
      <c r="F248" s="203" t="s">
        <v>454</v>
      </c>
      <c r="G248" s="201"/>
      <c r="H248" s="202" t="s">
        <v>32</v>
      </c>
      <c r="I248" s="204"/>
      <c r="J248" s="201"/>
      <c r="K248" s="201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249</v>
      </c>
      <c r="AU248" s="209" t="s">
        <v>88</v>
      </c>
      <c r="AV248" s="13" t="s">
        <v>86</v>
      </c>
      <c r="AW248" s="13" t="s">
        <v>39</v>
      </c>
      <c r="AX248" s="13" t="s">
        <v>78</v>
      </c>
      <c r="AY248" s="209" t="s">
        <v>140</v>
      </c>
    </row>
    <row r="249" spans="1:65" s="14" customFormat="1" ht="11.25">
      <c r="B249" s="210"/>
      <c r="C249" s="211"/>
      <c r="D249" s="180" t="s">
        <v>249</v>
      </c>
      <c r="E249" s="212" t="s">
        <v>32</v>
      </c>
      <c r="F249" s="213" t="s">
        <v>455</v>
      </c>
      <c r="G249" s="211"/>
      <c r="H249" s="214">
        <v>0.107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249</v>
      </c>
      <c r="AU249" s="220" t="s">
        <v>88</v>
      </c>
      <c r="AV249" s="14" t="s">
        <v>88</v>
      </c>
      <c r="AW249" s="14" t="s">
        <v>39</v>
      </c>
      <c r="AX249" s="14" t="s">
        <v>78</v>
      </c>
      <c r="AY249" s="220" t="s">
        <v>140</v>
      </c>
    </row>
    <row r="250" spans="1:65" s="13" customFormat="1" ht="11.25">
      <c r="B250" s="200"/>
      <c r="C250" s="201"/>
      <c r="D250" s="180" t="s">
        <v>249</v>
      </c>
      <c r="E250" s="202" t="s">
        <v>32</v>
      </c>
      <c r="F250" s="203" t="s">
        <v>456</v>
      </c>
      <c r="G250" s="201"/>
      <c r="H250" s="202" t="s">
        <v>32</v>
      </c>
      <c r="I250" s="204"/>
      <c r="J250" s="201"/>
      <c r="K250" s="201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249</v>
      </c>
      <c r="AU250" s="209" t="s">
        <v>88</v>
      </c>
      <c r="AV250" s="13" t="s">
        <v>86</v>
      </c>
      <c r="AW250" s="13" t="s">
        <v>39</v>
      </c>
      <c r="AX250" s="13" t="s">
        <v>78</v>
      </c>
      <c r="AY250" s="209" t="s">
        <v>140</v>
      </c>
    </row>
    <row r="251" spans="1:65" s="14" customFormat="1" ht="11.25">
      <c r="B251" s="210"/>
      <c r="C251" s="211"/>
      <c r="D251" s="180" t="s">
        <v>249</v>
      </c>
      <c r="E251" s="212" t="s">
        <v>32</v>
      </c>
      <c r="F251" s="213" t="s">
        <v>457</v>
      </c>
      <c r="G251" s="211"/>
      <c r="H251" s="214">
        <v>0.14099999999999999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249</v>
      </c>
      <c r="AU251" s="220" t="s">
        <v>88</v>
      </c>
      <c r="AV251" s="14" t="s">
        <v>88</v>
      </c>
      <c r="AW251" s="14" t="s">
        <v>39</v>
      </c>
      <c r="AX251" s="14" t="s">
        <v>78</v>
      </c>
      <c r="AY251" s="220" t="s">
        <v>140</v>
      </c>
    </row>
    <row r="252" spans="1:65" s="15" customFormat="1" ht="11.25">
      <c r="B252" s="221"/>
      <c r="C252" s="222"/>
      <c r="D252" s="180" t="s">
        <v>249</v>
      </c>
      <c r="E252" s="223" t="s">
        <v>32</v>
      </c>
      <c r="F252" s="224" t="s">
        <v>384</v>
      </c>
      <c r="G252" s="222"/>
      <c r="H252" s="225">
        <v>1.1460000000000001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249</v>
      </c>
      <c r="AU252" s="231" t="s">
        <v>88</v>
      </c>
      <c r="AV252" s="15" t="s">
        <v>139</v>
      </c>
      <c r="AW252" s="15" t="s">
        <v>39</v>
      </c>
      <c r="AX252" s="15" t="s">
        <v>86</v>
      </c>
      <c r="AY252" s="231" t="s">
        <v>140</v>
      </c>
    </row>
    <row r="253" spans="1:65" s="2" customFormat="1" ht="16.5" customHeight="1">
      <c r="A253" s="36"/>
      <c r="B253" s="37"/>
      <c r="C253" s="232" t="s">
        <v>458</v>
      </c>
      <c r="D253" s="232" t="s">
        <v>416</v>
      </c>
      <c r="E253" s="233" t="s">
        <v>459</v>
      </c>
      <c r="F253" s="234" t="s">
        <v>460</v>
      </c>
      <c r="G253" s="235" t="s">
        <v>259</v>
      </c>
      <c r="H253" s="236">
        <v>1.2609999999999999</v>
      </c>
      <c r="I253" s="237"/>
      <c r="J253" s="238">
        <f>ROUND(I253*H253,2)</f>
        <v>0</v>
      </c>
      <c r="K253" s="234" t="s">
        <v>245</v>
      </c>
      <c r="L253" s="239"/>
      <c r="M253" s="240" t="s">
        <v>32</v>
      </c>
      <c r="N253" s="241" t="s">
        <v>49</v>
      </c>
      <c r="O253" s="66"/>
      <c r="P253" s="176">
        <f>O253*H253</f>
        <v>0</v>
      </c>
      <c r="Q253" s="176">
        <v>1</v>
      </c>
      <c r="R253" s="176">
        <f>Q253*H253</f>
        <v>1.2609999999999999</v>
      </c>
      <c r="S253" s="176">
        <v>0</v>
      </c>
      <c r="T253" s="177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8" t="s">
        <v>173</v>
      </c>
      <c r="AT253" s="178" t="s">
        <v>416</v>
      </c>
      <c r="AU253" s="178" t="s">
        <v>88</v>
      </c>
      <c r="AY253" s="18" t="s">
        <v>140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18" t="s">
        <v>86</v>
      </c>
      <c r="BK253" s="179">
        <f>ROUND(I253*H253,2)</f>
        <v>0</v>
      </c>
      <c r="BL253" s="18" t="s">
        <v>139</v>
      </c>
      <c r="BM253" s="178" t="s">
        <v>461</v>
      </c>
    </row>
    <row r="254" spans="1:65" s="2" customFormat="1" ht="11.25">
      <c r="A254" s="36"/>
      <c r="B254" s="37"/>
      <c r="C254" s="38"/>
      <c r="D254" s="180" t="s">
        <v>146</v>
      </c>
      <c r="E254" s="38"/>
      <c r="F254" s="181" t="s">
        <v>460</v>
      </c>
      <c r="G254" s="38"/>
      <c r="H254" s="38"/>
      <c r="I254" s="182"/>
      <c r="J254" s="38"/>
      <c r="K254" s="38"/>
      <c r="L254" s="41"/>
      <c r="M254" s="183"/>
      <c r="N254" s="18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146</v>
      </c>
      <c r="AU254" s="18" t="s">
        <v>88</v>
      </c>
    </row>
    <row r="255" spans="1:65" s="14" customFormat="1" ht="11.25">
      <c r="B255" s="210"/>
      <c r="C255" s="211"/>
      <c r="D255" s="180" t="s">
        <v>249</v>
      </c>
      <c r="E255" s="211"/>
      <c r="F255" s="213" t="s">
        <v>462</v>
      </c>
      <c r="G255" s="211"/>
      <c r="H255" s="214">
        <v>1.2609999999999999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249</v>
      </c>
      <c r="AU255" s="220" t="s">
        <v>88</v>
      </c>
      <c r="AV255" s="14" t="s">
        <v>88</v>
      </c>
      <c r="AW255" s="14" t="s">
        <v>4</v>
      </c>
      <c r="AX255" s="14" t="s">
        <v>86</v>
      </c>
      <c r="AY255" s="220" t="s">
        <v>140</v>
      </c>
    </row>
    <row r="256" spans="1:65" s="2" customFormat="1" ht="16.5" customHeight="1">
      <c r="A256" s="36"/>
      <c r="B256" s="37"/>
      <c r="C256" s="167" t="s">
        <v>463</v>
      </c>
      <c r="D256" s="167" t="s">
        <v>141</v>
      </c>
      <c r="E256" s="168" t="s">
        <v>464</v>
      </c>
      <c r="F256" s="169" t="s">
        <v>465</v>
      </c>
      <c r="G256" s="170" t="s">
        <v>358</v>
      </c>
      <c r="H256" s="171">
        <v>33.75</v>
      </c>
      <c r="I256" s="172"/>
      <c r="J256" s="173">
        <f>ROUND(I256*H256,2)</f>
        <v>0</v>
      </c>
      <c r="K256" s="169" t="s">
        <v>245</v>
      </c>
      <c r="L256" s="41"/>
      <c r="M256" s="174" t="s">
        <v>32</v>
      </c>
      <c r="N256" s="175" t="s">
        <v>49</v>
      </c>
      <c r="O256" s="66"/>
      <c r="P256" s="176">
        <f>O256*H256</f>
        <v>0</v>
      </c>
      <c r="Q256" s="176">
        <v>2.5999999999999998E-4</v>
      </c>
      <c r="R256" s="176">
        <f>Q256*H256</f>
        <v>8.7749999999999998E-3</v>
      </c>
      <c r="S256" s="176">
        <v>0</v>
      </c>
      <c r="T256" s="177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78" t="s">
        <v>139</v>
      </c>
      <c r="AT256" s="178" t="s">
        <v>141</v>
      </c>
      <c r="AU256" s="178" t="s">
        <v>88</v>
      </c>
      <c r="AY256" s="18" t="s">
        <v>140</v>
      </c>
      <c r="BE256" s="179">
        <f>IF(N256="základní",J256,0)</f>
        <v>0</v>
      </c>
      <c r="BF256" s="179">
        <f>IF(N256="snížená",J256,0)</f>
        <v>0</v>
      </c>
      <c r="BG256" s="179">
        <f>IF(N256="zákl. přenesená",J256,0)</f>
        <v>0</v>
      </c>
      <c r="BH256" s="179">
        <f>IF(N256="sníž. přenesená",J256,0)</f>
        <v>0</v>
      </c>
      <c r="BI256" s="179">
        <f>IF(N256="nulová",J256,0)</f>
        <v>0</v>
      </c>
      <c r="BJ256" s="18" t="s">
        <v>86</v>
      </c>
      <c r="BK256" s="179">
        <f>ROUND(I256*H256,2)</f>
        <v>0</v>
      </c>
      <c r="BL256" s="18" t="s">
        <v>139</v>
      </c>
      <c r="BM256" s="178" t="s">
        <v>466</v>
      </c>
    </row>
    <row r="257" spans="1:65" s="2" customFormat="1" ht="11.25">
      <c r="A257" s="36"/>
      <c r="B257" s="37"/>
      <c r="C257" s="38"/>
      <c r="D257" s="180" t="s">
        <v>146</v>
      </c>
      <c r="E257" s="38"/>
      <c r="F257" s="181" t="s">
        <v>467</v>
      </c>
      <c r="G257" s="38"/>
      <c r="H257" s="38"/>
      <c r="I257" s="182"/>
      <c r="J257" s="38"/>
      <c r="K257" s="38"/>
      <c r="L257" s="41"/>
      <c r="M257" s="183"/>
      <c r="N257" s="184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8" t="s">
        <v>146</v>
      </c>
      <c r="AU257" s="18" t="s">
        <v>88</v>
      </c>
    </row>
    <row r="258" spans="1:65" s="2" customFormat="1" ht="11.25">
      <c r="A258" s="36"/>
      <c r="B258" s="37"/>
      <c r="C258" s="38"/>
      <c r="D258" s="198" t="s">
        <v>191</v>
      </c>
      <c r="E258" s="38"/>
      <c r="F258" s="199" t="s">
        <v>468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191</v>
      </c>
      <c r="AU258" s="18" t="s">
        <v>88</v>
      </c>
    </row>
    <row r="259" spans="1:65" s="13" customFormat="1" ht="11.25">
      <c r="B259" s="200"/>
      <c r="C259" s="201"/>
      <c r="D259" s="180" t="s">
        <v>249</v>
      </c>
      <c r="E259" s="202" t="s">
        <v>32</v>
      </c>
      <c r="F259" s="203" t="s">
        <v>427</v>
      </c>
      <c r="G259" s="201"/>
      <c r="H259" s="202" t="s">
        <v>32</v>
      </c>
      <c r="I259" s="204"/>
      <c r="J259" s="201"/>
      <c r="K259" s="201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249</v>
      </c>
      <c r="AU259" s="209" t="s">
        <v>88</v>
      </c>
      <c r="AV259" s="13" t="s">
        <v>86</v>
      </c>
      <c r="AW259" s="13" t="s">
        <v>39</v>
      </c>
      <c r="AX259" s="13" t="s">
        <v>78</v>
      </c>
      <c r="AY259" s="209" t="s">
        <v>140</v>
      </c>
    </row>
    <row r="260" spans="1:65" s="14" customFormat="1" ht="11.25">
      <c r="B260" s="210"/>
      <c r="C260" s="211"/>
      <c r="D260" s="180" t="s">
        <v>249</v>
      </c>
      <c r="E260" s="212" t="s">
        <v>32</v>
      </c>
      <c r="F260" s="213" t="s">
        <v>88</v>
      </c>
      <c r="G260" s="211"/>
      <c r="H260" s="214">
        <v>2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249</v>
      </c>
      <c r="AU260" s="220" t="s">
        <v>88</v>
      </c>
      <c r="AV260" s="14" t="s">
        <v>88</v>
      </c>
      <c r="AW260" s="14" t="s">
        <v>39</v>
      </c>
      <c r="AX260" s="14" t="s">
        <v>78</v>
      </c>
      <c r="AY260" s="220" t="s">
        <v>140</v>
      </c>
    </row>
    <row r="261" spans="1:65" s="13" customFormat="1" ht="11.25">
      <c r="B261" s="200"/>
      <c r="C261" s="201"/>
      <c r="D261" s="180" t="s">
        <v>249</v>
      </c>
      <c r="E261" s="202" t="s">
        <v>32</v>
      </c>
      <c r="F261" s="203" t="s">
        <v>398</v>
      </c>
      <c r="G261" s="201"/>
      <c r="H261" s="202" t="s">
        <v>32</v>
      </c>
      <c r="I261" s="204"/>
      <c r="J261" s="201"/>
      <c r="K261" s="201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249</v>
      </c>
      <c r="AU261" s="209" t="s">
        <v>88</v>
      </c>
      <c r="AV261" s="13" t="s">
        <v>86</v>
      </c>
      <c r="AW261" s="13" t="s">
        <v>39</v>
      </c>
      <c r="AX261" s="13" t="s">
        <v>78</v>
      </c>
      <c r="AY261" s="209" t="s">
        <v>140</v>
      </c>
    </row>
    <row r="262" spans="1:65" s="14" customFormat="1" ht="11.25">
      <c r="B262" s="210"/>
      <c r="C262" s="211"/>
      <c r="D262" s="180" t="s">
        <v>249</v>
      </c>
      <c r="E262" s="212" t="s">
        <v>32</v>
      </c>
      <c r="F262" s="213" t="s">
        <v>469</v>
      </c>
      <c r="G262" s="211"/>
      <c r="H262" s="214">
        <v>1.75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249</v>
      </c>
      <c r="AU262" s="220" t="s">
        <v>88</v>
      </c>
      <c r="AV262" s="14" t="s">
        <v>88</v>
      </c>
      <c r="AW262" s="14" t="s">
        <v>39</v>
      </c>
      <c r="AX262" s="14" t="s">
        <v>78</v>
      </c>
      <c r="AY262" s="220" t="s">
        <v>140</v>
      </c>
    </row>
    <row r="263" spans="1:65" s="13" customFormat="1" ht="11.25">
      <c r="B263" s="200"/>
      <c r="C263" s="201"/>
      <c r="D263" s="180" t="s">
        <v>249</v>
      </c>
      <c r="E263" s="202" t="s">
        <v>32</v>
      </c>
      <c r="F263" s="203" t="s">
        <v>382</v>
      </c>
      <c r="G263" s="201"/>
      <c r="H263" s="202" t="s">
        <v>32</v>
      </c>
      <c r="I263" s="204"/>
      <c r="J263" s="201"/>
      <c r="K263" s="201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249</v>
      </c>
      <c r="AU263" s="209" t="s">
        <v>88</v>
      </c>
      <c r="AV263" s="13" t="s">
        <v>86</v>
      </c>
      <c r="AW263" s="13" t="s">
        <v>39</v>
      </c>
      <c r="AX263" s="13" t="s">
        <v>78</v>
      </c>
      <c r="AY263" s="209" t="s">
        <v>140</v>
      </c>
    </row>
    <row r="264" spans="1:65" s="14" customFormat="1" ht="11.25">
      <c r="B264" s="210"/>
      <c r="C264" s="211"/>
      <c r="D264" s="180" t="s">
        <v>249</v>
      </c>
      <c r="E264" s="212" t="s">
        <v>32</v>
      </c>
      <c r="F264" s="213" t="s">
        <v>470</v>
      </c>
      <c r="G264" s="211"/>
      <c r="H264" s="214">
        <v>8.75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249</v>
      </c>
      <c r="AU264" s="220" t="s">
        <v>88</v>
      </c>
      <c r="AV264" s="14" t="s">
        <v>88</v>
      </c>
      <c r="AW264" s="14" t="s">
        <v>39</v>
      </c>
      <c r="AX264" s="14" t="s">
        <v>78</v>
      </c>
      <c r="AY264" s="220" t="s">
        <v>140</v>
      </c>
    </row>
    <row r="265" spans="1:65" s="13" customFormat="1" ht="11.25">
      <c r="B265" s="200"/>
      <c r="C265" s="201"/>
      <c r="D265" s="180" t="s">
        <v>249</v>
      </c>
      <c r="E265" s="202" t="s">
        <v>32</v>
      </c>
      <c r="F265" s="203" t="s">
        <v>390</v>
      </c>
      <c r="G265" s="201"/>
      <c r="H265" s="202" t="s">
        <v>32</v>
      </c>
      <c r="I265" s="204"/>
      <c r="J265" s="201"/>
      <c r="K265" s="201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249</v>
      </c>
      <c r="AU265" s="209" t="s">
        <v>88</v>
      </c>
      <c r="AV265" s="13" t="s">
        <v>86</v>
      </c>
      <c r="AW265" s="13" t="s">
        <v>39</v>
      </c>
      <c r="AX265" s="13" t="s">
        <v>78</v>
      </c>
      <c r="AY265" s="209" t="s">
        <v>140</v>
      </c>
    </row>
    <row r="266" spans="1:65" s="14" customFormat="1" ht="11.25">
      <c r="B266" s="210"/>
      <c r="C266" s="211"/>
      <c r="D266" s="180" t="s">
        <v>249</v>
      </c>
      <c r="E266" s="212" t="s">
        <v>32</v>
      </c>
      <c r="F266" s="213" t="s">
        <v>471</v>
      </c>
      <c r="G266" s="211"/>
      <c r="H266" s="214">
        <v>18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249</v>
      </c>
      <c r="AU266" s="220" t="s">
        <v>88</v>
      </c>
      <c r="AV266" s="14" t="s">
        <v>88</v>
      </c>
      <c r="AW266" s="14" t="s">
        <v>39</v>
      </c>
      <c r="AX266" s="14" t="s">
        <v>78</v>
      </c>
      <c r="AY266" s="220" t="s">
        <v>140</v>
      </c>
    </row>
    <row r="267" spans="1:65" s="13" customFormat="1" ht="11.25">
      <c r="B267" s="200"/>
      <c r="C267" s="201"/>
      <c r="D267" s="180" t="s">
        <v>249</v>
      </c>
      <c r="E267" s="202" t="s">
        <v>32</v>
      </c>
      <c r="F267" s="203" t="s">
        <v>405</v>
      </c>
      <c r="G267" s="201"/>
      <c r="H267" s="202" t="s">
        <v>32</v>
      </c>
      <c r="I267" s="204"/>
      <c r="J267" s="201"/>
      <c r="K267" s="201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249</v>
      </c>
      <c r="AU267" s="209" t="s">
        <v>88</v>
      </c>
      <c r="AV267" s="13" t="s">
        <v>86</v>
      </c>
      <c r="AW267" s="13" t="s">
        <v>39</v>
      </c>
      <c r="AX267" s="13" t="s">
        <v>78</v>
      </c>
      <c r="AY267" s="209" t="s">
        <v>140</v>
      </c>
    </row>
    <row r="268" spans="1:65" s="14" customFormat="1" ht="11.25">
      <c r="B268" s="210"/>
      <c r="C268" s="211"/>
      <c r="D268" s="180" t="s">
        <v>249</v>
      </c>
      <c r="E268" s="212" t="s">
        <v>32</v>
      </c>
      <c r="F268" s="213" t="s">
        <v>472</v>
      </c>
      <c r="G268" s="211"/>
      <c r="H268" s="214">
        <v>3.25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249</v>
      </c>
      <c r="AU268" s="220" t="s">
        <v>88</v>
      </c>
      <c r="AV268" s="14" t="s">
        <v>88</v>
      </c>
      <c r="AW268" s="14" t="s">
        <v>39</v>
      </c>
      <c r="AX268" s="14" t="s">
        <v>78</v>
      </c>
      <c r="AY268" s="220" t="s">
        <v>140</v>
      </c>
    </row>
    <row r="269" spans="1:65" s="15" customFormat="1" ht="11.25">
      <c r="B269" s="221"/>
      <c r="C269" s="222"/>
      <c r="D269" s="180" t="s">
        <v>249</v>
      </c>
      <c r="E269" s="223" t="s">
        <v>32</v>
      </c>
      <c r="F269" s="224" t="s">
        <v>384</v>
      </c>
      <c r="G269" s="222"/>
      <c r="H269" s="225">
        <v>33.75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249</v>
      </c>
      <c r="AU269" s="231" t="s">
        <v>88</v>
      </c>
      <c r="AV269" s="15" t="s">
        <v>139</v>
      </c>
      <c r="AW269" s="15" t="s">
        <v>39</v>
      </c>
      <c r="AX269" s="15" t="s">
        <v>86</v>
      </c>
      <c r="AY269" s="231" t="s">
        <v>140</v>
      </c>
    </row>
    <row r="270" spans="1:65" s="2" customFormat="1" ht="16.5" customHeight="1">
      <c r="A270" s="36"/>
      <c r="B270" s="37"/>
      <c r="C270" s="167" t="s">
        <v>473</v>
      </c>
      <c r="D270" s="167" t="s">
        <v>141</v>
      </c>
      <c r="E270" s="168" t="s">
        <v>474</v>
      </c>
      <c r="F270" s="169" t="s">
        <v>475</v>
      </c>
      <c r="G270" s="170" t="s">
        <v>244</v>
      </c>
      <c r="H270" s="171">
        <v>1.62</v>
      </c>
      <c r="I270" s="172"/>
      <c r="J270" s="173">
        <f>ROUND(I270*H270,2)</f>
        <v>0</v>
      </c>
      <c r="K270" s="169" t="s">
        <v>245</v>
      </c>
      <c r="L270" s="41"/>
      <c r="M270" s="174" t="s">
        <v>32</v>
      </c>
      <c r="N270" s="175" t="s">
        <v>49</v>
      </c>
      <c r="O270" s="66"/>
      <c r="P270" s="176">
        <f>O270*H270</f>
        <v>0</v>
      </c>
      <c r="Q270" s="176">
        <v>2.1183200000000002</v>
      </c>
      <c r="R270" s="176">
        <f>Q270*H270</f>
        <v>3.4316784000000005</v>
      </c>
      <c r="S270" s="176">
        <v>0</v>
      </c>
      <c r="T270" s="177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78" t="s">
        <v>139</v>
      </c>
      <c r="AT270" s="178" t="s">
        <v>141</v>
      </c>
      <c r="AU270" s="178" t="s">
        <v>88</v>
      </c>
      <c r="AY270" s="18" t="s">
        <v>140</v>
      </c>
      <c r="BE270" s="179">
        <f>IF(N270="základní",J270,0)</f>
        <v>0</v>
      </c>
      <c r="BF270" s="179">
        <f>IF(N270="snížená",J270,0)</f>
        <v>0</v>
      </c>
      <c r="BG270" s="179">
        <f>IF(N270="zákl. přenesená",J270,0)</f>
        <v>0</v>
      </c>
      <c r="BH270" s="179">
        <f>IF(N270="sníž. přenesená",J270,0)</f>
        <v>0</v>
      </c>
      <c r="BI270" s="179">
        <f>IF(N270="nulová",J270,0)</f>
        <v>0</v>
      </c>
      <c r="BJ270" s="18" t="s">
        <v>86</v>
      </c>
      <c r="BK270" s="179">
        <f>ROUND(I270*H270,2)</f>
        <v>0</v>
      </c>
      <c r="BL270" s="18" t="s">
        <v>139</v>
      </c>
      <c r="BM270" s="178" t="s">
        <v>476</v>
      </c>
    </row>
    <row r="271" spans="1:65" s="2" customFormat="1" ht="11.25">
      <c r="A271" s="36"/>
      <c r="B271" s="37"/>
      <c r="C271" s="38"/>
      <c r="D271" s="180" t="s">
        <v>146</v>
      </c>
      <c r="E271" s="38"/>
      <c r="F271" s="181" t="s">
        <v>477</v>
      </c>
      <c r="G271" s="38"/>
      <c r="H271" s="38"/>
      <c r="I271" s="182"/>
      <c r="J271" s="38"/>
      <c r="K271" s="38"/>
      <c r="L271" s="41"/>
      <c r="M271" s="183"/>
      <c r="N271" s="184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8" t="s">
        <v>146</v>
      </c>
      <c r="AU271" s="18" t="s">
        <v>88</v>
      </c>
    </row>
    <row r="272" spans="1:65" s="2" customFormat="1" ht="11.25">
      <c r="A272" s="36"/>
      <c r="B272" s="37"/>
      <c r="C272" s="38"/>
      <c r="D272" s="198" t="s">
        <v>191</v>
      </c>
      <c r="E272" s="38"/>
      <c r="F272" s="199" t="s">
        <v>478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191</v>
      </c>
      <c r="AU272" s="18" t="s">
        <v>88</v>
      </c>
    </row>
    <row r="273" spans="1:65" s="13" customFormat="1" ht="11.25">
      <c r="B273" s="200"/>
      <c r="C273" s="201"/>
      <c r="D273" s="180" t="s">
        <v>249</v>
      </c>
      <c r="E273" s="202" t="s">
        <v>32</v>
      </c>
      <c r="F273" s="203" t="s">
        <v>479</v>
      </c>
      <c r="G273" s="201"/>
      <c r="H273" s="202" t="s">
        <v>32</v>
      </c>
      <c r="I273" s="204"/>
      <c r="J273" s="201"/>
      <c r="K273" s="201"/>
      <c r="L273" s="205"/>
      <c r="M273" s="206"/>
      <c r="N273" s="207"/>
      <c r="O273" s="207"/>
      <c r="P273" s="207"/>
      <c r="Q273" s="207"/>
      <c r="R273" s="207"/>
      <c r="S273" s="207"/>
      <c r="T273" s="208"/>
      <c r="AT273" s="209" t="s">
        <v>249</v>
      </c>
      <c r="AU273" s="209" t="s">
        <v>88</v>
      </c>
      <c r="AV273" s="13" t="s">
        <v>86</v>
      </c>
      <c r="AW273" s="13" t="s">
        <v>39</v>
      </c>
      <c r="AX273" s="13" t="s">
        <v>78</v>
      </c>
      <c r="AY273" s="209" t="s">
        <v>140</v>
      </c>
    </row>
    <row r="274" spans="1:65" s="14" customFormat="1" ht="11.25">
      <c r="B274" s="210"/>
      <c r="C274" s="211"/>
      <c r="D274" s="180" t="s">
        <v>249</v>
      </c>
      <c r="E274" s="212" t="s">
        <v>32</v>
      </c>
      <c r="F274" s="213" t="s">
        <v>480</v>
      </c>
      <c r="G274" s="211"/>
      <c r="H274" s="214">
        <v>1.35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249</v>
      </c>
      <c r="AU274" s="220" t="s">
        <v>88</v>
      </c>
      <c r="AV274" s="14" t="s">
        <v>88</v>
      </c>
      <c r="AW274" s="14" t="s">
        <v>39</v>
      </c>
      <c r="AX274" s="14" t="s">
        <v>78</v>
      </c>
      <c r="AY274" s="220" t="s">
        <v>140</v>
      </c>
    </row>
    <row r="275" spans="1:65" s="13" customFormat="1" ht="11.25">
      <c r="B275" s="200"/>
      <c r="C275" s="201"/>
      <c r="D275" s="180" t="s">
        <v>249</v>
      </c>
      <c r="E275" s="202" t="s">
        <v>32</v>
      </c>
      <c r="F275" s="203" t="s">
        <v>481</v>
      </c>
      <c r="G275" s="201"/>
      <c r="H275" s="202" t="s">
        <v>32</v>
      </c>
      <c r="I275" s="204"/>
      <c r="J275" s="201"/>
      <c r="K275" s="201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249</v>
      </c>
      <c r="AU275" s="209" t="s">
        <v>88</v>
      </c>
      <c r="AV275" s="13" t="s">
        <v>86</v>
      </c>
      <c r="AW275" s="13" t="s">
        <v>39</v>
      </c>
      <c r="AX275" s="13" t="s">
        <v>78</v>
      </c>
      <c r="AY275" s="209" t="s">
        <v>140</v>
      </c>
    </row>
    <row r="276" spans="1:65" s="14" customFormat="1" ht="11.25">
      <c r="B276" s="210"/>
      <c r="C276" s="211"/>
      <c r="D276" s="180" t="s">
        <v>249</v>
      </c>
      <c r="E276" s="212" t="s">
        <v>32</v>
      </c>
      <c r="F276" s="213" t="s">
        <v>482</v>
      </c>
      <c r="G276" s="211"/>
      <c r="H276" s="214">
        <v>0.27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249</v>
      </c>
      <c r="AU276" s="220" t="s">
        <v>88</v>
      </c>
      <c r="AV276" s="14" t="s">
        <v>88</v>
      </c>
      <c r="AW276" s="14" t="s">
        <v>39</v>
      </c>
      <c r="AX276" s="14" t="s">
        <v>78</v>
      </c>
      <c r="AY276" s="220" t="s">
        <v>140</v>
      </c>
    </row>
    <row r="277" spans="1:65" s="15" customFormat="1" ht="11.25">
      <c r="B277" s="221"/>
      <c r="C277" s="222"/>
      <c r="D277" s="180" t="s">
        <v>249</v>
      </c>
      <c r="E277" s="223" t="s">
        <v>32</v>
      </c>
      <c r="F277" s="224" t="s">
        <v>384</v>
      </c>
      <c r="G277" s="222"/>
      <c r="H277" s="225">
        <v>1.62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249</v>
      </c>
      <c r="AU277" s="231" t="s">
        <v>88</v>
      </c>
      <c r="AV277" s="15" t="s">
        <v>139</v>
      </c>
      <c r="AW277" s="15" t="s">
        <v>39</v>
      </c>
      <c r="AX277" s="15" t="s">
        <v>86</v>
      </c>
      <c r="AY277" s="231" t="s">
        <v>140</v>
      </c>
    </row>
    <row r="278" spans="1:65" s="2" customFormat="1" ht="16.5" customHeight="1">
      <c r="A278" s="36"/>
      <c r="B278" s="37"/>
      <c r="C278" s="167" t="s">
        <v>483</v>
      </c>
      <c r="D278" s="167" t="s">
        <v>141</v>
      </c>
      <c r="E278" s="168" t="s">
        <v>484</v>
      </c>
      <c r="F278" s="169" t="s">
        <v>485</v>
      </c>
      <c r="G278" s="170" t="s">
        <v>259</v>
      </c>
      <c r="H278" s="171">
        <v>0.45</v>
      </c>
      <c r="I278" s="172"/>
      <c r="J278" s="173">
        <f>ROUND(I278*H278,2)</f>
        <v>0</v>
      </c>
      <c r="K278" s="169" t="s">
        <v>245</v>
      </c>
      <c r="L278" s="41"/>
      <c r="M278" s="174" t="s">
        <v>32</v>
      </c>
      <c r="N278" s="175" t="s">
        <v>49</v>
      </c>
      <c r="O278" s="66"/>
      <c r="P278" s="176">
        <f>O278*H278</f>
        <v>0</v>
      </c>
      <c r="Q278" s="176">
        <v>1.05237</v>
      </c>
      <c r="R278" s="176">
        <f>Q278*H278</f>
        <v>0.4735665</v>
      </c>
      <c r="S278" s="176">
        <v>0</v>
      </c>
      <c r="T278" s="177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78" t="s">
        <v>139</v>
      </c>
      <c r="AT278" s="178" t="s">
        <v>141</v>
      </c>
      <c r="AU278" s="178" t="s">
        <v>88</v>
      </c>
      <c r="AY278" s="18" t="s">
        <v>140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18" t="s">
        <v>86</v>
      </c>
      <c r="BK278" s="179">
        <f>ROUND(I278*H278,2)</f>
        <v>0</v>
      </c>
      <c r="BL278" s="18" t="s">
        <v>139</v>
      </c>
      <c r="BM278" s="178" t="s">
        <v>486</v>
      </c>
    </row>
    <row r="279" spans="1:65" s="2" customFormat="1" ht="19.5">
      <c r="A279" s="36"/>
      <c r="B279" s="37"/>
      <c r="C279" s="38"/>
      <c r="D279" s="180" t="s">
        <v>146</v>
      </c>
      <c r="E279" s="38"/>
      <c r="F279" s="181" t="s">
        <v>487</v>
      </c>
      <c r="G279" s="38"/>
      <c r="H279" s="38"/>
      <c r="I279" s="182"/>
      <c r="J279" s="38"/>
      <c r="K279" s="38"/>
      <c r="L279" s="41"/>
      <c r="M279" s="183"/>
      <c r="N279" s="18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8" t="s">
        <v>146</v>
      </c>
      <c r="AU279" s="18" t="s">
        <v>88</v>
      </c>
    </row>
    <row r="280" spans="1:65" s="2" customFormat="1" ht="11.25">
      <c r="A280" s="36"/>
      <c r="B280" s="37"/>
      <c r="C280" s="38"/>
      <c r="D280" s="198" t="s">
        <v>191</v>
      </c>
      <c r="E280" s="38"/>
      <c r="F280" s="199" t="s">
        <v>488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191</v>
      </c>
      <c r="AU280" s="18" t="s">
        <v>88</v>
      </c>
    </row>
    <row r="281" spans="1:65" s="13" customFormat="1" ht="11.25">
      <c r="B281" s="200"/>
      <c r="C281" s="201"/>
      <c r="D281" s="180" t="s">
        <v>249</v>
      </c>
      <c r="E281" s="202" t="s">
        <v>32</v>
      </c>
      <c r="F281" s="203" t="s">
        <v>489</v>
      </c>
      <c r="G281" s="201"/>
      <c r="H281" s="202" t="s">
        <v>32</v>
      </c>
      <c r="I281" s="204"/>
      <c r="J281" s="201"/>
      <c r="K281" s="201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249</v>
      </c>
      <c r="AU281" s="209" t="s">
        <v>88</v>
      </c>
      <c r="AV281" s="13" t="s">
        <v>86</v>
      </c>
      <c r="AW281" s="13" t="s">
        <v>39</v>
      </c>
      <c r="AX281" s="13" t="s">
        <v>78</v>
      </c>
      <c r="AY281" s="209" t="s">
        <v>140</v>
      </c>
    </row>
    <row r="282" spans="1:65" s="14" customFormat="1" ht="11.25">
      <c r="B282" s="210"/>
      <c r="C282" s="211"/>
      <c r="D282" s="180" t="s">
        <v>249</v>
      </c>
      <c r="E282" s="212" t="s">
        <v>32</v>
      </c>
      <c r="F282" s="213" t="s">
        <v>490</v>
      </c>
      <c r="G282" s="211"/>
      <c r="H282" s="214">
        <v>0.45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249</v>
      </c>
      <c r="AU282" s="220" t="s">
        <v>88</v>
      </c>
      <c r="AV282" s="14" t="s">
        <v>88</v>
      </c>
      <c r="AW282" s="14" t="s">
        <v>39</v>
      </c>
      <c r="AX282" s="14" t="s">
        <v>86</v>
      </c>
      <c r="AY282" s="220" t="s">
        <v>140</v>
      </c>
    </row>
    <row r="283" spans="1:65" s="2" customFormat="1" ht="16.5" customHeight="1">
      <c r="A283" s="36"/>
      <c r="B283" s="37"/>
      <c r="C283" s="167" t="s">
        <v>491</v>
      </c>
      <c r="D283" s="167" t="s">
        <v>141</v>
      </c>
      <c r="E283" s="168" t="s">
        <v>492</v>
      </c>
      <c r="F283" s="169" t="s">
        <v>493</v>
      </c>
      <c r="G283" s="170" t="s">
        <v>279</v>
      </c>
      <c r="H283" s="171">
        <v>90.164000000000001</v>
      </c>
      <c r="I283" s="172"/>
      <c r="J283" s="173">
        <f>ROUND(I283*H283,2)</f>
        <v>0</v>
      </c>
      <c r="K283" s="169" t="s">
        <v>245</v>
      </c>
      <c r="L283" s="41"/>
      <c r="M283" s="174" t="s">
        <v>32</v>
      </c>
      <c r="N283" s="175" t="s">
        <v>49</v>
      </c>
      <c r="O283" s="66"/>
      <c r="P283" s="176">
        <f>O283*H283</f>
        <v>0</v>
      </c>
      <c r="Q283" s="176">
        <v>5.8970000000000002E-2</v>
      </c>
      <c r="R283" s="176">
        <f>Q283*H283</f>
        <v>5.3169710800000001</v>
      </c>
      <c r="S283" s="176">
        <v>0</v>
      </c>
      <c r="T283" s="177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8" t="s">
        <v>139</v>
      </c>
      <c r="AT283" s="178" t="s">
        <v>141</v>
      </c>
      <c r="AU283" s="178" t="s">
        <v>88</v>
      </c>
      <c r="AY283" s="18" t="s">
        <v>140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86</v>
      </c>
      <c r="BK283" s="179">
        <f>ROUND(I283*H283,2)</f>
        <v>0</v>
      </c>
      <c r="BL283" s="18" t="s">
        <v>139</v>
      </c>
      <c r="BM283" s="178" t="s">
        <v>494</v>
      </c>
    </row>
    <row r="284" spans="1:65" s="2" customFormat="1" ht="11.25">
      <c r="A284" s="36"/>
      <c r="B284" s="37"/>
      <c r="C284" s="38"/>
      <c r="D284" s="180" t="s">
        <v>146</v>
      </c>
      <c r="E284" s="38"/>
      <c r="F284" s="181" t="s">
        <v>495</v>
      </c>
      <c r="G284" s="38"/>
      <c r="H284" s="38"/>
      <c r="I284" s="182"/>
      <c r="J284" s="38"/>
      <c r="K284" s="38"/>
      <c r="L284" s="41"/>
      <c r="M284" s="183"/>
      <c r="N284" s="18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8" t="s">
        <v>146</v>
      </c>
      <c r="AU284" s="18" t="s">
        <v>88</v>
      </c>
    </row>
    <row r="285" spans="1:65" s="2" customFormat="1" ht="11.25">
      <c r="A285" s="36"/>
      <c r="B285" s="37"/>
      <c r="C285" s="38"/>
      <c r="D285" s="198" t="s">
        <v>191</v>
      </c>
      <c r="E285" s="38"/>
      <c r="F285" s="199" t="s">
        <v>496</v>
      </c>
      <c r="G285" s="38"/>
      <c r="H285" s="38"/>
      <c r="I285" s="182"/>
      <c r="J285" s="38"/>
      <c r="K285" s="38"/>
      <c r="L285" s="41"/>
      <c r="M285" s="183"/>
      <c r="N285" s="18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8" t="s">
        <v>191</v>
      </c>
      <c r="AU285" s="18" t="s">
        <v>88</v>
      </c>
    </row>
    <row r="286" spans="1:65" s="13" customFormat="1" ht="11.25">
      <c r="B286" s="200"/>
      <c r="C286" s="201"/>
      <c r="D286" s="180" t="s">
        <v>249</v>
      </c>
      <c r="E286" s="202" t="s">
        <v>32</v>
      </c>
      <c r="F286" s="203" t="s">
        <v>497</v>
      </c>
      <c r="G286" s="201"/>
      <c r="H286" s="202" t="s">
        <v>32</v>
      </c>
      <c r="I286" s="204"/>
      <c r="J286" s="201"/>
      <c r="K286" s="201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249</v>
      </c>
      <c r="AU286" s="209" t="s">
        <v>88</v>
      </c>
      <c r="AV286" s="13" t="s">
        <v>86</v>
      </c>
      <c r="AW286" s="13" t="s">
        <v>39</v>
      </c>
      <c r="AX286" s="13" t="s">
        <v>78</v>
      </c>
      <c r="AY286" s="209" t="s">
        <v>140</v>
      </c>
    </row>
    <row r="287" spans="1:65" s="14" customFormat="1" ht="11.25">
      <c r="B287" s="210"/>
      <c r="C287" s="211"/>
      <c r="D287" s="180" t="s">
        <v>249</v>
      </c>
      <c r="E287" s="212" t="s">
        <v>32</v>
      </c>
      <c r="F287" s="213" t="s">
        <v>498</v>
      </c>
      <c r="G287" s="211"/>
      <c r="H287" s="214">
        <v>90.164000000000001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249</v>
      </c>
      <c r="AU287" s="220" t="s">
        <v>88</v>
      </c>
      <c r="AV287" s="14" t="s">
        <v>88</v>
      </c>
      <c r="AW287" s="14" t="s">
        <v>39</v>
      </c>
      <c r="AX287" s="14" t="s">
        <v>86</v>
      </c>
      <c r="AY287" s="220" t="s">
        <v>140</v>
      </c>
    </row>
    <row r="288" spans="1:65" s="2" customFormat="1" ht="16.5" customHeight="1">
      <c r="A288" s="36"/>
      <c r="B288" s="37"/>
      <c r="C288" s="167" t="s">
        <v>499</v>
      </c>
      <c r="D288" s="167" t="s">
        <v>141</v>
      </c>
      <c r="E288" s="168" t="s">
        <v>500</v>
      </c>
      <c r="F288" s="169" t="s">
        <v>501</v>
      </c>
      <c r="G288" s="170" t="s">
        <v>279</v>
      </c>
      <c r="H288" s="171">
        <v>161.726</v>
      </c>
      <c r="I288" s="172"/>
      <c r="J288" s="173">
        <f>ROUND(I288*H288,2)</f>
        <v>0</v>
      </c>
      <c r="K288" s="169" t="s">
        <v>245</v>
      </c>
      <c r="L288" s="41"/>
      <c r="M288" s="174" t="s">
        <v>32</v>
      </c>
      <c r="N288" s="175" t="s">
        <v>49</v>
      </c>
      <c r="O288" s="66"/>
      <c r="P288" s="176">
        <f>O288*H288</f>
        <v>0</v>
      </c>
      <c r="Q288" s="176">
        <v>7.571E-2</v>
      </c>
      <c r="R288" s="176">
        <f>Q288*H288</f>
        <v>12.244275459999999</v>
      </c>
      <c r="S288" s="176">
        <v>0</v>
      </c>
      <c r="T288" s="177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78" t="s">
        <v>139</v>
      </c>
      <c r="AT288" s="178" t="s">
        <v>141</v>
      </c>
      <c r="AU288" s="178" t="s">
        <v>88</v>
      </c>
      <c r="AY288" s="18" t="s">
        <v>140</v>
      </c>
      <c r="BE288" s="179">
        <f>IF(N288="základní",J288,0)</f>
        <v>0</v>
      </c>
      <c r="BF288" s="179">
        <f>IF(N288="snížená",J288,0)</f>
        <v>0</v>
      </c>
      <c r="BG288" s="179">
        <f>IF(N288="zákl. přenesená",J288,0)</f>
        <v>0</v>
      </c>
      <c r="BH288" s="179">
        <f>IF(N288="sníž. přenesená",J288,0)</f>
        <v>0</v>
      </c>
      <c r="BI288" s="179">
        <f>IF(N288="nulová",J288,0)</f>
        <v>0</v>
      </c>
      <c r="BJ288" s="18" t="s">
        <v>86</v>
      </c>
      <c r="BK288" s="179">
        <f>ROUND(I288*H288,2)</f>
        <v>0</v>
      </c>
      <c r="BL288" s="18" t="s">
        <v>139</v>
      </c>
      <c r="BM288" s="178" t="s">
        <v>502</v>
      </c>
    </row>
    <row r="289" spans="1:65" s="2" customFormat="1" ht="11.25">
      <c r="A289" s="36"/>
      <c r="B289" s="37"/>
      <c r="C289" s="38"/>
      <c r="D289" s="180" t="s">
        <v>146</v>
      </c>
      <c r="E289" s="38"/>
      <c r="F289" s="181" t="s">
        <v>503</v>
      </c>
      <c r="G289" s="38"/>
      <c r="H289" s="38"/>
      <c r="I289" s="182"/>
      <c r="J289" s="38"/>
      <c r="K289" s="38"/>
      <c r="L289" s="41"/>
      <c r="M289" s="183"/>
      <c r="N289" s="18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146</v>
      </c>
      <c r="AU289" s="18" t="s">
        <v>88</v>
      </c>
    </row>
    <row r="290" spans="1:65" s="2" customFormat="1" ht="11.25">
      <c r="A290" s="36"/>
      <c r="B290" s="37"/>
      <c r="C290" s="38"/>
      <c r="D290" s="198" t="s">
        <v>191</v>
      </c>
      <c r="E290" s="38"/>
      <c r="F290" s="199" t="s">
        <v>504</v>
      </c>
      <c r="G290" s="38"/>
      <c r="H290" s="38"/>
      <c r="I290" s="182"/>
      <c r="J290" s="38"/>
      <c r="K290" s="38"/>
      <c r="L290" s="41"/>
      <c r="M290" s="183"/>
      <c r="N290" s="18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191</v>
      </c>
      <c r="AU290" s="18" t="s">
        <v>88</v>
      </c>
    </row>
    <row r="291" spans="1:65" s="13" customFormat="1" ht="11.25">
      <c r="B291" s="200"/>
      <c r="C291" s="201"/>
      <c r="D291" s="180" t="s">
        <v>249</v>
      </c>
      <c r="E291" s="202" t="s">
        <v>32</v>
      </c>
      <c r="F291" s="203" t="s">
        <v>497</v>
      </c>
      <c r="G291" s="201"/>
      <c r="H291" s="202" t="s">
        <v>32</v>
      </c>
      <c r="I291" s="204"/>
      <c r="J291" s="201"/>
      <c r="K291" s="201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249</v>
      </c>
      <c r="AU291" s="209" t="s">
        <v>88</v>
      </c>
      <c r="AV291" s="13" t="s">
        <v>86</v>
      </c>
      <c r="AW291" s="13" t="s">
        <v>39</v>
      </c>
      <c r="AX291" s="13" t="s">
        <v>78</v>
      </c>
      <c r="AY291" s="209" t="s">
        <v>140</v>
      </c>
    </row>
    <row r="292" spans="1:65" s="14" customFormat="1" ht="11.25">
      <c r="B292" s="210"/>
      <c r="C292" s="211"/>
      <c r="D292" s="180" t="s">
        <v>249</v>
      </c>
      <c r="E292" s="212" t="s">
        <v>32</v>
      </c>
      <c r="F292" s="213" t="s">
        <v>505</v>
      </c>
      <c r="G292" s="211"/>
      <c r="H292" s="214">
        <v>161.726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249</v>
      </c>
      <c r="AU292" s="220" t="s">
        <v>88</v>
      </c>
      <c r="AV292" s="14" t="s">
        <v>88</v>
      </c>
      <c r="AW292" s="14" t="s">
        <v>39</v>
      </c>
      <c r="AX292" s="14" t="s">
        <v>86</v>
      </c>
      <c r="AY292" s="220" t="s">
        <v>140</v>
      </c>
    </row>
    <row r="293" spans="1:65" s="2" customFormat="1" ht="16.5" customHeight="1">
      <c r="A293" s="36"/>
      <c r="B293" s="37"/>
      <c r="C293" s="167" t="s">
        <v>506</v>
      </c>
      <c r="D293" s="167" t="s">
        <v>141</v>
      </c>
      <c r="E293" s="168" t="s">
        <v>507</v>
      </c>
      <c r="F293" s="169" t="s">
        <v>508</v>
      </c>
      <c r="G293" s="170" t="s">
        <v>358</v>
      </c>
      <c r="H293" s="171">
        <v>72</v>
      </c>
      <c r="I293" s="172"/>
      <c r="J293" s="173">
        <f>ROUND(I293*H293,2)</f>
        <v>0</v>
      </c>
      <c r="K293" s="169" t="s">
        <v>245</v>
      </c>
      <c r="L293" s="41"/>
      <c r="M293" s="174" t="s">
        <v>32</v>
      </c>
      <c r="N293" s="175" t="s">
        <v>49</v>
      </c>
      <c r="O293" s="66"/>
      <c r="P293" s="176">
        <f>O293*H293</f>
        <v>0</v>
      </c>
      <c r="Q293" s="176">
        <v>1.2999999999999999E-4</v>
      </c>
      <c r="R293" s="176">
        <f>Q293*H293</f>
        <v>9.3599999999999985E-3</v>
      </c>
      <c r="S293" s="176">
        <v>0</v>
      </c>
      <c r="T293" s="17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8" t="s">
        <v>139</v>
      </c>
      <c r="AT293" s="178" t="s">
        <v>141</v>
      </c>
      <c r="AU293" s="178" t="s">
        <v>88</v>
      </c>
      <c r="AY293" s="18" t="s">
        <v>140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86</v>
      </c>
      <c r="BK293" s="179">
        <f>ROUND(I293*H293,2)</f>
        <v>0</v>
      </c>
      <c r="BL293" s="18" t="s">
        <v>139</v>
      </c>
      <c r="BM293" s="178" t="s">
        <v>509</v>
      </c>
    </row>
    <row r="294" spans="1:65" s="2" customFormat="1" ht="11.25">
      <c r="A294" s="36"/>
      <c r="B294" s="37"/>
      <c r="C294" s="38"/>
      <c r="D294" s="180" t="s">
        <v>146</v>
      </c>
      <c r="E294" s="38"/>
      <c r="F294" s="181" t="s">
        <v>510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146</v>
      </c>
      <c r="AU294" s="18" t="s">
        <v>88</v>
      </c>
    </row>
    <row r="295" spans="1:65" s="2" customFormat="1" ht="11.25">
      <c r="A295" s="36"/>
      <c r="B295" s="37"/>
      <c r="C295" s="38"/>
      <c r="D295" s="198" t="s">
        <v>191</v>
      </c>
      <c r="E295" s="38"/>
      <c r="F295" s="199" t="s">
        <v>511</v>
      </c>
      <c r="G295" s="38"/>
      <c r="H295" s="38"/>
      <c r="I295" s="182"/>
      <c r="J295" s="38"/>
      <c r="K295" s="38"/>
      <c r="L295" s="41"/>
      <c r="M295" s="183"/>
      <c r="N295" s="184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8" t="s">
        <v>191</v>
      </c>
      <c r="AU295" s="18" t="s">
        <v>88</v>
      </c>
    </row>
    <row r="296" spans="1:65" s="14" customFormat="1" ht="11.25">
      <c r="B296" s="210"/>
      <c r="C296" s="211"/>
      <c r="D296" s="180" t="s">
        <v>249</v>
      </c>
      <c r="E296" s="212" t="s">
        <v>32</v>
      </c>
      <c r="F296" s="213" t="s">
        <v>512</v>
      </c>
      <c r="G296" s="211"/>
      <c r="H296" s="214">
        <v>30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249</v>
      </c>
      <c r="AU296" s="220" t="s">
        <v>88</v>
      </c>
      <c r="AV296" s="14" t="s">
        <v>88</v>
      </c>
      <c r="AW296" s="14" t="s">
        <v>39</v>
      </c>
      <c r="AX296" s="14" t="s">
        <v>78</v>
      </c>
      <c r="AY296" s="220" t="s">
        <v>140</v>
      </c>
    </row>
    <row r="297" spans="1:65" s="14" customFormat="1" ht="11.25">
      <c r="B297" s="210"/>
      <c r="C297" s="211"/>
      <c r="D297" s="180" t="s">
        <v>249</v>
      </c>
      <c r="E297" s="212" t="s">
        <v>32</v>
      </c>
      <c r="F297" s="213" t="s">
        <v>513</v>
      </c>
      <c r="G297" s="211"/>
      <c r="H297" s="214">
        <v>42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249</v>
      </c>
      <c r="AU297" s="220" t="s">
        <v>88</v>
      </c>
      <c r="AV297" s="14" t="s">
        <v>88</v>
      </c>
      <c r="AW297" s="14" t="s">
        <v>39</v>
      </c>
      <c r="AX297" s="14" t="s">
        <v>78</v>
      </c>
      <c r="AY297" s="220" t="s">
        <v>140</v>
      </c>
    </row>
    <row r="298" spans="1:65" s="15" customFormat="1" ht="11.25">
      <c r="B298" s="221"/>
      <c r="C298" s="222"/>
      <c r="D298" s="180" t="s">
        <v>249</v>
      </c>
      <c r="E298" s="223" t="s">
        <v>32</v>
      </c>
      <c r="F298" s="224" t="s">
        <v>384</v>
      </c>
      <c r="G298" s="222"/>
      <c r="H298" s="225">
        <v>72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249</v>
      </c>
      <c r="AU298" s="231" t="s">
        <v>88</v>
      </c>
      <c r="AV298" s="15" t="s">
        <v>139</v>
      </c>
      <c r="AW298" s="15" t="s">
        <v>39</v>
      </c>
      <c r="AX298" s="15" t="s">
        <v>86</v>
      </c>
      <c r="AY298" s="231" t="s">
        <v>140</v>
      </c>
    </row>
    <row r="299" spans="1:65" s="2" customFormat="1" ht="16.5" customHeight="1">
      <c r="A299" s="36"/>
      <c r="B299" s="37"/>
      <c r="C299" s="167" t="s">
        <v>391</v>
      </c>
      <c r="D299" s="167" t="s">
        <v>141</v>
      </c>
      <c r="E299" s="168" t="s">
        <v>514</v>
      </c>
      <c r="F299" s="169" t="s">
        <v>515</v>
      </c>
      <c r="G299" s="170" t="s">
        <v>279</v>
      </c>
      <c r="H299" s="171">
        <v>13.725</v>
      </c>
      <c r="I299" s="172"/>
      <c r="J299" s="173">
        <f>ROUND(I299*H299,2)</f>
        <v>0</v>
      </c>
      <c r="K299" s="169" t="s">
        <v>245</v>
      </c>
      <c r="L299" s="41"/>
      <c r="M299" s="174" t="s">
        <v>32</v>
      </c>
      <c r="N299" s="175" t="s">
        <v>49</v>
      </c>
      <c r="O299" s="66"/>
      <c r="P299" s="176">
        <f>O299*H299</f>
        <v>0</v>
      </c>
      <c r="Q299" s="176">
        <v>7.9909999999999995E-2</v>
      </c>
      <c r="R299" s="176">
        <f>Q299*H299</f>
        <v>1.09676475</v>
      </c>
      <c r="S299" s="176">
        <v>0</v>
      </c>
      <c r="T299" s="177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78" t="s">
        <v>139</v>
      </c>
      <c r="AT299" s="178" t="s">
        <v>141</v>
      </c>
      <c r="AU299" s="178" t="s">
        <v>88</v>
      </c>
      <c r="AY299" s="18" t="s">
        <v>140</v>
      </c>
      <c r="BE299" s="179">
        <f>IF(N299="základní",J299,0)</f>
        <v>0</v>
      </c>
      <c r="BF299" s="179">
        <f>IF(N299="snížená",J299,0)</f>
        <v>0</v>
      </c>
      <c r="BG299" s="179">
        <f>IF(N299="zákl. přenesená",J299,0)</f>
        <v>0</v>
      </c>
      <c r="BH299" s="179">
        <f>IF(N299="sníž. přenesená",J299,0)</f>
        <v>0</v>
      </c>
      <c r="BI299" s="179">
        <f>IF(N299="nulová",J299,0)</f>
        <v>0</v>
      </c>
      <c r="BJ299" s="18" t="s">
        <v>86</v>
      </c>
      <c r="BK299" s="179">
        <f>ROUND(I299*H299,2)</f>
        <v>0</v>
      </c>
      <c r="BL299" s="18" t="s">
        <v>139</v>
      </c>
      <c r="BM299" s="178" t="s">
        <v>516</v>
      </c>
    </row>
    <row r="300" spans="1:65" s="2" customFormat="1" ht="11.25">
      <c r="A300" s="36"/>
      <c r="B300" s="37"/>
      <c r="C300" s="38"/>
      <c r="D300" s="180" t="s">
        <v>146</v>
      </c>
      <c r="E300" s="38"/>
      <c r="F300" s="181" t="s">
        <v>517</v>
      </c>
      <c r="G300" s="38"/>
      <c r="H300" s="38"/>
      <c r="I300" s="182"/>
      <c r="J300" s="38"/>
      <c r="K300" s="38"/>
      <c r="L300" s="41"/>
      <c r="M300" s="183"/>
      <c r="N300" s="18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8" t="s">
        <v>146</v>
      </c>
      <c r="AU300" s="18" t="s">
        <v>88</v>
      </c>
    </row>
    <row r="301" spans="1:65" s="2" customFormat="1" ht="11.25">
      <c r="A301" s="36"/>
      <c r="B301" s="37"/>
      <c r="C301" s="38"/>
      <c r="D301" s="198" t="s">
        <v>191</v>
      </c>
      <c r="E301" s="38"/>
      <c r="F301" s="199" t="s">
        <v>518</v>
      </c>
      <c r="G301" s="38"/>
      <c r="H301" s="38"/>
      <c r="I301" s="182"/>
      <c r="J301" s="38"/>
      <c r="K301" s="38"/>
      <c r="L301" s="41"/>
      <c r="M301" s="183"/>
      <c r="N301" s="18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191</v>
      </c>
      <c r="AU301" s="18" t="s">
        <v>88</v>
      </c>
    </row>
    <row r="302" spans="1:65" s="13" customFormat="1" ht="11.25">
      <c r="B302" s="200"/>
      <c r="C302" s="201"/>
      <c r="D302" s="180" t="s">
        <v>249</v>
      </c>
      <c r="E302" s="202" t="s">
        <v>32</v>
      </c>
      <c r="F302" s="203" t="s">
        <v>519</v>
      </c>
      <c r="G302" s="201"/>
      <c r="H302" s="202" t="s">
        <v>32</v>
      </c>
      <c r="I302" s="204"/>
      <c r="J302" s="201"/>
      <c r="K302" s="201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249</v>
      </c>
      <c r="AU302" s="209" t="s">
        <v>88</v>
      </c>
      <c r="AV302" s="13" t="s">
        <v>86</v>
      </c>
      <c r="AW302" s="13" t="s">
        <v>39</v>
      </c>
      <c r="AX302" s="13" t="s">
        <v>78</v>
      </c>
      <c r="AY302" s="209" t="s">
        <v>140</v>
      </c>
    </row>
    <row r="303" spans="1:65" s="14" customFormat="1" ht="11.25">
      <c r="B303" s="210"/>
      <c r="C303" s="211"/>
      <c r="D303" s="180" t="s">
        <v>249</v>
      </c>
      <c r="E303" s="212" t="s">
        <v>32</v>
      </c>
      <c r="F303" s="213" t="s">
        <v>520</v>
      </c>
      <c r="G303" s="211"/>
      <c r="H303" s="214">
        <v>13.725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249</v>
      </c>
      <c r="AU303" s="220" t="s">
        <v>88</v>
      </c>
      <c r="AV303" s="14" t="s">
        <v>88</v>
      </c>
      <c r="AW303" s="14" t="s">
        <v>39</v>
      </c>
      <c r="AX303" s="14" t="s">
        <v>86</v>
      </c>
      <c r="AY303" s="220" t="s">
        <v>140</v>
      </c>
    </row>
    <row r="304" spans="1:65" s="11" customFormat="1" ht="22.9" customHeight="1">
      <c r="B304" s="153"/>
      <c r="C304" s="154"/>
      <c r="D304" s="155" t="s">
        <v>77</v>
      </c>
      <c r="E304" s="196" t="s">
        <v>139</v>
      </c>
      <c r="F304" s="196" t="s">
        <v>521</v>
      </c>
      <c r="G304" s="154"/>
      <c r="H304" s="154"/>
      <c r="I304" s="157"/>
      <c r="J304" s="197">
        <f>BK304</f>
        <v>0</v>
      </c>
      <c r="K304" s="154"/>
      <c r="L304" s="159"/>
      <c r="M304" s="160"/>
      <c r="N304" s="161"/>
      <c r="O304" s="161"/>
      <c r="P304" s="162">
        <f>SUM(P305:P329)</f>
        <v>0</v>
      </c>
      <c r="Q304" s="161"/>
      <c r="R304" s="162">
        <f>SUM(R305:R329)</f>
        <v>15.471089069999998</v>
      </c>
      <c r="S304" s="161"/>
      <c r="T304" s="163">
        <f>SUM(T305:T329)</f>
        <v>0</v>
      </c>
      <c r="AR304" s="164" t="s">
        <v>86</v>
      </c>
      <c r="AT304" s="165" t="s">
        <v>77</v>
      </c>
      <c r="AU304" s="165" t="s">
        <v>86</v>
      </c>
      <c r="AY304" s="164" t="s">
        <v>140</v>
      </c>
      <c r="BK304" s="166">
        <f>SUM(BK305:BK329)</f>
        <v>0</v>
      </c>
    </row>
    <row r="305" spans="1:65" s="2" customFormat="1" ht="21.75" customHeight="1">
      <c r="A305" s="36"/>
      <c r="B305" s="37"/>
      <c r="C305" s="167" t="s">
        <v>522</v>
      </c>
      <c r="D305" s="167" t="s">
        <v>141</v>
      </c>
      <c r="E305" s="168" t="s">
        <v>523</v>
      </c>
      <c r="F305" s="169" t="s">
        <v>524</v>
      </c>
      <c r="G305" s="170" t="s">
        <v>358</v>
      </c>
      <c r="H305" s="171">
        <v>100.2</v>
      </c>
      <c r="I305" s="172"/>
      <c r="J305" s="173">
        <f>ROUND(I305*H305,2)</f>
        <v>0</v>
      </c>
      <c r="K305" s="169" t="s">
        <v>245</v>
      </c>
      <c r="L305" s="41"/>
      <c r="M305" s="174" t="s">
        <v>32</v>
      </c>
      <c r="N305" s="175" t="s">
        <v>49</v>
      </c>
      <c r="O305" s="66"/>
      <c r="P305" s="176">
        <f>O305*H305</f>
        <v>0</v>
      </c>
      <c r="Q305" s="176">
        <v>2.257E-2</v>
      </c>
      <c r="R305" s="176">
        <f>Q305*H305</f>
        <v>2.261514</v>
      </c>
      <c r="S305" s="176">
        <v>0</v>
      </c>
      <c r="T305" s="177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78" t="s">
        <v>139</v>
      </c>
      <c r="AT305" s="178" t="s">
        <v>141</v>
      </c>
      <c r="AU305" s="178" t="s">
        <v>88</v>
      </c>
      <c r="AY305" s="18" t="s">
        <v>140</v>
      </c>
      <c r="BE305" s="179">
        <f>IF(N305="základní",J305,0)</f>
        <v>0</v>
      </c>
      <c r="BF305" s="179">
        <f>IF(N305="snížená",J305,0)</f>
        <v>0</v>
      </c>
      <c r="BG305" s="179">
        <f>IF(N305="zákl. přenesená",J305,0)</f>
        <v>0</v>
      </c>
      <c r="BH305" s="179">
        <f>IF(N305="sníž. přenesená",J305,0)</f>
        <v>0</v>
      </c>
      <c r="BI305" s="179">
        <f>IF(N305="nulová",J305,0)</f>
        <v>0</v>
      </c>
      <c r="BJ305" s="18" t="s">
        <v>86</v>
      </c>
      <c r="BK305" s="179">
        <f>ROUND(I305*H305,2)</f>
        <v>0</v>
      </c>
      <c r="BL305" s="18" t="s">
        <v>139</v>
      </c>
      <c r="BM305" s="178" t="s">
        <v>525</v>
      </c>
    </row>
    <row r="306" spans="1:65" s="2" customFormat="1" ht="19.5">
      <c r="A306" s="36"/>
      <c r="B306" s="37"/>
      <c r="C306" s="38"/>
      <c r="D306" s="180" t="s">
        <v>146</v>
      </c>
      <c r="E306" s="38"/>
      <c r="F306" s="181" t="s">
        <v>526</v>
      </c>
      <c r="G306" s="38"/>
      <c r="H306" s="38"/>
      <c r="I306" s="182"/>
      <c r="J306" s="38"/>
      <c r="K306" s="38"/>
      <c r="L306" s="41"/>
      <c r="M306" s="183"/>
      <c r="N306" s="184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8" t="s">
        <v>146</v>
      </c>
      <c r="AU306" s="18" t="s">
        <v>88</v>
      </c>
    </row>
    <row r="307" spans="1:65" s="2" customFormat="1" ht="11.25">
      <c r="A307" s="36"/>
      <c r="B307" s="37"/>
      <c r="C307" s="38"/>
      <c r="D307" s="198" t="s">
        <v>191</v>
      </c>
      <c r="E307" s="38"/>
      <c r="F307" s="199" t="s">
        <v>527</v>
      </c>
      <c r="G307" s="38"/>
      <c r="H307" s="38"/>
      <c r="I307" s="182"/>
      <c r="J307" s="38"/>
      <c r="K307" s="38"/>
      <c r="L307" s="41"/>
      <c r="M307" s="183"/>
      <c r="N307" s="18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191</v>
      </c>
      <c r="AU307" s="18" t="s">
        <v>88</v>
      </c>
    </row>
    <row r="308" spans="1:65" s="13" customFormat="1" ht="11.25">
      <c r="B308" s="200"/>
      <c r="C308" s="201"/>
      <c r="D308" s="180" t="s">
        <v>249</v>
      </c>
      <c r="E308" s="202" t="s">
        <v>32</v>
      </c>
      <c r="F308" s="203" t="s">
        <v>528</v>
      </c>
      <c r="G308" s="201"/>
      <c r="H308" s="202" t="s">
        <v>32</v>
      </c>
      <c r="I308" s="204"/>
      <c r="J308" s="201"/>
      <c r="K308" s="201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249</v>
      </c>
      <c r="AU308" s="209" t="s">
        <v>88</v>
      </c>
      <c r="AV308" s="13" t="s">
        <v>86</v>
      </c>
      <c r="AW308" s="13" t="s">
        <v>39</v>
      </c>
      <c r="AX308" s="13" t="s">
        <v>78</v>
      </c>
      <c r="AY308" s="209" t="s">
        <v>140</v>
      </c>
    </row>
    <row r="309" spans="1:65" s="14" customFormat="1" ht="11.25">
      <c r="B309" s="210"/>
      <c r="C309" s="211"/>
      <c r="D309" s="180" t="s">
        <v>249</v>
      </c>
      <c r="E309" s="212" t="s">
        <v>32</v>
      </c>
      <c r="F309" s="213" t="s">
        <v>529</v>
      </c>
      <c r="G309" s="211"/>
      <c r="H309" s="214">
        <v>100.2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249</v>
      </c>
      <c r="AU309" s="220" t="s">
        <v>88</v>
      </c>
      <c r="AV309" s="14" t="s">
        <v>88</v>
      </c>
      <c r="AW309" s="14" t="s">
        <v>39</v>
      </c>
      <c r="AX309" s="14" t="s">
        <v>86</v>
      </c>
      <c r="AY309" s="220" t="s">
        <v>140</v>
      </c>
    </row>
    <row r="310" spans="1:65" s="2" customFormat="1" ht="16.5" customHeight="1">
      <c r="A310" s="36"/>
      <c r="B310" s="37"/>
      <c r="C310" s="167" t="s">
        <v>530</v>
      </c>
      <c r="D310" s="167" t="s">
        <v>141</v>
      </c>
      <c r="E310" s="168" t="s">
        <v>531</v>
      </c>
      <c r="F310" s="169" t="s">
        <v>532</v>
      </c>
      <c r="G310" s="170" t="s">
        <v>244</v>
      </c>
      <c r="H310" s="171">
        <v>4.7009999999999996</v>
      </c>
      <c r="I310" s="172"/>
      <c r="J310" s="173">
        <f>ROUND(I310*H310,2)</f>
        <v>0</v>
      </c>
      <c r="K310" s="169" t="s">
        <v>245</v>
      </c>
      <c r="L310" s="41"/>
      <c r="M310" s="174" t="s">
        <v>32</v>
      </c>
      <c r="N310" s="175" t="s">
        <v>49</v>
      </c>
      <c r="O310" s="66"/>
      <c r="P310" s="176">
        <f>O310*H310</f>
        <v>0</v>
      </c>
      <c r="Q310" s="176">
        <v>2.5019800000000001</v>
      </c>
      <c r="R310" s="176">
        <f>Q310*H310</f>
        <v>11.761807979999999</v>
      </c>
      <c r="S310" s="176">
        <v>0</v>
      </c>
      <c r="T310" s="177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78" t="s">
        <v>139</v>
      </c>
      <c r="AT310" s="178" t="s">
        <v>141</v>
      </c>
      <c r="AU310" s="178" t="s">
        <v>88</v>
      </c>
      <c r="AY310" s="18" t="s">
        <v>140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18" t="s">
        <v>86</v>
      </c>
      <c r="BK310" s="179">
        <f>ROUND(I310*H310,2)</f>
        <v>0</v>
      </c>
      <c r="BL310" s="18" t="s">
        <v>139</v>
      </c>
      <c r="BM310" s="178" t="s">
        <v>533</v>
      </c>
    </row>
    <row r="311" spans="1:65" s="2" customFormat="1" ht="11.25">
      <c r="A311" s="36"/>
      <c r="B311" s="37"/>
      <c r="C311" s="38"/>
      <c r="D311" s="180" t="s">
        <v>146</v>
      </c>
      <c r="E311" s="38"/>
      <c r="F311" s="181" t="s">
        <v>534</v>
      </c>
      <c r="G311" s="38"/>
      <c r="H311" s="38"/>
      <c r="I311" s="182"/>
      <c r="J311" s="38"/>
      <c r="K311" s="38"/>
      <c r="L311" s="41"/>
      <c r="M311" s="183"/>
      <c r="N311" s="18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8" t="s">
        <v>146</v>
      </c>
      <c r="AU311" s="18" t="s">
        <v>88</v>
      </c>
    </row>
    <row r="312" spans="1:65" s="2" customFormat="1" ht="11.25">
      <c r="A312" s="36"/>
      <c r="B312" s="37"/>
      <c r="C312" s="38"/>
      <c r="D312" s="198" t="s">
        <v>191</v>
      </c>
      <c r="E312" s="38"/>
      <c r="F312" s="199" t="s">
        <v>535</v>
      </c>
      <c r="G312" s="38"/>
      <c r="H312" s="38"/>
      <c r="I312" s="182"/>
      <c r="J312" s="38"/>
      <c r="K312" s="38"/>
      <c r="L312" s="41"/>
      <c r="M312" s="183"/>
      <c r="N312" s="18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8" t="s">
        <v>191</v>
      </c>
      <c r="AU312" s="18" t="s">
        <v>88</v>
      </c>
    </row>
    <row r="313" spans="1:65" s="13" customFormat="1" ht="11.25">
      <c r="B313" s="200"/>
      <c r="C313" s="201"/>
      <c r="D313" s="180" t="s">
        <v>249</v>
      </c>
      <c r="E313" s="202" t="s">
        <v>32</v>
      </c>
      <c r="F313" s="203" t="s">
        <v>536</v>
      </c>
      <c r="G313" s="201"/>
      <c r="H313" s="202" t="s">
        <v>32</v>
      </c>
      <c r="I313" s="204"/>
      <c r="J313" s="201"/>
      <c r="K313" s="201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249</v>
      </c>
      <c r="AU313" s="209" t="s">
        <v>88</v>
      </c>
      <c r="AV313" s="13" t="s">
        <v>86</v>
      </c>
      <c r="AW313" s="13" t="s">
        <v>39</v>
      </c>
      <c r="AX313" s="13" t="s">
        <v>78</v>
      </c>
      <c r="AY313" s="209" t="s">
        <v>140</v>
      </c>
    </row>
    <row r="314" spans="1:65" s="14" customFormat="1" ht="11.25">
      <c r="B314" s="210"/>
      <c r="C314" s="211"/>
      <c r="D314" s="180" t="s">
        <v>249</v>
      </c>
      <c r="E314" s="212" t="s">
        <v>32</v>
      </c>
      <c r="F314" s="213" t="s">
        <v>537</v>
      </c>
      <c r="G314" s="211"/>
      <c r="H314" s="214">
        <v>4.7009999999999996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249</v>
      </c>
      <c r="AU314" s="220" t="s">
        <v>88</v>
      </c>
      <c r="AV314" s="14" t="s">
        <v>88</v>
      </c>
      <c r="AW314" s="14" t="s">
        <v>39</v>
      </c>
      <c r="AX314" s="14" t="s">
        <v>86</v>
      </c>
      <c r="AY314" s="220" t="s">
        <v>140</v>
      </c>
    </row>
    <row r="315" spans="1:65" s="2" customFormat="1" ht="16.5" customHeight="1">
      <c r="A315" s="36"/>
      <c r="B315" s="37"/>
      <c r="C315" s="167" t="s">
        <v>538</v>
      </c>
      <c r="D315" s="167" t="s">
        <v>141</v>
      </c>
      <c r="E315" s="168" t="s">
        <v>539</v>
      </c>
      <c r="F315" s="169" t="s">
        <v>540</v>
      </c>
      <c r="G315" s="170" t="s">
        <v>279</v>
      </c>
      <c r="H315" s="171">
        <v>32.174999999999997</v>
      </c>
      <c r="I315" s="172"/>
      <c r="J315" s="173">
        <f>ROUND(I315*H315,2)</f>
        <v>0</v>
      </c>
      <c r="K315" s="169" t="s">
        <v>245</v>
      </c>
      <c r="L315" s="41"/>
      <c r="M315" s="174" t="s">
        <v>32</v>
      </c>
      <c r="N315" s="175" t="s">
        <v>49</v>
      </c>
      <c r="O315" s="66"/>
      <c r="P315" s="176">
        <f>O315*H315</f>
        <v>0</v>
      </c>
      <c r="Q315" s="176">
        <v>5.7600000000000004E-3</v>
      </c>
      <c r="R315" s="176">
        <f>Q315*H315</f>
        <v>0.18532799999999999</v>
      </c>
      <c r="S315" s="176">
        <v>0</v>
      </c>
      <c r="T315" s="17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8" t="s">
        <v>139</v>
      </c>
      <c r="AT315" s="178" t="s">
        <v>141</v>
      </c>
      <c r="AU315" s="178" t="s">
        <v>88</v>
      </c>
      <c r="AY315" s="18" t="s">
        <v>140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18" t="s">
        <v>86</v>
      </c>
      <c r="BK315" s="179">
        <f>ROUND(I315*H315,2)</f>
        <v>0</v>
      </c>
      <c r="BL315" s="18" t="s">
        <v>139</v>
      </c>
      <c r="BM315" s="178" t="s">
        <v>541</v>
      </c>
    </row>
    <row r="316" spans="1:65" s="2" customFormat="1" ht="11.25">
      <c r="A316" s="36"/>
      <c r="B316" s="37"/>
      <c r="C316" s="38"/>
      <c r="D316" s="180" t="s">
        <v>146</v>
      </c>
      <c r="E316" s="38"/>
      <c r="F316" s="181" t="s">
        <v>542</v>
      </c>
      <c r="G316" s="38"/>
      <c r="H316" s="38"/>
      <c r="I316" s="182"/>
      <c r="J316" s="38"/>
      <c r="K316" s="38"/>
      <c r="L316" s="41"/>
      <c r="M316" s="183"/>
      <c r="N316" s="18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8" t="s">
        <v>146</v>
      </c>
      <c r="AU316" s="18" t="s">
        <v>88</v>
      </c>
    </row>
    <row r="317" spans="1:65" s="2" customFormat="1" ht="11.25">
      <c r="A317" s="36"/>
      <c r="B317" s="37"/>
      <c r="C317" s="38"/>
      <c r="D317" s="198" t="s">
        <v>191</v>
      </c>
      <c r="E317" s="38"/>
      <c r="F317" s="199" t="s">
        <v>543</v>
      </c>
      <c r="G317" s="38"/>
      <c r="H317" s="38"/>
      <c r="I317" s="182"/>
      <c r="J317" s="38"/>
      <c r="K317" s="38"/>
      <c r="L317" s="41"/>
      <c r="M317" s="183"/>
      <c r="N317" s="184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8" t="s">
        <v>191</v>
      </c>
      <c r="AU317" s="18" t="s">
        <v>88</v>
      </c>
    </row>
    <row r="318" spans="1:65" s="13" customFormat="1" ht="11.25">
      <c r="B318" s="200"/>
      <c r="C318" s="201"/>
      <c r="D318" s="180" t="s">
        <v>249</v>
      </c>
      <c r="E318" s="202" t="s">
        <v>32</v>
      </c>
      <c r="F318" s="203" t="s">
        <v>544</v>
      </c>
      <c r="G318" s="201"/>
      <c r="H318" s="202" t="s">
        <v>32</v>
      </c>
      <c r="I318" s="204"/>
      <c r="J318" s="201"/>
      <c r="K318" s="201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249</v>
      </c>
      <c r="AU318" s="209" t="s">
        <v>88</v>
      </c>
      <c r="AV318" s="13" t="s">
        <v>86</v>
      </c>
      <c r="AW318" s="13" t="s">
        <v>39</v>
      </c>
      <c r="AX318" s="13" t="s">
        <v>78</v>
      </c>
      <c r="AY318" s="209" t="s">
        <v>140</v>
      </c>
    </row>
    <row r="319" spans="1:65" s="14" customFormat="1" ht="11.25">
      <c r="B319" s="210"/>
      <c r="C319" s="211"/>
      <c r="D319" s="180" t="s">
        <v>249</v>
      </c>
      <c r="E319" s="212" t="s">
        <v>32</v>
      </c>
      <c r="F319" s="213" t="s">
        <v>545</v>
      </c>
      <c r="G319" s="211"/>
      <c r="H319" s="214">
        <v>32.174999999999997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249</v>
      </c>
      <c r="AU319" s="220" t="s">
        <v>88</v>
      </c>
      <c r="AV319" s="14" t="s">
        <v>88</v>
      </c>
      <c r="AW319" s="14" t="s">
        <v>39</v>
      </c>
      <c r="AX319" s="14" t="s">
        <v>86</v>
      </c>
      <c r="AY319" s="220" t="s">
        <v>140</v>
      </c>
    </row>
    <row r="320" spans="1:65" s="2" customFormat="1" ht="16.5" customHeight="1">
      <c r="A320" s="36"/>
      <c r="B320" s="37"/>
      <c r="C320" s="167" t="s">
        <v>546</v>
      </c>
      <c r="D320" s="167" t="s">
        <v>141</v>
      </c>
      <c r="E320" s="168" t="s">
        <v>547</v>
      </c>
      <c r="F320" s="169" t="s">
        <v>548</v>
      </c>
      <c r="G320" s="170" t="s">
        <v>279</v>
      </c>
      <c r="H320" s="171">
        <v>32.174999999999997</v>
      </c>
      <c r="I320" s="172"/>
      <c r="J320" s="173">
        <f>ROUND(I320*H320,2)</f>
        <v>0</v>
      </c>
      <c r="K320" s="169" t="s">
        <v>245</v>
      </c>
      <c r="L320" s="41"/>
      <c r="M320" s="174" t="s">
        <v>32</v>
      </c>
      <c r="N320" s="175" t="s">
        <v>49</v>
      </c>
      <c r="O320" s="66"/>
      <c r="P320" s="176">
        <f>O320*H320</f>
        <v>0</v>
      </c>
      <c r="Q320" s="176">
        <v>0</v>
      </c>
      <c r="R320" s="176">
        <f>Q320*H320</f>
        <v>0</v>
      </c>
      <c r="S320" s="176">
        <v>0</v>
      </c>
      <c r="T320" s="17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78" t="s">
        <v>139</v>
      </c>
      <c r="AT320" s="178" t="s">
        <v>141</v>
      </c>
      <c r="AU320" s="178" t="s">
        <v>88</v>
      </c>
      <c r="AY320" s="18" t="s">
        <v>140</v>
      </c>
      <c r="BE320" s="179">
        <f>IF(N320="základní",J320,0)</f>
        <v>0</v>
      </c>
      <c r="BF320" s="179">
        <f>IF(N320="snížená",J320,0)</f>
        <v>0</v>
      </c>
      <c r="BG320" s="179">
        <f>IF(N320="zákl. přenesená",J320,0)</f>
        <v>0</v>
      </c>
      <c r="BH320" s="179">
        <f>IF(N320="sníž. přenesená",J320,0)</f>
        <v>0</v>
      </c>
      <c r="BI320" s="179">
        <f>IF(N320="nulová",J320,0)</f>
        <v>0</v>
      </c>
      <c r="BJ320" s="18" t="s">
        <v>86</v>
      </c>
      <c r="BK320" s="179">
        <f>ROUND(I320*H320,2)</f>
        <v>0</v>
      </c>
      <c r="BL320" s="18" t="s">
        <v>139</v>
      </c>
      <c r="BM320" s="178" t="s">
        <v>549</v>
      </c>
    </row>
    <row r="321" spans="1:65" s="2" customFormat="1" ht="11.25">
      <c r="A321" s="36"/>
      <c r="B321" s="37"/>
      <c r="C321" s="38"/>
      <c r="D321" s="180" t="s">
        <v>146</v>
      </c>
      <c r="E321" s="38"/>
      <c r="F321" s="181" t="s">
        <v>550</v>
      </c>
      <c r="G321" s="38"/>
      <c r="H321" s="38"/>
      <c r="I321" s="182"/>
      <c r="J321" s="38"/>
      <c r="K321" s="38"/>
      <c r="L321" s="41"/>
      <c r="M321" s="183"/>
      <c r="N321" s="18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8" t="s">
        <v>146</v>
      </c>
      <c r="AU321" s="18" t="s">
        <v>88</v>
      </c>
    </row>
    <row r="322" spans="1:65" s="2" customFormat="1" ht="11.25">
      <c r="A322" s="36"/>
      <c r="B322" s="37"/>
      <c r="C322" s="38"/>
      <c r="D322" s="198" t="s">
        <v>191</v>
      </c>
      <c r="E322" s="38"/>
      <c r="F322" s="199" t="s">
        <v>551</v>
      </c>
      <c r="G322" s="38"/>
      <c r="H322" s="38"/>
      <c r="I322" s="182"/>
      <c r="J322" s="38"/>
      <c r="K322" s="38"/>
      <c r="L322" s="41"/>
      <c r="M322" s="183"/>
      <c r="N322" s="184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8" t="s">
        <v>191</v>
      </c>
      <c r="AU322" s="18" t="s">
        <v>88</v>
      </c>
    </row>
    <row r="323" spans="1:65" s="13" customFormat="1" ht="11.25">
      <c r="B323" s="200"/>
      <c r="C323" s="201"/>
      <c r="D323" s="180" t="s">
        <v>249</v>
      </c>
      <c r="E323" s="202" t="s">
        <v>32</v>
      </c>
      <c r="F323" s="203" t="s">
        <v>544</v>
      </c>
      <c r="G323" s="201"/>
      <c r="H323" s="202" t="s">
        <v>32</v>
      </c>
      <c r="I323" s="204"/>
      <c r="J323" s="201"/>
      <c r="K323" s="201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249</v>
      </c>
      <c r="AU323" s="209" t="s">
        <v>88</v>
      </c>
      <c r="AV323" s="13" t="s">
        <v>86</v>
      </c>
      <c r="AW323" s="13" t="s">
        <v>39</v>
      </c>
      <c r="AX323" s="13" t="s">
        <v>78</v>
      </c>
      <c r="AY323" s="209" t="s">
        <v>140</v>
      </c>
    </row>
    <row r="324" spans="1:65" s="14" customFormat="1" ht="11.25">
      <c r="B324" s="210"/>
      <c r="C324" s="211"/>
      <c r="D324" s="180" t="s">
        <v>249</v>
      </c>
      <c r="E324" s="212" t="s">
        <v>32</v>
      </c>
      <c r="F324" s="213" t="s">
        <v>545</v>
      </c>
      <c r="G324" s="211"/>
      <c r="H324" s="214">
        <v>32.174999999999997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249</v>
      </c>
      <c r="AU324" s="220" t="s">
        <v>88</v>
      </c>
      <c r="AV324" s="14" t="s">
        <v>88</v>
      </c>
      <c r="AW324" s="14" t="s">
        <v>39</v>
      </c>
      <c r="AX324" s="14" t="s">
        <v>86</v>
      </c>
      <c r="AY324" s="220" t="s">
        <v>140</v>
      </c>
    </row>
    <row r="325" spans="1:65" s="2" customFormat="1" ht="16.5" customHeight="1">
      <c r="A325" s="36"/>
      <c r="B325" s="37"/>
      <c r="C325" s="167" t="s">
        <v>276</v>
      </c>
      <c r="D325" s="167" t="s">
        <v>141</v>
      </c>
      <c r="E325" s="168" t="s">
        <v>552</v>
      </c>
      <c r="F325" s="169" t="s">
        <v>553</v>
      </c>
      <c r="G325" s="170" t="s">
        <v>259</v>
      </c>
      <c r="H325" s="171">
        <v>1.1990000000000001</v>
      </c>
      <c r="I325" s="172"/>
      <c r="J325" s="173">
        <f>ROUND(I325*H325,2)</f>
        <v>0</v>
      </c>
      <c r="K325" s="169" t="s">
        <v>245</v>
      </c>
      <c r="L325" s="41"/>
      <c r="M325" s="174" t="s">
        <v>32</v>
      </c>
      <c r="N325" s="175" t="s">
        <v>49</v>
      </c>
      <c r="O325" s="66"/>
      <c r="P325" s="176">
        <f>O325*H325</f>
        <v>0</v>
      </c>
      <c r="Q325" s="176">
        <v>1.05291</v>
      </c>
      <c r="R325" s="176">
        <f>Q325*H325</f>
        <v>1.26243909</v>
      </c>
      <c r="S325" s="176">
        <v>0</v>
      </c>
      <c r="T325" s="177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8" t="s">
        <v>139</v>
      </c>
      <c r="AT325" s="178" t="s">
        <v>141</v>
      </c>
      <c r="AU325" s="178" t="s">
        <v>88</v>
      </c>
      <c r="AY325" s="18" t="s">
        <v>140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18" t="s">
        <v>86</v>
      </c>
      <c r="BK325" s="179">
        <f>ROUND(I325*H325,2)</f>
        <v>0</v>
      </c>
      <c r="BL325" s="18" t="s">
        <v>139</v>
      </c>
      <c r="BM325" s="178" t="s">
        <v>554</v>
      </c>
    </row>
    <row r="326" spans="1:65" s="2" customFormat="1" ht="11.25">
      <c r="A326" s="36"/>
      <c r="B326" s="37"/>
      <c r="C326" s="38"/>
      <c r="D326" s="180" t="s">
        <v>146</v>
      </c>
      <c r="E326" s="38"/>
      <c r="F326" s="181" t="s">
        <v>555</v>
      </c>
      <c r="G326" s="38"/>
      <c r="H326" s="38"/>
      <c r="I326" s="182"/>
      <c r="J326" s="38"/>
      <c r="K326" s="38"/>
      <c r="L326" s="41"/>
      <c r="M326" s="183"/>
      <c r="N326" s="18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8" t="s">
        <v>146</v>
      </c>
      <c r="AU326" s="18" t="s">
        <v>88</v>
      </c>
    </row>
    <row r="327" spans="1:65" s="2" customFormat="1" ht="11.25">
      <c r="A327" s="36"/>
      <c r="B327" s="37"/>
      <c r="C327" s="38"/>
      <c r="D327" s="198" t="s">
        <v>191</v>
      </c>
      <c r="E327" s="38"/>
      <c r="F327" s="199" t="s">
        <v>556</v>
      </c>
      <c r="G327" s="38"/>
      <c r="H327" s="38"/>
      <c r="I327" s="182"/>
      <c r="J327" s="38"/>
      <c r="K327" s="38"/>
      <c r="L327" s="41"/>
      <c r="M327" s="183"/>
      <c r="N327" s="184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8" t="s">
        <v>191</v>
      </c>
      <c r="AU327" s="18" t="s">
        <v>88</v>
      </c>
    </row>
    <row r="328" spans="1:65" s="13" customFormat="1" ht="11.25">
      <c r="B328" s="200"/>
      <c r="C328" s="201"/>
      <c r="D328" s="180" t="s">
        <v>249</v>
      </c>
      <c r="E328" s="202" t="s">
        <v>32</v>
      </c>
      <c r="F328" s="203" t="s">
        <v>557</v>
      </c>
      <c r="G328" s="201"/>
      <c r="H328" s="202" t="s">
        <v>32</v>
      </c>
      <c r="I328" s="204"/>
      <c r="J328" s="201"/>
      <c r="K328" s="201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249</v>
      </c>
      <c r="AU328" s="209" t="s">
        <v>88</v>
      </c>
      <c r="AV328" s="13" t="s">
        <v>86</v>
      </c>
      <c r="AW328" s="13" t="s">
        <v>39</v>
      </c>
      <c r="AX328" s="13" t="s">
        <v>78</v>
      </c>
      <c r="AY328" s="209" t="s">
        <v>140</v>
      </c>
    </row>
    <row r="329" spans="1:65" s="14" customFormat="1" ht="11.25">
      <c r="B329" s="210"/>
      <c r="C329" s="211"/>
      <c r="D329" s="180" t="s">
        <v>249</v>
      </c>
      <c r="E329" s="212" t="s">
        <v>32</v>
      </c>
      <c r="F329" s="213" t="s">
        <v>558</v>
      </c>
      <c r="G329" s="211"/>
      <c r="H329" s="214">
        <v>1.1990000000000001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249</v>
      </c>
      <c r="AU329" s="220" t="s">
        <v>88</v>
      </c>
      <c r="AV329" s="14" t="s">
        <v>88</v>
      </c>
      <c r="AW329" s="14" t="s">
        <v>39</v>
      </c>
      <c r="AX329" s="14" t="s">
        <v>86</v>
      </c>
      <c r="AY329" s="220" t="s">
        <v>140</v>
      </c>
    </row>
    <row r="330" spans="1:65" s="11" customFormat="1" ht="22.9" customHeight="1">
      <c r="B330" s="153"/>
      <c r="C330" s="154"/>
      <c r="D330" s="155" t="s">
        <v>77</v>
      </c>
      <c r="E330" s="196" t="s">
        <v>160</v>
      </c>
      <c r="F330" s="196" t="s">
        <v>559</v>
      </c>
      <c r="G330" s="154"/>
      <c r="H330" s="154"/>
      <c r="I330" s="157"/>
      <c r="J330" s="197">
        <f>BK330</f>
        <v>0</v>
      </c>
      <c r="K330" s="154"/>
      <c r="L330" s="159"/>
      <c r="M330" s="160"/>
      <c r="N330" s="161"/>
      <c r="O330" s="161"/>
      <c r="P330" s="162">
        <f>SUM(P331:P338)</f>
        <v>0</v>
      </c>
      <c r="Q330" s="161"/>
      <c r="R330" s="162">
        <f>SUM(R331:R338)</f>
        <v>15.584275</v>
      </c>
      <c r="S330" s="161"/>
      <c r="T330" s="163">
        <f>SUM(T331:T338)</f>
        <v>0</v>
      </c>
      <c r="AR330" s="164" t="s">
        <v>86</v>
      </c>
      <c r="AT330" s="165" t="s">
        <v>77</v>
      </c>
      <c r="AU330" s="165" t="s">
        <v>86</v>
      </c>
      <c r="AY330" s="164" t="s">
        <v>140</v>
      </c>
      <c r="BK330" s="166">
        <f>SUM(BK331:BK338)</f>
        <v>0</v>
      </c>
    </row>
    <row r="331" spans="1:65" s="2" customFormat="1" ht="21.75" customHeight="1">
      <c r="A331" s="36"/>
      <c r="B331" s="37"/>
      <c r="C331" s="167" t="s">
        <v>560</v>
      </c>
      <c r="D331" s="167" t="s">
        <v>141</v>
      </c>
      <c r="E331" s="168" t="s">
        <v>561</v>
      </c>
      <c r="F331" s="169" t="s">
        <v>562</v>
      </c>
      <c r="G331" s="170" t="s">
        <v>279</v>
      </c>
      <c r="H331" s="171">
        <v>54.5</v>
      </c>
      <c r="I331" s="172"/>
      <c r="J331" s="173">
        <f>ROUND(I331*H331,2)</f>
        <v>0</v>
      </c>
      <c r="K331" s="169" t="s">
        <v>245</v>
      </c>
      <c r="L331" s="41"/>
      <c r="M331" s="174" t="s">
        <v>32</v>
      </c>
      <c r="N331" s="175" t="s">
        <v>49</v>
      </c>
      <c r="O331" s="66"/>
      <c r="P331" s="176">
        <f>O331*H331</f>
        <v>0</v>
      </c>
      <c r="Q331" s="176">
        <v>8.9219999999999994E-2</v>
      </c>
      <c r="R331" s="176">
        <f>Q331*H331</f>
        <v>4.8624899999999993</v>
      </c>
      <c r="S331" s="176">
        <v>0</v>
      </c>
      <c r="T331" s="177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8" t="s">
        <v>139</v>
      </c>
      <c r="AT331" s="178" t="s">
        <v>141</v>
      </c>
      <c r="AU331" s="178" t="s">
        <v>88</v>
      </c>
      <c r="AY331" s="18" t="s">
        <v>140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18" t="s">
        <v>86</v>
      </c>
      <c r="BK331" s="179">
        <f>ROUND(I331*H331,2)</f>
        <v>0</v>
      </c>
      <c r="BL331" s="18" t="s">
        <v>139</v>
      </c>
      <c r="BM331" s="178" t="s">
        <v>563</v>
      </c>
    </row>
    <row r="332" spans="1:65" s="2" customFormat="1" ht="29.25">
      <c r="A332" s="36"/>
      <c r="B332" s="37"/>
      <c r="C332" s="38"/>
      <c r="D332" s="180" t="s">
        <v>146</v>
      </c>
      <c r="E332" s="38"/>
      <c r="F332" s="181" t="s">
        <v>564</v>
      </c>
      <c r="G332" s="38"/>
      <c r="H332" s="38"/>
      <c r="I332" s="182"/>
      <c r="J332" s="38"/>
      <c r="K332" s="38"/>
      <c r="L332" s="41"/>
      <c r="M332" s="183"/>
      <c r="N332" s="18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8" t="s">
        <v>146</v>
      </c>
      <c r="AU332" s="18" t="s">
        <v>88</v>
      </c>
    </row>
    <row r="333" spans="1:65" s="2" customFormat="1" ht="11.25">
      <c r="A333" s="36"/>
      <c r="B333" s="37"/>
      <c r="C333" s="38"/>
      <c r="D333" s="198" t="s">
        <v>191</v>
      </c>
      <c r="E333" s="38"/>
      <c r="F333" s="199" t="s">
        <v>565</v>
      </c>
      <c r="G333" s="38"/>
      <c r="H333" s="38"/>
      <c r="I333" s="182"/>
      <c r="J333" s="38"/>
      <c r="K333" s="38"/>
      <c r="L333" s="41"/>
      <c r="M333" s="183"/>
      <c r="N333" s="184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8" t="s">
        <v>191</v>
      </c>
      <c r="AU333" s="18" t="s">
        <v>88</v>
      </c>
    </row>
    <row r="334" spans="1:65" s="13" customFormat="1" ht="11.25">
      <c r="B334" s="200"/>
      <c r="C334" s="201"/>
      <c r="D334" s="180" t="s">
        <v>249</v>
      </c>
      <c r="E334" s="202" t="s">
        <v>32</v>
      </c>
      <c r="F334" s="203" t="s">
        <v>479</v>
      </c>
      <c r="G334" s="201"/>
      <c r="H334" s="202" t="s">
        <v>32</v>
      </c>
      <c r="I334" s="204"/>
      <c r="J334" s="201"/>
      <c r="K334" s="201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249</v>
      </c>
      <c r="AU334" s="209" t="s">
        <v>88</v>
      </c>
      <c r="AV334" s="13" t="s">
        <v>86</v>
      </c>
      <c r="AW334" s="13" t="s">
        <v>39</v>
      </c>
      <c r="AX334" s="13" t="s">
        <v>78</v>
      </c>
      <c r="AY334" s="209" t="s">
        <v>140</v>
      </c>
    </row>
    <row r="335" spans="1:65" s="14" customFormat="1" ht="11.25">
      <c r="B335" s="210"/>
      <c r="C335" s="211"/>
      <c r="D335" s="180" t="s">
        <v>249</v>
      </c>
      <c r="E335" s="212" t="s">
        <v>32</v>
      </c>
      <c r="F335" s="213" t="s">
        <v>566</v>
      </c>
      <c r="G335" s="211"/>
      <c r="H335" s="214">
        <v>54.5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249</v>
      </c>
      <c r="AU335" s="220" t="s">
        <v>88</v>
      </c>
      <c r="AV335" s="14" t="s">
        <v>88</v>
      </c>
      <c r="AW335" s="14" t="s">
        <v>39</v>
      </c>
      <c r="AX335" s="14" t="s">
        <v>86</v>
      </c>
      <c r="AY335" s="220" t="s">
        <v>140</v>
      </c>
    </row>
    <row r="336" spans="1:65" s="2" customFormat="1" ht="16.5" customHeight="1">
      <c r="A336" s="36"/>
      <c r="B336" s="37"/>
      <c r="C336" s="232" t="s">
        <v>567</v>
      </c>
      <c r="D336" s="232" t="s">
        <v>416</v>
      </c>
      <c r="E336" s="233" t="s">
        <v>568</v>
      </c>
      <c r="F336" s="234" t="s">
        <v>569</v>
      </c>
      <c r="G336" s="235" t="s">
        <v>279</v>
      </c>
      <c r="H336" s="236">
        <v>56.134999999999998</v>
      </c>
      <c r="I336" s="237"/>
      <c r="J336" s="238">
        <f>ROUND(I336*H336,2)</f>
        <v>0</v>
      </c>
      <c r="K336" s="234" t="s">
        <v>245</v>
      </c>
      <c r="L336" s="239"/>
      <c r="M336" s="240" t="s">
        <v>32</v>
      </c>
      <c r="N336" s="241" t="s">
        <v>49</v>
      </c>
      <c r="O336" s="66"/>
      <c r="P336" s="176">
        <f>O336*H336</f>
        <v>0</v>
      </c>
      <c r="Q336" s="176">
        <v>0.191</v>
      </c>
      <c r="R336" s="176">
        <f>Q336*H336</f>
        <v>10.721785000000001</v>
      </c>
      <c r="S336" s="176">
        <v>0</v>
      </c>
      <c r="T336" s="177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78" t="s">
        <v>173</v>
      </c>
      <c r="AT336" s="178" t="s">
        <v>416</v>
      </c>
      <c r="AU336" s="178" t="s">
        <v>88</v>
      </c>
      <c r="AY336" s="18" t="s">
        <v>140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18" t="s">
        <v>86</v>
      </c>
      <c r="BK336" s="179">
        <f>ROUND(I336*H336,2)</f>
        <v>0</v>
      </c>
      <c r="BL336" s="18" t="s">
        <v>139</v>
      </c>
      <c r="BM336" s="178" t="s">
        <v>570</v>
      </c>
    </row>
    <row r="337" spans="1:65" s="2" customFormat="1" ht="11.25">
      <c r="A337" s="36"/>
      <c r="B337" s="37"/>
      <c r="C337" s="38"/>
      <c r="D337" s="180" t="s">
        <v>146</v>
      </c>
      <c r="E337" s="38"/>
      <c r="F337" s="181" t="s">
        <v>569</v>
      </c>
      <c r="G337" s="38"/>
      <c r="H337" s="38"/>
      <c r="I337" s="182"/>
      <c r="J337" s="38"/>
      <c r="K337" s="38"/>
      <c r="L337" s="41"/>
      <c r="M337" s="183"/>
      <c r="N337" s="184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8" t="s">
        <v>146</v>
      </c>
      <c r="AU337" s="18" t="s">
        <v>88</v>
      </c>
    </row>
    <row r="338" spans="1:65" s="14" customFormat="1" ht="11.25">
      <c r="B338" s="210"/>
      <c r="C338" s="211"/>
      <c r="D338" s="180" t="s">
        <v>249</v>
      </c>
      <c r="E338" s="211"/>
      <c r="F338" s="213" t="s">
        <v>571</v>
      </c>
      <c r="G338" s="211"/>
      <c r="H338" s="214">
        <v>56.134999999999998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249</v>
      </c>
      <c r="AU338" s="220" t="s">
        <v>88</v>
      </c>
      <c r="AV338" s="14" t="s">
        <v>88</v>
      </c>
      <c r="AW338" s="14" t="s">
        <v>4</v>
      </c>
      <c r="AX338" s="14" t="s">
        <v>86</v>
      </c>
      <c r="AY338" s="220" t="s">
        <v>140</v>
      </c>
    </row>
    <row r="339" spans="1:65" s="11" customFormat="1" ht="22.9" customHeight="1">
      <c r="B339" s="153"/>
      <c r="C339" s="154"/>
      <c r="D339" s="155" t="s">
        <v>77</v>
      </c>
      <c r="E339" s="196" t="s">
        <v>165</v>
      </c>
      <c r="F339" s="196" t="s">
        <v>572</v>
      </c>
      <c r="G339" s="154"/>
      <c r="H339" s="154"/>
      <c r="I339" s="157"/>
      <c r="J339" s="197">
        <f>BK339</f>
        <v>0</v>
      </c>
      <c r="K339" s="154"/>
      <c r="L339" s="159"/>
      <c r="M339" s="160"/>
      <c r="N339" s="161"/>
      <c r="O339" s="161"/>
      <c r="P339" s="162">
        <f>SUM(P340:P494)</f>
        <v>0</v>
      </c>
      <c r="Q339" s="161"/>
      <c r="R339" s="162">
        <f>SUM(R340:R494)</f>
        <v>42.979733680000002</v>
      </c>
      <c r="S339" s="161"/>
      <c r="T339" s="163">
        <f>SUM(T340:T494)</f>
        <v>0</v>
      </c>
      <c r="AR339" s="164" t="s">
        <v>86</v>
      </c>
      <c r="AT339" s="165" t="s">
        <v>77</v>
      </c>
      <c r="AU339" s="165" t="s">
        <v>86</v>
      </c>
      <c r="AY339" s="164" t="s">
        <v>140</v>
      </c>
      <c r="BK339" s="166">
        <f>SUM(BK340:BK494)</f>
        <v>0</v>
      </c>
    </row>
    <row r="340" spans="1:65" s="2" customFormat="1" ht="16.5" customHeight="1">
      <c r="A340" s="36"/>
      <c r="B340" s="37"/>
      <c r="C340" s="167" t="s">
        <v>573</v>
      </c>
      <c r="D340" s="167" t="s">
        <v>141</v>
      </c>
      <c r="E340" s="168" t="s">
        <v>574</v>
      </c>
      <c r="F340" s="169" t="s">
        <v>575</v>
      </c>
      <c r="G340" s="170" t="s">
        <v>279</v>
      </c>
      <c r="H340" s="171">
        <v>756.3</v>
      </c>
      <c r="I340" s="172"/>
      <c r="J340" s="173">
        <f>ROUND(I340*H340,2)</f>
        <v>0</v>
      </c>
      <c r="K340" s="169" t="s">
        <v>245</v>
      </c>
      <c r="L340" s="41"/>
      <c r="M340" s="174" t="s">
        <v>32</v>
      </c>
      <c r="N340" s="175" t="s">
        <v>49</v>
      </c>
      <c r="O340" s="66"/>
      <c r="P340" s="176">
        <f>O340*H340</f>
        <v>0</v>
      </c>
      <c r="Q340" s="176">
        <v>2.5999999999999998E-4</v>
      </c>
      <c r="R340" s="176">
        <f>Q340*H340</f>
        <v>0.19663799999999998</v>
      </c>
      <c r="S340" s="176">
        <v>0</v>
      </c>
      <c r="T340" s="177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78" t="s">
        <v>139</v>
      </c>
      <c r="AT340" s="178" t="s">
        <v>141</v>
      </c>
      <c r="AU340" s="178" t="s">
        <v>88</v>
      </c>
      <c r="AY340" s="18" t="s">
        <v>140</v>
      </c>
      <c r="BE340" s="179">
        <f>IF(N340="základní",J340,0)</f>
        <v>0</v>
      </c>
      <c r="BF340" s="179">
        <f>IF(N340="snížená",J340,0)</f>
        <v>0</v>
      </c>
      <c r="BG340" s="179">
        <f>IF(N340="zákl. přenesená",J340,0)</f>
        <v>0</v>
      </c>
      <c r="BH340" s="179">
        <f>IF(N340="sníž. přenesená",J340,0)</f>
        <v>0</v>
      </c>
      <c r="BI340" s="179">
        <f>IF(N340="nulová",J340,0)</f>
        <v>0</v>
      </c>
      <c r="BJ340" s="18" t="s">
        <v>86</v>
      </c>
      <c r="BK340" s="179">
        <f>ROUND(I340*H340,2)</f>
        <v>0</v>
      </c>
      <c r="BL340" s="18" t="s">
        <v>139</v>
      </c>
      <c r="BM340" s="178" t="s">
        <v>576</v>
      </c>
    </row>
    <row r="341" spans="1:65" s="2" customFormat="1" ht="11.25">
      <c r="A341" s="36"/>
      <c r="B341" s="37"/>
      <c r="C341" s="38"/>
      <c r="D341" s="180" t="s">
        <v>146</v>
      </c>
      <c r="E341" s="38"/>
      <c r="F341" s="181" t="s">
        <v>577</v>
      </c>
      <c r="G341" s="38"/>
      <c r="H341" s="38"/>
      <c r="I341" s="182"/>
      <c r="J341" s="38"/>
      <c r="K341" s="38"/>
      <c r="L341" s="41"/>
      <c r="M341" s="183"/>
      <c r="N341" s="184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8" t="s">
        <v>146</v>
      </c>
      <c r="AU341" s="18" t="s">
        <v>88</v>
      </c>
    </row>
    <row r="342" spans="1:65" s="2" customFormat="1" ht="11.25">
      <c r="A342" s="36"/>
      <c r="B342" s="37"/>
      <c r="C342" s="38"/>
      <c r="D342" s="198" t="s">
        <v>191</v>
      </c>
      <c r="E342" s="38"/>
      <c r="F342" s="199" t="s">
        <v>578</v>
      </c>
      <c r="G342" s="38"/>
      <c r="H342" s="38"/>
      <c r="I342" s="182"/>
      <c r="J342" s="38"/>
      <c r="K342" s="38"/>
      <c r="L342" s="41"/>
      <c r="M342" s="183"/>
      <c r="N342" s="184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8" t="s">
        <v>191</v>
      </c>
      <c r="AU342" s="18" t="s">
        <v>88</v>
      </c>
    </row>
    <row r="343" spans="1:65" s="13" customFormat="1" ht="11.25">
      <c r="B343" s="200"/>
      <c r="C343" s="201"/>
      <c r="D343" s="180" t="s">
        <v>249</v>
      </c>
      <c r="E343" s="202" t="s">
        <v>32</v>
      </c>
      <c r="F343" s="203" t="s">
        <v>579</v>
      </c>
      <c r="G343" s="201"/>
      <c r="H343" s="202" t="s">
        <v>32</v>
      </c>
      <c r="I343" s="204"/>
      <c r="J343" s="201"/>
      <c r="K343" s="201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249</v>
      </c>
      <c r="AU343" s="209" t="s">
        <v>88</v>
      </c>
      <c r="AV343" s="13" t="s">
        <v>86</v>
      </c>
      <c r="AW343" s="13" t="s">
        <v>39</v>
      </c>
      <c r="AX343" s="13" t="s">
        <v>78</v>
      </c>
      <c r="AY343" s="209" t="s">
        <v>140</v>
      </c>
    </row>
    <row r="344" spans="1:65" s="14" customFormat="1" ht="11.25">
      <c r="B344" s="210"/>
      <c r="C344" s="211"/>
      <c r="D344" s="180" t="s">
        <v>249</v>
      </c>
      <c r="E344" s="212" t="s">
        <v>32</v>
      </c>
      <c r="F344" s="213" t="s">
        <v>580</v>
      </c>
      <c r="G344" s="211"/>
      <c r="H344" s="214">
        <v>855.93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249</v>
      </c>
      <c r="AU344" s="220" t="s">
        <v>88</v>
      </c>
      <c r="AV344" s="14" t="s">
        <v>88</v>
      </c>
      <c r="AW344" s="14" t="s">
        <v>39</v>
      </c>
      <c r="AX344" s="14" t="s">
        <v>78</v>
      </c>
      <c r="AY344" s="220" t="s">
        <v>140</v>
      </c>
    </row>
    <row r="345" spans="1:65" s="13" customFormat="1" ht="11.25">
      <c r="B345" s="200"/>
      <c r="C345" s="201"/>
      <c r="D345" s="180" t="s">
        <v>249</v>
      </c>
      <c r="E345" s="202" t="s">
        <v>32</v>
      </c>
      <c r="F345" s="203" t="s">
        <v>581</v>
      </c>
      <c r="G345" s="201"/>
      <c r="H345" s="202" t="s">
        <v>32</v>
      </c>
      <c r="I345" s="204"/>
      <c r="J345" s="201"/>
      <c r="K345" s="201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249</v>
      </c>
      <c r="AU345" s="209" t="s">
        <v>88</v>
      </c>
      <c r="AV345" s="13" t="s">
        <v>86</v>
      </c>
      <c r="AW345" s="13" t="s">
        <v>39</v>
      </c>
      <c r="AX345" s="13" t="s">
        <v>78</v>
      </c>
      <c r="AY345" s="209" t="s">
        <v>140</v>
      </c>
    </row>
    <row r="346" spans="1:65" s="14" customFormat="1" ht="11.25">
      <c r="B346" s="210"/>
      <c r="C346" s="211"/>
      <c r="D346" s="180" t="s">
        <v>249</v>
      </c>
      <c r="E346" s="212" t="s">
        <v>32</v>
      </c>
      <c r="F346" s="213" t="s">
        <v>582</v>
      </c>
      <c r="G346" s="211"/>
      <c r="H346" s="214">
        <v>-87.26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249</v>
      </c>
      <c r="AU346" s="220" t="s">
        <v>88</v>
      </c>
      <c r="AV346" s="14" t="s">
        <v>88</v>
      </c>
      <c r="AW346" s="14" t="s">
        <v>39</v>
      </c>
      <c r="AX346" s="14" t="s">
        <v>78</v>
      </c>
      <c r="AY346" s="220" t="s">
        <v>140</v>
      </c>
    </row>
    <row r="347" spans="1:65" s="14" customFormat="1" ht="11.25">
      <c r="B347" s="210"/>
      <c r="C347" s="211"/>
      <c r="D347" s="180" t="s">
        <v>249</v>
      </c>
      <c r="E347" s="212" t="s">
        <v>32</v>
      </c>
      <c r="F347" s="213" t="s">
        <v>583</v>
      </c>
      <c r="G347" s="211"/>
      <c r="H347" s="214">
        <v>-38.299999999999997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249</v>
      </c>
      <c r="AU347" s="220" t="s">
        <v>88</v>
      </c>
      <c r="AV347" s="14" t="s">
        <v>88</v>
      </c>
      <c r="AW347" s="14" t="s">
        <v>39</v>
      </c>
      <c r="AX347" s="14" t="s">
        <v>78</v>
      </c>
      <c r="AY347" s="220" t="s">
        <v>140</v>
      </c>
    </row>
    <row r="348" spans="1:65" s="13" customFormat="1" ht="11.25">
      <c r="B348" s="200"/>
      <c r="C348" s="201"/>
      <c r="D348" s="180" t="s">
        <v>249</v>
      </c>
      <c r="E348" s="202" t="s">
        <v>32</v>
      </c>
      <c r="F348" s="203" t="s">
        <v>584</v>
      </c>
      <c r="G348" s="201"/>
      <c r="H348" s="202" t="s">
        <v>32</v>
      </c>
      <c r="I348" s="204"/>
      <c r="J348" s="201"/>
      <c r="K348" s="201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249</v>
      </c>
      <c r="AU348" s="209" t="s">
        <v>88</v>
      </c>
      <c r="AV348" s="13" t="s">
        <v>86</v>
      </c>
      <c r="AW348" s="13" t="s">
        <v>39</v>
      </c>
      <c r="AX348" s="13" t="s">
        <v>78</v>
      </c>
      <c r="AY348" s="209" t="s">
        <v>140</v>
      </c>
    </row>
    <row r="349" spans="1:65" s="14" customFormat="1" ht="11.25">
      <c r="B349" s="210"/>
      <c r="C349" s="211"/>
      <c r="D349" s="180" t="s">
        <v>249</v>
      </c>
      <c r="E349" s="212" t="s">
        <v>32</v>
      </c>
      <c r="F349" s="213" t="s">
        <v>585</v>
      </c>
      <c r="G349" s="211"/>
      <c r="H349" s="214">
        <v>25.93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249</v>
      </c>
      <c r="AU349" s="220" t="s">
        <v>88</v>
      </c>
      <c r="AV349" s="14" t="s">
        <v>88</v>
      </c>
      <c r="AW349" s="14" t="s">
        <v>39</v>
      </c>
      <c r="AX349" s="14" t="s">
        <v>78</v>
      </c>
      <c r="AY349" s="220" t="s">
        <v>140</v>
      </c>
    </row>
    <row r="350" spans="1:65" s="15" customFormat="1" ht="11.25">
      <c r="B350" s="221"/>
      <c r="C350" s="222"/>
      <c r="D350" s="180" t="s">
        <v>249</v>
      </c>
      <c r="E350" s="223" t="s">
        <v>32</v>
      </c>
      <c r="F350" s="224" t="s">
        <v>384</v>
      </c>
      <c r="G350" s="222"/>
      <c r="H350" s="225">
        <v>756.3</v>
      </c>
      <c r="I350" s="226"/>
      <c r="J350" s="222"/>
      <c r="K350" s="222"/>
      <c r="L350" s="227"/>
      <c r="M350" s="228"/>
      <c r="N350" s="229"/>
      <c r="O350" s="229"/>
      <c r="P350" s="229"/>
      <c r="Q350" s="229"/>
      <c r="R350" s="229"/>
      <c r="S350" s="229"/>
      <c r="T350" s="230"/>
      <c r="AT350" s="231" t="s">
        <v>249</v>
      </c>
      <c r="AU350" s="231" t="s">
        <v>88</v>
      </c>
      <c r="AV350" s="15" t="s">
        <v>139</v>
      </c>
      <c r="AW350" s="15" t="s">
        <v>39</v>
      </c>
      <c r="AX350" s="15" t="s">
        <v>86</v>
      </c>
      <c r="AY350" s="231" t="s">
        <v>140</v>
      </c>
    </row>
    <row r="351" spans="1:65" s="2" customFormat="1" ht="16.5" customHeight="1">
      <c r="A351" s="36"/>
      <c r="B351" s="37"/>
      <c r="C351" s="167" t="s">
        <v>586</v>
      </c>
      <c r="D351" s="167" t="s">
        <v>141</v>
      </c>
      <c r="E351" s="168" t="s">
        <v>587</v>
      </c>
      <c r="F351" s="169" t="s">
        <v>588</v>
      </c>
      <c r="G351" s="170" t="s">
        <v>279</v>
      </c>
      <c r="H351" s="171">
        <v>756.3</v>
      </c>
      <c r="I351" s="172"/>
      <c r="J351" s="173">
        <f>ROUND(I351*H351,2)</f>
        <v>0</v>
      </c>
      <c r="K351" s="169" t="s">
        <v>245</v>
      </c>
      <c r="L351" s="41"/>
      <c r="M351" s="174" t="s">
        <v>32</v>
      </c>
      <c r="N351" s="175" t="s">
        <v>49</v>
      </c>
      <c r="O351" s="66"/>
      <c r="P351" s="176">
        <f>O351*H351</f>
        <v>0</v>
      </c>
      <c r="Q351" s="176">
        <v>1.103E-2</v>
      </c>
      <c r="R351" s="176">
        <f>Q351*H351</f>
        <v>8.3419889999999999</v>
      </c>
      <c r="S351" s="176">
        <v>0</v>
      </c>
      <c r="T351" s="177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78" t="s">
        <v>139</v>
      </c>
      <c r="AT351" s="178" t="s">
        <v>141</v>
      </c>
      <c r="AU351" s="178" t="s">
        <v>88</v>
      </c>
      <c r="AY351" s="18" t="s">
        <v>140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86</v>
      </c>
      <c r="BK351" s="179">
        <f>ROUND(I351*H351,2)</f>
        <v>0</v>
      </c>
      <c r="BL351" s="18" t="s">
        <v>139</v>
      </c>
      <c r="BM351" s="178" t="s">
        <v>589</v>
      </c>
    </row>
    <row r="352" spans="1:65" s="2" customFormat="1" ht="11.25">
      <c r="A352" s="36"/>
      <c r="B352" s="37"/>
      <c r="C352" s="38"/>
      <c r="D352" s="180" t="s">
        <v>146</v>
      </c>
      <c r="E352" s="38"/>
      <c r="F352" s="181" t="s">
        <v>590</v>
      </c>
      <c r="G352" s="38"/>
      <c r="H352" s="38"/>
      <c r="I352" s="182"/>
      <c r="J352" s="38"/>
      <c r="K352" s="38"/>
      <c r="L352" s="41"/>
      <c r="M352" s="183"/>
      <c r="N352" s="184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8" t="s">
        <v>146</v>
      </c>
      <c r="AU352" s="18" t="s">
        <v>88</v>
      </c>
    </row>
    <row r="353" spans="1:65" s="2" customFormat="1" ht="11.25">
      <c r="A353" s="36"/>
      <c r="B353" s="37"/>
      <c r="C353" s="38"/>
      <c r="D353" s="198" t="s">
        <v>191</v>
      </c>
      <c r="E353" s="38"/>
      <c r="F353" s="199" t="s">
        <v>591</v>
      </c>
      <c r="G353" s="38"/>
      <c r="H353" s="38"/>
      <c r="I353" s="182"/>
      <c r="J353" s="38"/>
      <c r="K353" s="38"/>
      <c r="L353" s="41"/>
      <c r="M353" s="183"/>
      <c r="N353" s="184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8" t="s">
        <v>191</v>
      </c>
      <c r="AU353" s="18" t="s">
        <v>88</v>
      </c>
    </row>
    <row r="354" spans="1:65" s="13" customFormat="1" ht="11.25">
      <c r="B354" s="200"/>
      <c r="C354" s="201"/>
      <c r="D354" s="180" t="s">
        <v>249</v>
      </c>
      <c r="E354" s="202" t="s">
        <v>32</v>
      </c>
      <c r="F354" s="203" t="s">
        <v>579</v>
      </c>
      <c r="G354" s="201"/>
      <c r="H354" s="202" t="s">
        <v>32</v>
      </c>
      <c r="I354" s="204"/>
      <c r="J354" s="201"/>
      <c r="K354" s="201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249</v>
      </c>
      <c r="AU354" s="209" t="s">
        <v>88</v>
      </c>
      <c r="AV354" s="13" t="s">
        <v>86</v>
      </c>
      <c r="AW354" s="13" t="s">
        <v>39</v>
      </c>
      <c r="AX354" s="13" t="s">
        <v>78</v>
      </c>
      <c r="AY354" s="209" t="s">
        <v>140</v>
      </c>
    </row>
    <row r="355" spans="1:65" s="14" customFormat="1" ht="11.25">
      <c r="B355" s="210"/>
      <c r="C355" s="211"/>
      <c r="D355" s="180" t="s">
        <v>249</v>
      </c>
      <c r="E355" s="212" t="s">
        <v>32</v>
      </c>
      <c r="F355" s="213" t="s">
        <v>580</v>
      </c>
      <c r="G355" s="211"/>
      <c r="H355" s="214">
        <v>855.93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249</v>
      </c>
      <c r="AU355" s="220" t="s">
        <v>88</v>
      </c>
      <c r="AV355" s="14" t="s">
        <v>88</v>
      </c>
      <c r="AW355" s="14" t="s">
        <v>39</v>
      </c>
      <c r="AX355" s="14" t="s">
        <v>78</v>
      </c>
      <c r="AY355" s="220" t="s">
        <v>140</v>
      </c>
    </row>
    <row r="356" spans="1:65" s="13" customFormat="1" ht="11.25">
      <c r="B356" s="200"/>
      <c r="C356" s="201"/>
      <c r="D356" s="180" t="s">
        <v>249</v>
      </c>
      <c r="E356" s="202" t="s">
        <v>32</v>
      </c>
      <c r="F356" s="203" t="s">
        <v>581</v>
      </c>
      <c r="G356" s="201"/>
      <c r="H356" s="202" t="s">
        <v>32</v>
      </c>
      <c r="I356" s="204"/>
      <c r="J356" s="201"/>
      <c r="K356" s="201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249</v>
      </c>
      <c r="AU356" s="209" t="s">
        <v>88</v>
      </c>
      <c r="AV356" s="13" t="s">
        <v>86</v>
      </c>
      <c r="AW356" s="13" t="s">
        <v>39</v>
      </c>
      <c r="AX356" s="13" t="s">
        <v>78</v>
      </c>
      <c r="AY356" s="209" t="s">
        <v>140</v>
      </c>
    </row>
    <row r="357" spans="1:65" s="14" customFormat="1" ht="11.25">
      <c r="B357" s="210"/>
      <c r="C357" s="211"/>
      <c r="D357" s="180" t="s">
        <v>249</v>
      </c>
      <c r="E357" s="212" t="s">
        <v>32</v>
      </c>
      <c r="F357" s="213" t="s">
        <v>582</v>
      </c>
      <c r="G357" s="211"/>
      <c r="H357" s="214">
        <v>-87.26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249</v>
      </c>
      <c r="AU357" s="220" t="s">
        <v>88</v>
      </c>
      <c r="AV357" s="14" t="s">
        <v>88</v>
      </c>
      <c r="AW357" s="14" t="s">
        <v>39</v>
      </c>
      <c r="AX357" s="14" t="s">
        <v>78</v>
      </c>
      <c r="AY357" s="220" t="s">
        <v>140</v>
      </c>
    </row>
    <row r="358" spans="1:65" s="14" customFormat="1" ht="11.25">
      <c r="B358" s="210"/>
      <c r="C358" s="211"/>
      <c r="D358" s="180" t="s">
        <v>249</v>
      </c>
      <c r="E358" s="212" t="s">
        <v>32</v>
      </c>
      <c r="F358" s="213" t="s">
        <v>583</v>
      </c>
      <c r="G358" s="211"/>
      <c r="H358" s="214">
        <v>-38.299999999999997</v>
      </c>
      <c r="I358" s="215"/>
      <c r="J358" s="211"/>
      <c r="K358" s="211"/>
      <c r="L358" s="216"/>
      <c r="M358" s="217"/>
      <c r="N358" s="218"/>
      <c r="O358" s="218"/>
      <c r="P358" s="218"/>
      <c r="Q358" s="218"/>
      <c r="R358" s="218"/>
      <c r="S358" s="218"/>
      <c r="T358" s="219"/>
      <c r="AT358" s="220" t="s">
        <v>249</v>
      </c>
      <c r="AU358" s="220" t="s">
        <v>88</v>
      </c>
      <c r="AV358" s="14" t="s">
        <v>88</v>
      </c>
      <c r="AW358" s="14" t="s">
        <v>39</v>
      </c>
      <c r="AX358" s="14" t="s">
        <v>78</v>
      </c>
      <c r="AY358" s="220" t="s">
        <v>140</v>
      </c>
    </row>
    <row r="359" spans="1:65" s="13" customFormat="1" ht="11.25">
      <c r="B359" s="200"/>
      <c r="C359" s="201"/>
      <c r="D359" s="180" t="s">
        <v>249</v>
      </c>
      <c r="E359" s="202" t="s">
        <v>32</v>
      </c>
      <c r="F359" s="203" t="s">
        <v>584</v>
      </c>
      <c r="G359" s="201"/>
      <c r="H359" s="202" t="s">
        <v>32</v>
      </c>
      <c r="I359" s="204"/>
      <c r="J359" s="201"/>
      <c r="K359" s="201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249</v>
      </c>
      <c r="AU359" s="209" t="s">
        <v>88</v>
      </c>
      <c r="AV359" s="13" t="s">
        <v>86</v>
      </c>
      <c r="AW359" s="13" t="s">
        <v>39</v>
      </c>
      <c r="AX359" s="13" t="s">
        <v>78</v>
      </c>
      <c r="AY359" s="209" t="s">
        <v>140</v>
      </c>
    </row>
    <row r="360" spans="1:65" s="14" customFormat="1" ht="11.25">
      <c r="B360" s="210"/>
      <c r="C360" s="211"/>
      <c r="D360" s="180" t="s">
        <v>249</v>
      </c>
      <c r="E360" s="212" t="s">
        <v>32</v>
      </c>
      <c r="F360" s="213" t="s">
        <v>585</v>
      </c>
      <c r="G360" s="211"/>
      <c r="H360" s="214">
        <v>25.93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249</v>
      </c>
      <c r="AU360" s="220" t="s">
        <v>88</v>
      </c>
      <c r="AV360" s="14" t="s">
        <v>88</v>
      </c>
      <c r="AW360" s="14" t="s">
        <v>39</v>
      </c>
      <c r="AX360" s="14" t="s">
        <v>78</v>
      </c>
      <c r="AY360" s="220" t="s">
        <v>140</v>
      </c>
    </row>
    <row r="361" spans="1:65" s="15" customFormat="1" ht="11.25">
      <c r="B361" s="221"/>
      <c r="C361" s="222"/>
      <c r="D361" s="180" t="s">
        <v>249</v>
      </c>
      <c r="E361" s="223" t="s">
        <v>32</v>
      </c>
      <c r="F361" s="224" t="s">
        <v>384</v>
      </c>
      <c r="G361" s="222"/>
      <c r="H361" s="225">
        <v>756.3</v>
      </c>
      <c r="I361" s="226"/>
      <c r="J361" s="222"/>
      <c r="K361" s="222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249</v>
      </c>
      <c r="AU361" s="231" t="s">
        <v>88</v>
      </c>
      <c r="AV361" s="15" t="s">
        <v>139</v>
      </c>
      <c r="AW361" s="15" t="s">
        <v>39</v>
      </c>
      <c r="AX361" s="15" t="s">
        <v>86</v>
      </c>
      <c r="AY361" s="231" t="s">
        <v>140</v>
      </c>
    </row>
    <row r="362" spans="1:65" s="2" customFormat="1" ht="16.5" customHeight="1">
      <c r="A362" s="36"/>
      <c r="B362" s="37"/>
      <c r="C362" s="167" t="s">
        <v>592</v>
      </c>
      <c r="D362" s="167" t="s">
        <v>141</v>
      </c>
      <c r="E362" s="168" t="s">
        <v>593</v>
      </c>
      <c r="F362" s="169" t="s">
        <v>594</v>
      </c>
      <c r="G362" s="170" t="s">
        <v>279</v>
      </c>
      <c r="H362" s="171">
        <v>283.24</v>
      </c>
      <c r="I362" s="172"/>
      <c r="J362" s="173">
        <f>ROUND(I362*H362,2)</f>
        <v>0</v>
      </c>
      <c r="K362" s="169" t="s">
        <v>245</v>
      </c>
      <c r="L362" s="41"/>
      <c r="M362" s="174" t="s">
        <v>32</v>
      </c>
      <c r="N362" s="175" t="s">
        <v>49</v>
      </c>
      <c r="O362" s="66"/>
      <c r="P362" s="176">
        <f>O362*H362</f>
        <v>0</v>
      </c>
      <c r="Q362" s="176">
        <v>4.3800000000000002E-3</v>
      </c>
      <c r="R362" s="176">
        <f>Q362*H362</f>
        <v>1.2405912000000001</v>
      </c>
      <c r="S362" s="176">
        <v>0</v>
      </c>
      <c r="T362" s="177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78" t="s">
        <v>139</v>
      </c>
      <c r="AT362" s="178" t="s">
        <v>141</v>
      </c>
      <c r="AU362" s="178" t="s">
        <v>88</v>
      </c>
      <c r="AY362" s="18" t="s">
        <v>140</v>
      </c>
      <c r="BE362" s="179">
        <f>IF(N362="základní",J362,0)</f>
        <v>0</v>
      </c>
      <c r="BF362" s="179">
        <f>IF(N362="snížená",J362,0)</f>
        <v>0</v>
      </c>
      <c r="BG362" s="179">
        <f>IF(N362="zákl. přenesená",J362,0)</f>
        <v>0</v>
      </c>
      <c r="BH362" s="179">
        <f>IF(N362="sníž. přenesená",J362,0)</f>
        <v>0</v>
      </c>
      <c r="BI362" s="179">
        <f>IF(N362="nulová",J362,0)</f>
        <v>0</v>
      </c>
      <c r="BJ362" s="18" t="s">
        <v>86</v>
      </c>
      <c r="BK362" s="179">
        <f>ROUND(I362*H362,2)</f>
        <v>0</v>
      </c>
      <c r="BL362" s="18" t="s">
        <v>139</v>
      </c>
      <c r="BM362" s="178" t="s">
        <v>595</v>
      </c>
    </row>
    <row r="363" spans="1:65" s="2" customFormat="1" ht="11.25">
      <c r="A363" s="36"/>
      <c r="B363" s="37"/>
      <c r="C363" s="38"/>
      <c r="D363" s="180" t="s">
        <v>146</v>
      </c>
      <c r="E363" s="38"/>
      <c r="F363" s="181" t="s">
        <v>596</v>
      </c>
      <c r="G363" s="38"/>
      <c r="H363" s="38"/>
      <c r="I363" s="182"/>
      <c r="J363" s="38"/>
      <c r="K363" s="38"/>
      <c r="L363" s="41"/>
      <c r="M363" s="183"/>
      <c r="N363" s="184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8" t="s">
        <v>146</v>
      </c>
      <c r="AU363" s="18" t="s">
        <v>88</v>
      </c>
    </row>
    <row r="364" spans="1:65" s="2" customFormat="1" ht="11.25">
      <c r="A364" s="36"/>
      <c r="B364" s="37"/>
      <c r="C364" s="38"/>
      <c r="D364" s="198" t="s">
        <v>191</v>
      </c>
      <c r="E364" s="38"/>
      <c r="F364" s="199" t="s">
        <v>597</v>
      </c>
      <c r="G364" s="38"/>
      <c r="H364" s="38"/>
      <c r="I364" s="182"/>
      <c r="J364" s="38"/>
      <c r="K364" s="38"/>
      <c r="L364" s="41"/>
      <c r="M364" s="183"/>
      <c r="N364" s="184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8" t="s">
        <v>191</v>
      </c>
      <c r="AU364" s="18" t="s">
        <v>88</v>
      </c>
    </row>
    <row r="365" spans="1:65" s="13" customFormat="1" ht="11.25">
      <c r="B365" s="200"/>
      <c r="C365" s="201"/>
      <c r="D365" s="180" t="s">
        <v>249</v>
      </c>
      <c r="E365" s="202" t="s">
        <v>32</v>
      </c>
      <c r="F365" s="203" t="s">
        <v>598</v>
      </c>
      <c r="G365" s="201"/>
      <c r="H365" s="202" t="s">
        <v>32</v>
      </c>
      <c r="I365" s="204"/>
      <c r="J365" s="201"/>
      <c r="K365" s="201"/>
      <c r="L365" s="205"/>
      <c r="M365" s="206"/>
      <c r="N365" s="207"/>
      <c r="O365" s="207"/>
      <c r="P365" s="207"/>
      <c r="Q365" s="207"/>
      <c r="R365" s="207"/>
      <c r="S365" s="207"/>
      <c r="T365" s="208"/>
      <c r="AT365" s="209" t="s">
        <v>249</v>
      </c>
      <c r="AU365" s="209" t="s">
        <v>88</v>
      </c>
      <c r="AV365" s="13" t="s">
        <v>86</v>
      </c>
      <c r="AW365" s="13" t="s">
        <v>39</v>
      </c>
      <c r="AX365" s="13" t="s">
        <v>78</v>
      </c>
      <c r="AY365" s="209" t="s">
        <v>140</v>
      </c>
    </row>
    <row r="366" spans="1:65" s="14" customFormat="1" ht="11.25">
      <c r="B366" s="210"/>
      <c r="C366" s="211"/>
      <c r="D366" s="180" t="s">
        <v>249</v>
      </c>
      <c r="E366" s="212" t="s">
        <v>32</v>
      </c>
      <c r="F366" s="213" t="s">
        <v>599</v>
      </c>
      <c r="G366" s="211"/>
      <c r="H366" s="214">
        <v>50.1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249</v>
      </c>
      <c r="AU366" s="220" t="s">
        <v>88</v>
      </c>
      <c r="AV366" s="14" t="s">
        <v>88</v>
      </c>
      <c r="AW366" s="14" t="s">
        <v>39</v>
      </c>
      <c r="AX366" s="14" t="s">
        <v>78</v>
      </c>
      <c r="AY366" s="220" t="s">
        <v>140</v>
      </c>
    </row>
    <row r="367" spans="1:65" s="13" customFormat="1" ht="11.25">
      <c r="B367" s="200"/>
      <c r="C367" s="201"/>
      <c r="D367" s="180" t="s">
        <v>249</v>
      </c>
      <c r="E367" s="202" t="s">
        <v>32</v>
      </c>
      <c r="F367" s="203" t="s">
        <v>600</v>
      </c>
      <c r="G367" s="201"/>
      <c r="H367" s="202" t="s">
        <v>32</v>
      </c>
      <c r="I367" s="204"/>
      <c r="J367" s="201"/>
      <c r="K367" s="201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249</v>
      </c>
      <c r="AU367" s="209" t="s">
        <v>88</v>
      </c>
      <c r="AV367" s="13" t="s">
        <v>86</v>
      </c>
      <c r="AW367" s="13" t="s">
        <v>39</v>
      </c>
      <c r="AX367" s="13" t="s">
        <v>78</v>
      </c>
      <c r="AY367" s="209" t="s">
        <v>140</v>
      </c>
    </row>
    <row r="368" spans="1:65" s="14" customFormat="1" ht="11.25">
      <c r="B368" s="210"/>
      <c r="C368" s="211"/>
      <c r="D368" s="180" t="s">
        <v>249</v>
      </c>
      <c r="E368" s="212" t="s">
        <v>32</v>
      </c>
      <c r="F368" s="213" t="s">
        <v>601</v>
      </c>
      <c r="G368" s="211"/>
      <c r="H368" s="214">
        <v>224.5</v>
      </c>
      <c r="I368" s="215"/>
      <c r="J368" s="211"/>
      <c r="K368" s="211"/>
      <c r="L368" s="216"/>
      <c r="M368" s="217"/>
      <c r="N368" s="218"/>
      <c r="O368" s="218"/>
      <c r="P368" s="218"/>
      <c r="Q368" s="218"/>
      <c r="R368" s="218"/>
      <c r="S368" s="218"/>
      <c r="T368" s="219"/>
      <c r="AT368" s="220" t="s">
        <v>249</v>
      </c>
      <c r="AU368" s="220" t="s">
        <v>88</v>
      </c>
      <c r="AV368" s="14" t="s">
        <v>88</v>
      </c>
      <c r="AW368" s="14" t="s">
        <v>39</v>
      </c>
      <c r="AX368" s="14" t="s">
        <v>78</v>
      </c>
      <c r="AY368" s="220" t="s">
        <v>140</v>
      </c>
    </row>
    <row r="369" spans="1:65" s="13" customFormat="1" ht="11.25">
      <c r="B369" s="200"/>
      <c r="C369" s="201"/>
      <c r="D369" s="180" t="s">
        <v>249</v>
      </c>
      <c r="E369" s="202" t="s">
        <v>32</v>
      </c>
      <c r="F369" s="203" t="s">
        <v>584</v>
      </c>
      <c r="G369" s="201"/>
      <c r="H369" s="202" t="s">
        <v>32</v>
      </c>
      <c r="I369" s="204"/>
      <c r="J369" s="201"/>
      <c r="K369" s="201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249</v>
      </c>
      <c r="AU369" s="209" t="s">
        <v>88</v>
      </c>
      <c r="AV369" s="13" t="s">
        <v>86</v>
      </c>
      <c r="AW369" s="13" t="s">
        <v>39</v>
      </c>
      <c r="AX369" s="13" t="s">
        <v>78</v>
      </c>
      <c r="AY369" s="209" t="s">
        <v>140</v>
      </c>
    </row>
    <row r="370" spans="1:65" s="14" customFormat="1" ht="11.25">
      <c r="B370" s="210"/>
      <c r="C370" s="211"/>
      <c r="D370" s="180" t="s">
        <v>249</v>
      </c>
      <c r="E370" s="212" t="s">
        <v>32</v>
      </c>
      <c r="F370" s="213" t="s">
        <v>602</v>
      </c>
      <c r="G370" s="211"/>
      <c r="H370" s="214">
        <v>8.64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249</v>
      </c>
      <c r="AU370" s="220" t="s">
        <v>88</v>
      </c>
      <c r="AV370" s="14" t="s">
        <v>88</v>
      </c>
      <c r="AW370" s="14" t="s">
        <v>39</v>
      </c>
      <c r="AX370" s="14" t="s">
        <v>78</v>
      </c>
      <c r="AY370" s="220" t="s">
        <v>140</v>
      </c>
    </row>
    <row r="371" spans="1:65" s="15" customFormat="1" ht="11.25">
      <c r="B371" s="221"/>
      <c r="C371" s="222"/>
      <c r="D371" s="180" t="s">
        <v>249</v>
      </c>
      <c r="E371" s="223" t="s">
        <v>32</v>
      </c>
      <c r="F371" s="224" t="s">
        <v>384</v>
      </c>
      <c r="G371" s="222"/>
      <c r="H371" s="225">
        <v>283.24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249</v>
      </c>
      <c r="AU371" s="231" t="s">
        <v>88</v>
      </c>
      <c r="AV371" s="15" t="s">
        <v>139</v>
      </c>
      <c r="AW371" s="15" t="s">
        <v>39</v>
      </c>
      <c r="AX371" s="15" t="s">
        <v>86</v>
      </c>
      <c r="AY371" s="231" t="s">
        <v>140</v>
      </c>
    </row>
    <row r="372" spans="1:65" s="2" customFormat="1" ht="16.5" customHeight="1">
      <c r="A372" s="36"/>
      <c r="B372" s="37"/>
      <c r="C372" s="167" t="s">
        <v>603</v>
      </c>
      <c r="D372" s="167" t="s">
        <v>141</v>
      </c>
      <c r="E372" s="168" t="s">
        <v>604</v>
      </c>
      <c r="F372" s="169" t="s">
        <v>605</v>
      </c>
      <c r="G372" s="170" t="s">
        <v>358</v>
      </c>
      <c r="H372" s="171">
        <v>86.43</v>
      </c>
      <c r="I372" s="172"/>
      <c r="J372" s="173">
        <f>ROUND(I372*H372,2)</f>
        <v>0</v>
      </c>
      <c r="K372" s="169" t="s">
        <v>245</v>
      </c>
      <c r="L372" s="41"/>
      <c r="M372" s="174" t="s">
        <v>32</v>
      </c>
      <c r="N372" s="175" t="s">
        <v>49</v>
      </c>
      <c r="O372" s="66"/>
      <c r="P372" s="176">
        <f>O372*H372</f>
        <v>0</v>
      </c>
      <c r="Q372" s="176">
        <v>0</v>
      </c>
      <c r="R372" s="176">
        <f>Q372*H372</f>
        <v>0</v>
      </c>
      <c r="S372" s="176">
        <v>0</v>
      </c>
      <c r="T372" s="177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78" t="s">
        <v>139</v>
      </c>
      <c r="AT372" s="178" t="s">
        <v>141</v>
      </c>
      <c r="AU372" s="178" t="s">
        <v>88</v>
      </c>
      <c r="AY372" s="18" t="s">
        <v>140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18" t="s">
        <v>86</v>
      </c>
      <c r="BK372" s="179">
        <f>ROUND(I372*H372,2)</f>
        <v>0</v>
      </c>
      <c r="BL372" s="18" t="s">
        <v>139</v>
      </c>
      <c r="BM372" s="178" t="s">
        <v>606</v>
      </c>
    </row>
    <row r="373" spans="1:65" s="2" customFormat="1" ht="19.5">
      <c r="A373" s="36"/>
      <c r="B373" s="37"/>
      <c r="C373" s="38"/>
      <c r="D373" s="180" t="s">
        <v>146</v>
      </c>
      <c r="E373" s="38"/>
      <c r="F373" s="181" t="s">
        <v>607</v>
      </c>
      <c r="G373" s="38"/>
      <c r="H373" s="38"/>
      <c r="I373" s="182"/>
      <c r="J373" s="38"/>
      <c r="K373" s="38"/>
      <c r="L373" s="41"/>
      <c r="M373" s="183"/>
      <c r="N373" s="184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8" t="s">
        <v>146</v>
      </c>
      <c r="AU373" s="18" t="s">
        <v>88</v>
      </c>
    </row>
    <row r="374" spans="1:65" s="2" customFormat="1" ht="11.25">
      <c r="A374" s="36"/>
      <c r="B374" s="37"/>
      <c r="C374" s="38"/>
      <c r="D374" s="198" t="s">
        <v>191</v>
      </c>
      <c r="E374" s="38"/>
      <c r="F374" s="199" t="s">
        <v>608</v>
      </c>
      <c r="G374" s="38"/>
      <c r="H374" s="38"/>
      <c r="I374" s="182"/>
      <c r="J374" s="38"/>
      <c r="K374" s="38"/>
      <c r="L374" s="41"/>
      <c r="M374" s="183"/>
      <c r="N374" s="184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8" t="s">
        <v>191</v>
      </c>
      <c r="AU374" s="18" t="s">
        <v>88</v>
      </c>
    </row>
    <row r="375" spans="1:65" s="14" customFormat="1" ht="11.25">
      <c r="B375" s="210"/>
      <c r="C375" s="211"/>
      <c r="D375" s="180" t="s">
        <v>249</v>
      </c>
      <c r="E375" s="212" t="s">
        <v>32</v>
      </c>
      <c r="F375" s="213" t="s">
        <v>609</v>
      </c>
      <c r="G375" s="211"/>
      <c r="H375" s="214">
        <v>27.85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249</v>
      </c>
      <c r="AU375" s="220" t="s">
        <v>88</v>
      </c>
      <c r="AV375" s="14" t="s">
        <v>88</v>
      </c>
      <c r="AW375" s="14" t="s">
        <v>39</v>
      </c>
      <c r="AX375" s="14" t="s">
        <v>78</v>
      </c>
      <c r="AY375" s="220" t="s">
        <v>140</v>
      </c>
    </row>
    <row r="376" spans="1:65" s="14" customFormat="1" ht="11.25">
      <c r="B376" s="210"/>
      <c r="C376" s="211"/>
      <c r="D376" s="180" t="s">
        <v>249</v>
      </c>
      <c r="E376" s="212" t="s">
        <v>32</v>
      </c>
      <c r="F376" s="213" t="s">
        <v>610</v>
      </c>
      <c r="G376" s="211"/>
      <c r="H376" s="214">
        <v>58.58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249</v>
      </c>
      <c r="AU376" s="220" t="s">
        <v>88</v>
      </c>
      <c r="AV376" s="14" t="s">
        <v>88</v>
      </c>
      <c r="AW376" s="14" t="s">
        <v>39</v>
      </c>
      <c r="AX376" s="14" t="s">
        <v>78</v>
      </c>
      <c r="AY376" s="220" t="s">
        <v>140</v>
      </c>
    </row>
    <row r="377" spans="1:65" s="15" customFormat="1" ht="11.25">
      <c r="B377" s="221"/>
      <c r="C377" s="222"/>
      <c r="D377" s="180" t="s">
        <v>249</v>
      </c>
      <c r="E377" s="223" t="s">
        <v>32</v>
      </c>
      <c r="F377" s="224" t="s">
        <v>384</v>
      </c>
      <c r="G377" s="222"/>
      <c r="H377" s="225">
        <v>86.43</v>
      </c>
      <c r="I377" s="226"/>
      <c r="J377" s="222"/>
      <c r="K377" s="222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249</v>
      </c>
      <c r="AU377" s="231" t="s">
        <v>88</v>
      </c>
      <c r="AV377" s="15" t="s">
        <v>139</v>
      </c>
      <c r="AW377" s="15" t="s">
        <v>39</v>
      </c>
      <c r="AX377" s="15" t="s">
        <v>86</v>
      </c>
      <c r="AY377" s="231" t="s">
        <v>140</v>
      </c>
    </row>
    <row r="378" spans="1:65" s="2" customFormat="1" ht="16.5" customHeight="1">
      <c r="A378" s="36"/>
      <c r="B378" s="37"/>
      <c r="C378" s="232" t="s">
        <v>611</v>
      </c>
      <c r="D378" s="232" t="s">
        <v>416</v>
      </c>
      <c r="E378" s="233" t="s">
        <v>612</v>
      </c>
      <c r="F378" s="234" t="s">
        <v>613</v>
      </c>
      <c r="G378" s="235" t="s">
        <v>358</v>
      </c>
      <c r="H378" s="236">
        <v>99.394999999999996</v>
      </c>
      <c r="I378" s="237"/>
      <c r="J378" s="238">
        <f>ROUND(I378*H378,2)</f>
        <v>0</v>
      </c>
      <c r="K378" s="234" t="s">
        <v>245</v>
      </c>
      <c r="L378" s="239"/>
      <c r="M378" s="240" t="s">
        <v>32</v>
      </c>
      <c r="N378" s="241" t="s">
        <v>49</v>
      </c>
      <c r="O378" s="66"/>
      <c r="P378" s="176">
        <f>O378*H378</f>
        <v>0</v>
      </c>
      <c r="Q378" s="176">
        <v>1E-4</v>
      </c>
      <c r="R378" s="176">
        <f>Q378*H378</f>
        <v>9.9395000000000004E-3</v>
      </c>
      <c r="S378" s="176">
        <v>0</v>
      </c>
      <c r="T378" s="177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78" t="s">
        <v>173</v>
      </c>
      <c r="AT378" s="178" t="s">
        <v>416</v>
      </c>
      <c r="AU378" s="178" t="s">
        <v>88</v>
      </c>
      <c r="AY378" s="18" t="s">
        <v>140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18" t="s">
        <v>86</v>
      </c>
      <c r="BK378" s="179">
        <f>ROUND(I378*H378,2)</f>
        <v>0</v>
      </c>
      <c r="BL378" s="18" t="s">
        <v>139</v>
      </c>
      <c r="BM378" s="178" t="s">
        <v>614</v>
      </c>
    </row>
    <row r="379" spans="1:65" s="2" customFormat="1" ht="11.25">
      <c r="A379" s="36"/>
      <c r="B379" s="37"/>
      <c r="C379" s="38"/>
      <c r="D379" s="180" t="s">
        <v>146</v>
      </c>
      <c r="E379" s="38"/>
      <c r="F379" s="181" t="s">
        <v>613</v>
      </c>
      <c r="G379" s="38"/>
      <c r="H379" s="38"/>
      <c r="I379" s="182"/>
      <c r="J379" s="38"/>
      <c r="K379" s="38"/>
      <c r="L379" s="41"/>
      <c r="M379" s="183"/>
      <c r="N379" s="184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8" t="s">
        <v>146</v>
      </c>
      <c r="AU379" s="18" t="s">
        <v>88</v>
      </c>
    </row>
    <row r="380" spans="1:65" s="14" customFormat="1" ht="11.25">
      <c r="B380" s="210"/>
      <c r="C380" s="211"/>
      <c r="D380" s="180" t="s">
        <v>249</v>
      </c>
      <c r="E380" s="211"/>
      <c r="F380" s="213" t="s">
        <v>615</v>
      </c>
      <c r="G380" s="211"/>
      <c r="H380" s="214">
        <v>99.394999999999996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249</v>
      </c>
      <c r="AU380" s="220" t="s">
        <v>88</v>
      </c>
      <c r="AV380" s="14" t="s">
        <v>88</v>
      </c>
      <c r="AW380" s="14" t="s">
        <v>4</v>
      </c>
      <c r="AX380" s="14" t="s">
        <v>86</v>
      </c>
      <c r="AY380" s="220" t="s">
        <v>140</v>
      </c>
    </row>
    <row r="381" spans="1:65" s="2" customFormat="1" ht="16.5" customHeight="1">
      <c r="A381" s="36"/>
      <c r="B381" s="37"/>
      <c r="C381" s="167" t="s">
        <v>616</v>
      </c>
      <c r="D381" s="167" t="s">
        <v>141</v>
      </c>
      <c r="E381" s="168" t="s">
        <v>617</v>
      </c>
      <c r="F381" s="169" t="s">
        <v>618</v>
      </c>
      <c r="G381" s="170" t="s">
        <v>358</v>
      </c>
      <c r="H381" s="171">
        <v>106.68</v>
      </c>
      <c r="I381" s="172"/>
      <c r="J381" s="173">
        <f>ROUND(I381*H381,2)</f>
        <v>0</v>
      </c>
      <c r="K381" s="169" t="s">
        <v>245</v>
      </c>
      <c r="L381" s="41"/>
      <c r="M381" s="174" t="s">
        <v>32</v>
      </c>
      <c r="N381" s="175" t="s">
        <v>49</v>
      </c>
      <c r="O381" s="66"/>
      <c r="P381" s="176">
        <f>O381*H381</f>
        <v>0</v>
      </c>
      <c r="Q381" s="176">
        <v>0</v>
      </c>
      <c r="R381" s="176">
        <f>Q381*H381</f>
        <v>0</v>
      </c>
      <c r="S381" s="176">
        <v>0</v>
      </c>
      <c r="T381" s="177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78" t="s">
        <v>139</v>
      </c>
      <c r="AT381" s="178" t="s">
        <v>141</v>
      </c>
      <c r="AU381" s="178" t="s">
        <v>88</v>
      </c>
      <c r="AY381" s="18" t="s">
        <v>140</v>
      </c>
      <c r="BE381" s="179">
        <f>IF(N381="základní",J381,0)</f>
        <v>0</v>
      </c>
      <c r="BF381" s="179">
        <f>IF(N381="snížená",J381,0)</f>
        <v>0</v>
      </c>
      <c r="BG381" s="179">
        <f>IF(N381="zákl. přenesená",J381,0)</f>
        <v>0</v>
      </c>
      <c r="BH381" s="179">
        <f>IF(N381="sníž. přenesená",J381,0)</f>
        <v>0</v>
      </c>
      <c r="BI381" s="179">
        <f>IF(N381="nulová",J381,0)</f>
        <v>0</v>
      </c>
      <c r="BJ381" s="18" t="s">
        <v>86</v>
      </c>
      <c r="BK381" s="179">
        <f>ROUND(I381*H381,2)</f>
        <v>0</v>
      </c>
      <c r="BL381" s="18" t="s">
        <v>139</v>
      </c>
      <c r="BM381" s="178" t="s">
        <v>619</v>
      </c>
    </row>
    <row r="382" spans="1:65" s="2" customFormat="1" ht="19.5">
      <c r="A382" s="36"/>
      <c r="B382" s="37"/>
      <c r="C382" s="38"/>
      <c r="D382" s="180" t="s">
        <v>146</v>
      </c>
      <c r="E382" s="38"/>
      <c r="F382" s="181" t="s">
        <v>620</v>
      </c>
      <c r="G382" s="38"/>
      <c r="H382" s="38"/>
      <c r="I382" s="182"/>
      <c r="J382" s="38"/>
      <c r="K382" s="38"/>
      <c r="L382" s="41"/>
      <c r="M382" s="183"/>
      <c r="N382" s="184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8" t="s">
        <v>146</v>
      </c>
      <c r="AU382" s="18" t="s">
        <v>88</v>
      </c>
    </row>
    <row r="383" spans="1:65" s="2" customFormat="1" ht="11.25">
      <c r="A383" s="36"/>
      <c r="B383" s="37"/>
      <c r="C383" s="38"/>
      <c r="D383" s="198" t="s">
        <v>191</v>
      </c>
      <c r="E383" s="38"/>
      <c r="F383" s="199" t="s">
        <v>621</v>
      </c>
      <c r="G383" s="38"/>
      <c r="H383" s="38"/>
      <c r="I383" s="182"/>
      <c r="J383" s="38"/>
      <c r="K383" s="38"/>
      <c r="L383" s="41"/>
      <c r="M383" s="183"/>
      <c r="N383" s="18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8" t="s">
        <v>191</v>
      </c>
      <c r="AU383" s="18" t="s">
        <v>88</v>
      </c>
    </row>
    <row r="384" spans="1:65" s="14" customFormat="1" ht="11.25">
      <c r="B384" s="210"/>
      <c r="C384" s="211"/>
      <c r="D384" s="180" t="s">
        <v>249</v>
      </c>
      <c r="E384" s="212" t="s">
        <v>32</v>
      </c>
      <c r="F384" s="213" t="s">
        <v>622</v>
      </c>
      <c r="G384" s="211"/>
      <c r="H384" s="214">
        <v>20.25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249</v>
      </c>
      <c r="AU384" s="220" t="s">
        <v>88</v>
      </c>
      <c r="AV384" s="14" t="s">
        <v>88</v>
      </c>
      <c r="AW384" s="14" t="s">
        <v>39</v>
      </c>
      <c r="AX384" s="14" t="s">
        <v>78</v>
      </c>
      <c r="AY384" s="220" t="s">
        <v>140</v>
      </c>
    </row>
    <row r="385" spans="1:65" s="14" customFormat="1" ht="11.25">
      <c r="B385" s="210"/>
      <c r="C385" s="211"/>
      <c r="D385" s="180" t="s">
        <v>249</v>
      </c>
      <c r="E385" s="212" t="s">
        <v>32</v>
      </c>
      <c r="F385" s="213" t="s">
        <v>609</v>
      </c>
      <c r="G385" s="211"/>
      <c r="H385" s="214">
        <v>27.85</v>
      </c>
      <c r="I385" s="215"/>
      <c r="J385" s="211"/>
      <c r="K385" s="211"/>
      <c r="L385" s="216"/>
      <c r="M385" s="217"/>
      <c r="N385" s="218"/>
      <c r="O385" s="218"/>
      <c r="P385" s="218"/>
      <c r="Q385" s="218"/>
      <c r="R385" s="218"/>
      <c r="S385" s="218"/>
      <c r="T385" s="219"/>
      <c r="AT385" s="220" t="s">
        <v>249</v>
      </c>
      <c r="AU385" s="220" t="s">
        <v>88</v>
      </c>
      <c r="AV385" s="14" t="s">
        <v>88</v>
      </c>
      <c r="AW385" s="14" t="s">
        <v>39</v>
      </c>
      <c r="AX385" s="14" t="s">
        <v>78</v>
      </c>
      <c r="AY385" s="220" t="s">
        <v>140</v>
      </c>
    </row>
    <row r="386" spans="1:65" s="14" customFormat="1" ht="11.25">
      <c r="B386" s="210"/>
      <c r="C386" s="211"/>
      <c r="D386" s="180" t="s">
        <v>249</v>
      </c>
      <c r="E386" s="212" t="s">
        <v>32</v>
      </c>
      <c r="F386" s="213" t="s">
        <v>610</v>
      </c>
      <c r="G386" s="211"/>
      <c r="H386" s="214">
        <v>58.58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249</v>
      </c>
      <c r="AU386" s="220" t="s">
        <v>88</v>
      </c>
      <c r="AV386" s="14" t="s">
        <v>88</v>
      </c>
      <c r="AW386" s="14" t="s">
        <v>39</v>
      </c>
      <c r="AX386" s="14" t="s">
        <v>78</v>
      </c>
      <c r="AY386" s="220" t="s">
        <v>140</v>
      </c>
    </row>
    <row r="387" spans="1:65" s="15" customFormat="1" ht="11.25">
      <c r="B387" s="221"/>
      <c r="C387" s="222"/>
      <c r="D387" s="180" t="s">
        <v>249</v>
      </c>
      <c r="E387" s="223" t="s">
        <v>32</v>
      </c>
      <c r="F387" s="224" t="s">
        <v>384</v>
      </c>
      <c r="G387" s="222"/>
      <c r="H387" s="225">
        <v>106.68</v>
      </c>
      <c r="I387" s="226"/>
      <c r="J387" s="222"/>
      <c r="K387" s="222"/>
      <c r="L387" s="227"/>
      <c r="M387" s="228"/>
      <c r="N387" s="229"/>
      <c r="O387" s="229"/>
      <c r="P387" s="229"/>
      <c r="Q387" s="229"/>
      <c r="R387" s="229"/>
      <c r="S387" s="229"/>
      <c r="T387" s="230"/>
      <c r="AT387" s="231" t="s">
        <v>249</v>
      </c>
      <c r="AU387" s="231" t="s">
        <v>88</v>
      </c>
      <c r="AV387" s="15" t="s">
        <v>139</v>
      </c>
      <c r="AW387" s="15" t="s">
        <v>39</v>
      </c>
      <c r="AX387" s="15" t="s">
        <v>86</v>
      </c>
      <c r="AY387" s="231" t="s">
        <v>140</v>
      </c>
    </row>
    <row r="388" spans="1:65" s="2" customFormat="1" ht="16.5" customHeight="1">
      <c r="A388" s="36"/>
      <c r="B388" s="37"/>
      <c r="C388" s="232" t="s">
        <v>623</v>
      </c>
      <c r="D388" s="232" t="s">
        <v>416</v>
      </c>
      <c r="E388" s="233" t="s">
        <v>624</v>
      </c>
      <c r="F388" s="234" t="s">
        <v>625</v>
      </c>
      <c r="G388" s="235" t="s">
        <v>358</v>
      </c>
      <c r="H388" s="236">
        <v>67.367000000000004</v>
      </c>
      <c r="I388" s="237"/>
      <c r="J388" s="238">
        <f>ROUND(I388*H388,2)</f>
        <v>0</v>
      </c>
      <c r="K388" s="234" t="s">
        <v>245</v>
      </c>
      <c r="L388" s="239"/>
      <c r="M388" s="240" t="s">
        <v>32</v>
      </c>
      <c r="N388" s="241" t="s">
        <v>49</v>
      </c>
      <c r="O388" s="66"/>
      <c r="P388" s="176">
        <f>O388*H388</f>
        <v>0</v>
      </c>
      <c r="Q388" s="176">
        <v>4.0000000000000003E-5</v>
      </c>
      <c r="R388" s="176">
        <f>Q388*H388</f>
        <v>2.6946800000000005E-3</v>
      </c>
      <c r="S388" s="176">
        <v>0</v>
      </c>
      <c r="T388" s="177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78" t="s">
        <v>173</v>
      </c>
      <c r="AT388" s="178" t="s">
        <v>416</v>
      </c>
      <c r="AU388" s="178" t="s">
        <v>88</v>
      </c>
      <c r="AY388" s="18" t="s">
        <v>140</v>
      </c>
      <c r="BE388" s="179">
        <f>IF(N388="základní",J388,0)</f>
        <v>0</v>
      </c>
      <c r="BF388" s="179">
        <f>IF(N388="snížená",J388,0)</f>
        <v>0</v>
      </c>
      <c r="BG388" s="179">
        <f>IF(N388="zákl. přenesená",J388,0)</f>
        <v>0</v>
      </c>
      <c r="BH388" s="179">
        <f>IF(N388="sníž. přenesená",J388,0)</f>
        <v>0</v>
      </c>
      <c r="BI388" s="179">
        <f>IF(N388="nulová",J388,0)</f>
        <v>0</v>
      </c>
      <c r="BJ388" s="18" t="s">
        <v>86</v>
      </c>
      <c r="BK388" s="179">
        <f>ROUND(I388*H388,2)</f>
        <v>0</v>
      </c>
      <c r="BL388" s="18" t="s">
        <v>139</v>
      </c>
      <c r="BM388" s="178" t="s">
        <v>626</v>
      </c>
    </row>
    <row r="389" spans="1:65" s="2" customFormat="1" ht="11.25">
      <c r="A389" s="36"/>
      <c r="B389" s="37"/>
      <c r="C389" s="38"/>
      <c r="D389" s="180" t="s">
        <v>146</v>
      </c>
      <c r="E389" s="38"/>
      <c r="F389" s="181" t="s">
        <v>625</v>
      </c>
      <c r="G389" s="38"/>
      <c r="H389" s="38"/>
      <c r="I389" s="182"/>
      <c r="J389" s="38"/>
      <c r="K389" s="38"/>
      <c r="L389" s="41"/>
      <c r="M389" s="183"/>
      <c r="N389" s="184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8" t="s">
        <v>146</v>
      </c>
      <c r="AU389" s="18" t="s">
        <v>88</v>
      </c>
    </row>
    <row r="390" spans="1:65" s="14" customFormat="1" ht="11.25">
      <c r="B390" s="210"/>
      <c r="C390" s="211"/>
      <c r="D390" s="180" t="s">
        <v>249</v>
      </c>
      <c r="E390" s="211"/>
      <c r="F390" s="213" t="s">
        <v>627</v>
      </c>
      <c r="G390" s="211"/>
      <c r="H390" s="214">
        <v>67.367000000000004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249</v>
      </c>
      <c r="AU390" s="220" t="s">
        <v>88</v>
      </c>
      <c r="AV390" s="14" t="s">
        <v>88</v>
      </c>
      <c r="AW390" s="14" t="s">
        <v>4</v>
      </c>
      <c r="AX390" s="14" t="s">
        <v>86</v>
      </c>
      <c r="AY390" s="220" t="s">
        <v>140</v>
      </c>
    </row>
    <row r="391" spans="1:65" s="2" customFormat="1" ht="16.5" customHeight="1">
      <c r="A391" s="36"/>
      <c r="B391" s="37"/>
      <c r="C391" s="232" t="s">
        <v>628</v>
      </c>
      <c r="D391" s="232" t="s">
        <v>416</v>
      </c>
      <c r="E391" s="233" t="s">
        <v>629</v>
      </c>
      <c r="F391" s="234" t="s">
        <v>630</v>
      </c>
      <c r="G391" s="235" t="s">
        <v>358</v>
      </c>
      <c r="H391" s="236">
        <v>32.027999999999999</v>
      </c>
      <c r="I391" s="237"/>
      <c r="J391" s="238">
        <f>ROUND(I391*H391,2)</f>
        <v>0</v>
      </c>
      <c r="K391" s="234" t="s">
        <v>245</v>
      </c>
      <c r="L391" s="239"/>
      <c r="M391" s="240" t="s">
        <v>32</v>
      </c>
      <c r="N391" s="241" t="s">
        <v>49</v>
      </c>
      <c r="O391" s="66"/>
      <c r="P391" s="176">
        <f>O391*H391</f>
        <v>0</v>
      </c>
      <c r="Q391" s="176">
        <v>2.9999999999999997E-4</v>
      </c>
      <c r="R391" s="176">
        <f>Q391*H391</f>
        <v>9.6083999999999996E-3</v>
      </c>
      <c r="S391" s="176">
        <v>0</v>
      </c>
      <c r="T391" s="177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78" t="s">
        <v>173</v>
      </c>
      <c r="AT391" s="178" t="s">
        <v>416</v>
      </c>
      <c r="AU391" s="178" t="s">
        <v>88</v>
      </c>
      <c r="AY391" s="18" t="s">
        <v>140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18" t="s">
        <v>86</v>
      </c>
      <c r="BK391" s="179">
        <f>ROUND(I391*H391,2)</f>
        <v>0</v>
      </c>
      <c r="BL391" s="18" t="s">
        <v>139</v>
      </c>
      <c r="BM391" s="178" t="s">
        <v>631</v>
      </c>
    </row>
    <row r="392" spans="1:65" s="2" customFormat="1" ht="11.25">
      <c r="A392" s="36"/>
      <c r="B392" s="37"/>
      <c r="C392" s="38"/>
      <c r="D392" s="180" t="s">
        <v>146</v>
      </c>
      <c r="E392" s="38"/>
      <c r="F392" s="181" t="s">
        <v>630</v>
      </c>
      <c r="G392" s="38"/>
      <c r="H392" s="38"/>
      <c r="I392" s="182"/>
      <c r="J392" s="38"/>
      <c r="K392" s="38"/>
      <c r="L392" s="41"/>
      <c r="M392" s="183"/>
      <c r="N392" s="184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8" t="s">
        <v>146</v>
      </c>
      <c r="AU392" s="18" t="s">
        <v>88</v>
      </c>
    </row>
    <row r="393" spans="1:65" s="14" customFormat="1" ht="11.25">
      <c r="B393" s="210"/>
      <c r="C393" s="211"/>
      <c r="D393" s="180" t="s">
        <v>249</v>
      </c>
      <c r="E393" s="211"/>
      <c r="F393" s="213" t="s">
        <v>632</v>
      </c>
      <c r="G393" s="211"/>
      <c r="H393" s="214">
        <v>32.027999999999999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249</v>
      </c>
      <c r="AU393" s="220" t="s">
        <v>88</v>
      </c>
      <c r="AV393" s="14" t="s">
        <v>88</v>
      </c>
      <c r="AW393" s="14" t="s">
        <v>4</v>
      </c>
      <c r="AX393" s="14" t="s">
        <v>86</v>
      </c>
      <c r="AY393" s="220" t="s">
        <v>140</v>
      </c>
    </row>
    <row r="394" spans="1:65" s="2" customFormat="1" ht="16.5" customHeight="1">
      <c r="A394" s="36"/>
      <c r="B394" s="37"/>
      <c r="C394" s="232" t="s">
        <v>633</v>
      </c>
      <c r="D394" s="232" t="s">
        <v>416</v>
      </c>
      <c r="E394" s="233" t="s">
        <v>634</v>
      </c>
      <c r="F394" s="234" t="s">
        <v>635</v>
      </c>
      <c r="G394" s="235" t="s">
        <v>358</v>
      </c>
      <c r="H394" s="236">
        <v>23.288</v>
      </c>
      <c r="I394" s="237"/>
      <c r="J394" s="238">
        <f>ROUND(I394*H394,2)</f>
        <v>0</v>
      </c>
      <c r="K394" s="234" t="s">
        <v>245</v>
      </c>
      <c r="L394" s="239"/>
      <c r="M394" s="240" t="s">
        <v>32</v>
      </c>
      <c r="N394" s="241" t="s">
        <v>49</v>
      </c>
      <c r="O394" s="66"/>
      <c r="P394" s="176">
        <f>O394*H394</f>
        <v>0</v>
      </c>
      <c r="Q394" s="176">
        <v>2.0000000000000001E-4</v>
      </c>
      <c r="R394" s="176">
        <f>Q394*H394</f>
        <v>4.6576000000000005E-3</v>
      </c>
      <c r="S394" s="176">
        <v>0</v>
      </c>
      <c r="T394" s="177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78" t="s">
        <v>173</v>
      </c>
      <c r="AT394" s="178" t="s">
        <v>416</v>
      </c>
      <c r="AU394" s="178" t="s">
        <v>88</v>
      </c>
      <c r="AY394" s="18" t="s">
        <v>140</v>
      </c>
      <c r="BE394" s="179">
        <f>IF(N394="základní",J394,0)</f>
        <v>0</v>
      </c>
      <c r="BF394" s="179">
        <f>IF(N394="snížená",J394,0)</f>
        <v>0</v>
      </c>
      <c r="BG394" s="179">
        <f>IF(N394="zákl. přenesená",J394,0)</f>
        <v>0</v>
      </c>
      <c r="BH394" s="179">
        <f>IF(N394="sníž. přenesená",J394,0)</f>
        <v>0</v>
      </c>
      <c r="BI394" s="179">
        <f>IF(N394="nulová",J394,0)</f>
        <v>0</v>
      </c>
      <c r="BJ394" s="18" t="s">
        <v>86</v>
      </c>
      <c r="BK394" s="179">
        <f>ROUND(I394*H394,2)</f>
        <v>0</v>
      </c>
      <c r="BL394" s="18" t="s">
        <v>139</v>
      </c>
      <c r="BM394" s="178" t="s">
        <v>636</v>
      </c>
    </row>
    <row r="395" spans="1:65" s="2" customFormat="1" ht="11.25">
      <c r="A395" s="36"/>
      <c r="B395" s="37"/>
      <c r="C395" s="38"/>
      <c r="D395" s="180" t="s">
        <v>146</v>
      </c>
      <c r="E395" s="38"/>
      <c r="F395" s="181" t="s">
        <v>635</v>
      </c>
      <c r="G395" s="38"/>
      <c r="H395" s="38"/>
      <c r="I395" s="182"/>
      <c r="J395" s="38"/>
      <c r="K395" s="38"/>
      <c r="L395" s="41"/>
      <c r="M395" s="183"/>
      <c r="N395" s="184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8" t="s">
        <v>146</v>
      </c>
      <c r="AU395" s="18" t="s">
        <v>88</v>
      </c>
    </row>
    <row r="396" spans="1:65" s="14" customFormat="1" ht="11.25">
      <c r="B396" s="210"/>
      <c r="C396" s="211"/>
      <c r="D396" s="180" t="s">
        <v>249</v>
      </c>
      <c r="E396" s="211"/>
      <c r="F396" s="213" t="s">
        <v>637</v>
      </c>
      <c r="G396" s="211"/>
      <c r="H396" s="214">
        <v>23.288</v>
      </c>
      <c r="I396" s="215"/>
      <c r="J396" s="211"/>
      <c r="K396" s="211"/>
      <c r="L396" s="216"/>
      <c r="M396" s="217"/>
      <c r="N396" s="218"/>
      <c r="O396" s="218"/>
      <c r="P396" s="218"/>
      <c r="Q396" s="218"/>
      <c r="R396" s="218"/>
      <c r="S396" s="218"/>
      <c r="T396" s="219"/>
      <c r="AT396" s="220" t="s">
        <v>249</v>
      </c>
      <c r="AU396" s="220" t="s">
        <v>88</v>
      </c>
      <c r="AV396" s="14" t="s">
        <v>88</v>
      </c>
      <c r="AW396" s="14" t="s">
        <v>4</v>
      </c>
      <c r="AX396" s="14" t="s">
        <v>86</v>
      </c>
      <c r="AY396" s="220" t="s">
        <v>140</v>
      </c>
    </row>
    <row r="397" spans="1:65" s="2" customFormat="1" ht="16.5" customHeight="1">
      <c r="A397" s="36"/>
      <c r="B397" s="37"/>
      <c r="C397" s="167" t="s">
        <v>638</v>
      </c>
      <c r="D397" s="167" t="s">
        <v>141</v>
      </c>
      <c r="E397" s="168" t="s">
        <v>639</v>
      </c>
      <c r="F397" s="169" t="s">
        <v>640</v>
      </c>
      <c r="G397" s="170" t="s">
        <v>279</v>
      </c>
      <c r="H397" s="171">
        <v>233.14</v>
      </c>
      <c r="I397" s="172"/>
      <c r="J397" s="173">
        <f>ROUND(I397*H397,2)</f>
        <v>0</v>
      </c>
      <c r="K397" s="169" t="s">
        <v>245</v>
      </c>
      <c r="L397" s="41"/>
      <c r="M397" s="174" t="s">
        <v>32</v>
      </c>
      <c r="N397" s="175" t="s">
        <v>49</v>
      </c>
      <c r="O397" s="66"/>
      <c r="P397" s="176">
        <f>O397*H397</f>
        <v>0</v>
      </c>
      <c r="Q397" s="176">
        <v>2.9999999999999997E-4</v>
      </c>
      <c r="R397" s="176">
        <f>Q397*H397</f>
        <v>6.994199999999999E-2</v>
      </c>
      <c r="S397" s="176">
        <v>0</v>
      </c>
      <c r="T397" s="177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78" t="s">
        <v>139</v>
      </c>
      <c r="AT397" s="178" t="s">
        <v>141</v>
      </c>
      <c r="AU397" s="178" t="s">
        <v>88</v>
      </c>
      <c r="AY397" s="18" t="s">
        <v>140</v>
      </c>
      <c r="BE397" s="179">
        <f>IF(N397="základní",J397,0)</f>
        <v>0</v>
      </c>
      <c r="BF397" s="179">
        <f>IF(N397="snížená",J397,0)</f>
        <v>0</v>
      </c>
      <c r="BG397" s="179">
        <f>IF(N397="zákl. přenesená",J397,0)</f>
        <v>0</v>
      </c>
      <c r="BH397" s="179">
        <f>IF(N397="sníž. přenesená",J397,0)</f>
        <v>0</v>
      </c>
      <c r="BI397" s="179">
        <f>IF(N397="nulová",J397,0)</f>
        <v>0</v>
      </c>
      <c r="BJ397" s="18" t="s">
        <v>86</v>
      </c>
      <c r="BK397" s="179">
        <f>ROUND(I397*H397,2)</f>
        <v>0</v>
      </c>
      <c r="BL397" s="18" t="s">
        <v>139</v>
      </c>
      <c r="BM397" s="178" t="s">
        <v>641</v>
      </c>
    </row>
    <row r="398" spans="1:65" s="2" customFormat="1" ht="11.25">
      <c r="A398" s="36"/>
      <c r="B398" s="37"/>
      <c r="C398" s="38"/>
      <c r="D398" s="180" t="s">
        <v>146</v>
      </c>
      <c r="E398" s="38"/>
      <c r="F398" s="181" t="s">
        <v>642</v>
      </c>
      <c r="G398" s="38"/>
      <c r="H398" s="38"/>
      <c r="I398" s="182"/>
      <c r="J398" s="38"/>
      <c r="K398" s="38"/>
      <c r="L398" s="41"/>
      <c r="M398" s="183"/>
      <c r="N398" s="184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8" t="s">
        <v>146</v>
      </c>
      <c r="AU398" s="18" t="s">
        <v>88</v>
      </c>
    </row>
    <row r="399" spans="1:65" s="2" customFormat="1" ht="11.25">
      <c r="A399" s="36"/>
      <c r="B399" s="37"/>
      <c r="C399" s="38"/>
      <c r="D399" s="198" t="s">
        <v>191</v>
      </c>
      <c r="E399" s="38"/>
      <c r="F399" s="199" t="s">
        <v>643</v>
      </c>
      <c r="G399" s="38"/>
      <c r="H399" s="38"/>
      <c r="I399" s="182"/>
      <c r="J399" s="38"/>
      <c r="K399" s="38"/>
      <c r="L399" s="41"/>
      <c r="M399" s="183"/>
      <c r="N399" s="184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8" t="s">
        <v>191</v>
      </c>
      <c r="AU399" s="18" t="s">
        <v>88</v>
      </c>
    </row>
    <row r="400" spans="1:65" s="13" customFormat="1" ht="11.25">
      <c r="B400" s="200"/>
      <c r="C400" s="201"/>
      <c r="D400" s="180" t="s">
        <v>249</v>
      </c>
      <c r="E400" s="202" t="s">
        <v>32</v>
      </c>
      <c r="F400" s="203" t="s">
        <v>600</v>
      </c>
      <c r="G400" s="201"/>
      <c r="H400" s="202" t="s">
        <v>32</v>
      </c>
      <c r="I400" s="204"/>
      <c r="J400" s="201"/>
      <c r="K400" s="201"/>
      <c r="L400" s="205"/>
      <c r="M400" s="206"/>
      <c r="N400" s="207"/>
      <c r="O400" s="207"/>
      <c r="P400" s="207"/>
      <c r="Q400" s="207"/>
      <c r="R400" s="207"/>
      <c r="S400" s="207"/>
      <c r="T400" s="208"/>
      <c r="AT400" s="209" t="s">
        <v>249</v>
      </c>
      <c r="AU400" s="209" t="s">
        <v>88</v>
      </c>
      <c r="AV400" s="13" t="s">
        <v>86</v>
      </c>
      <c r="AW400" s="13" t="s">
        <v>39</v>
      </c>
      <c r="AX400" s="13" t="s">
        <v>78</v>
      </c>
      <c r="AY400" s="209" t="s">
        <v>140</v>
      </c>
    </row>
    <row r="401" spans="1:65" s="14" customFormat="1" ht="11.25">
      <c r="B401" s="210"/>
      <c r="C401" s="211"/>
      <c r="D401" s="180" t="s">
        <v>249</v>
      </c>
      <c r="E401" s="212" t="s">
        <v>32</v>
      </c>
      <c r="F401" s="213" t="s">
        <v>601</v>
      </c>
      <c r="G401" s="211"/>
      <c r="H401" s="214">
        <v>224.5</v>
      </c>
      <c r="I401" s="215"/>
      <c r="J401" s="211"/>
      <c r="K401" s="211"/>
      <c r="L401" s="216"/>
      <c r="M401" s="217"/>
      <c r="N401" s="218"/>
      <c r="O401" s="218"/>
      <c r="P401" s="218"/>
      <c r="Q401" s="218"/>
      <c r="R401" s="218"/>
      <c r="S401" s="218"/>
      <c r="T401" s="219"/>
      <c r="AT401" s="220" t="s">
        <v>249</v>
      </c>
      <c r="AU401" s="220" t="s">
        <v>88</v>
      </c>
      <c r="AV401" s="14" t="s">
        <v>88</v>
      </c>
      <c r="AW401" s="14" t="s">
        <v>39</v>
      </c>
      <c r="AX401" s="14" t="s">
        <v>78</v>
      </c>
      <c r="AY401" s="220" t="s">
        <v>140</v>
      </c>
    </row>
    <row r="402" spans="1:65" s="13" customFormat="1" ht="11.25">
      <c r="B402" s="200"/>
      <c r="C402" s="201"/>
      <c r="D402" s="180" t="s">
        <v>249</v>
      </c>
      <c r="E402" s="202" t="s">
        <v>32</v>
      </c>
      <c r="F402" s="203" t="s">
        <v>584</v>
      </c>
      <c r="G402" s="201"/>
      <c r="H402" s="202" t="s">
        <v>32</v>
      </c>
      <c r="I402" s="204"/>
      <c r="J402" s="201"/>
      <c r="K402" s="201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249</v>
      </c>
      <c r="AU402" s="209" t="s">
        <v>88</v>
      </c>
      <c r="AV402" s="13" t="s">
        <v>86</v>
      </c>
      <c r="AW402" s="13" t="s">
        <v>39</v>
      </c>
      <c r="AX402" s="13" t="s">
        <v>78</v>
      </c>
      <c r="AY402" s="209" t="s">
        <v>140</v>
      </c>
    </row>
    <row r="403" spans="1:65" s="14" customFormat="1" ht="11.25">
      <c r="B403" s="210"/>
      <c r="C403" s="211"/>
      <c r="D403" s="180" t="s">
        <v>249</v>
      </c>
      <c r="E403" s="212" t="s">
        <v>32</v>
      </c>
      <c r="F403" s="213" t="s">
        <v>602</v>
      </c>
      <c r="G403" s="211"/>
      <c r="H403" s="214">
        <v>8.64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249</v>
      </c>
      <c r="AU403" s="220" t="s">
        <v>88</v>
      </c>
      <c r="AV403" s="14" t="s">
        <v>88</v>
      </c>
      <c r="AW403" s="14" t="s">
        <v>39</v>
      </c>
      <c r="AX403" s="14" t="s">
        <v>78</v>
      </c>
      <c r="AY403" s="220" t="s">
        <v>140</v>
      </c>
    </row>
    <row r="404" spans="1:65" s="15" customFormat="1" ht="11.25">
      <c r="B404" s="221"/>
      <c r="C404" s="222"/>
      <c r="D404" s="180" t="s">
        <v>249</v>
      </c>
      <c r="E404" s="223" t="s">
        <v>32</v>
      </c>
      <c r="F404" s="224" t="s">
        <v>384</v>
      </c>
      <c r="G404" s="222"/>
      <c r="H404" s="225">
        <v>233.14</v>
      </c>
      <c r="I404" s="226"/>
      <c r="J404" s="222"/>
      <c r="K404" s="222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249</v>
      </c>
      <c r="AU404" s="231" t="s">
        <v>88</v>
      </c>
      <c r="AV404" s="15" t="s">
        <v>139</v>
      </c>
      <c r="AW404" s="15" t="s">
        <v>39</v>
      </c>
      <c r="AX404" s="15" t="s">
        <v>86</v>
      </c>
      <c r="AY404" s="231" t="s">
        <v>140</v>
      </c>
    </row>
    <row r="405" spans="1:65" s="2" customFormat="1" ht="16.5" customHeight="1">
      <c r="A405" s="36"/>
      <c r="B405" s="37"/>
      <c r="C405" s="167" t="s">
        <v>644</v>
      </c>
      <c r="D405" s="167" t="s">
        <v>141</v>
      </c>
      <c r="E405" s="168" t="s">
        <v>645</v>
      </c>
      <c r="F405" s="169" t="s">
        <v>646</v>
      </c>
      <c r="G405" s="170" t="s">
        <v>279</v>
      </c>
      <c r="H405" s="171">
        <v>21.5</v>
      </c>
      <c r="I405" s="172"/>
      <c r="J405" s="173">
        <f>ROUND(I405*H405,2)</f>
        <v>0</v>
      </c>
      <c r="K405" s="169" t="s">
        <v>245</v>
      </c>
      <c r="L405" s="41"/>
      <c r="M405" s="174" t="s">
        <v>32</v>
      </c>
      <c r="N405" s="175" t="s">
        <v>49</v>
      </c>
      <c r="O405" s="66"/>
      <c r="P405" s="176">
        <f>O405*H405</f>
        <v>0</v>
      </c>
      <c r="Q405" s="176">
        <v>2.0000000000000001E-4</v>
      </c>
      <c r="R405" s="176">
        <f>Q405*H405</f>
        <v>4.3E-3</v>
      </c>
      <c r="S405" s="176">
        <v>0</v>
      </c>
      <c r="T405" s="177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78" t="s">
        <v>139</v>
      </c>
      <c r="AT405" s="178" t="s">
        <v>141</v>
      </c>
      <c r="AU405" s="178" t="s">
        <v>88</v>
      </c>
      <c r="AY405" s="18" t="s">
        <v>140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86</v>
      </c>
      <c r="BK405" s="179">
        <f>ROUND(I405*H405,2)</f>
        <v>0</v>
      </c>
      <c r="BL405" s="18" t="s">
        <v>139</v>
      </c>
      <c r="BM405" s="178" t="s">
        <v>647</v>
      </c>
    </row>
    <row r="406" spans="1:65" s="2" customFormat="1" ht="11.25">
      <c r="A406" s="36"/>
      <c r="B406" s="37"/>
      <c r="C406" s="38"/>
      <c r="D406" s="180" t="s">
        <v>146</v>
      </c>
      <c r="E406" s="38"/>
      <c r="F406" s="181" t="s">
        <v>648</v>
      </c>
      <c r="G406" s="38"/>
      <c r="H406" s="38"/>
      <c r="I406" s="182"/>
      <c r="J406" s="38"/>
      <c r="K406" s="38"/>
      <c r="L406" s="41"/>
      <c r="M406" s="183"/>
      <c r="N406" s="184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8" t="s">
        <v>146</v>
      </c>
      <c r="AU406" s="18" t="s">
        <v>88</v>
      </c>
    </row>
    <row r="407" spans="1:65" s="2" customFormat="1" ht="11.25">
      <c r="A407" s="36"/>
      <c r="B407" s="37"/>
      <c r="C407" s="38"/>
      <c r="D407" s="198" t="s">
        <v>191</v>
      </c>
      <c r="E407" s="38"/>
      <c r="F407" s="199" t="s">
        <v>649</v>
      </c>
      <c r="G407" s="38"/>
      <c r="H407" s="38"/>
      <c r="I407" s="182"/>
      <c r="J407" s="38"/>
      <c r="K407" s="38"/>
      <c r="L407" s="41"/>
      <c r="M407" s="183"/>
      <c r="N407" s="184"/>
      <c r="O407" s="66"/>
      <c r="P407" s="66"/>
      <c r="Q407" s="66"/>
      <c r="R407" s="66"/>
      <c r="S407" s="66"/>
      <c r="T407" s="67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8" t="s">
        <v>191</v>
      </c>
      <c r="AU407" s="18" t="s">
        <v>88</v>
      </c>
    </row>
    <row r="408" spans="1:65" s="13" customFormat="1" ht="11.25">
      <c r="B408" s="200"/>
      <c r="C408" s="201"/>
      <c r="D408" s="180" t="s">
        <v>249</v>
      </c>
      <c r="E408" s="202" t="s">
        <v>32</v>
      </c>
      <c r="F408" s="203" t="s">
        <v>598</v>
      </c>
      <c r="G408" s="201"/>
      <c r="H408" s="202" t="s">
        <v>32</v>
      </c>
      <c r="I408" s="204"/>
      <c r="J408" s="201"/>
      <c r="K408" s="201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249</v>
      </c>
      <c r="AU408" s="209" t="s">
        <v>88</v>
      </c>
      <c r="AV408" s="13" t="s">
        <v>86</v>
      </c>
      <c r="AW408" s="13" t="s">
        <v>39</v>
      </c>
      <c r="AX408" s="13" t="s">
        <v>78</v>
      </c>
      <c r="AY408" s="209" t="s">
        <v>140</v>
      </c>
    </row>
    <row r="409" spans="1:65" s="14" customFormat="1" ht="11.25">
      <c r="B409" s="210"/>
      <c r="C409" s="211"/>
      <c r="D409" s="180" t="s">
        <v>249</v>
      </c>
      <c r="E409" s="212" t="s">
        <v>32</v>
      </c>
      <c r="F409" s="213" t="s">
        <v>650</v>
      </c>
      <c r="G409" s="211"/>
      <c r="H409" s="214">
        <v>21.5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249</v>
      </c>
      <c r="AU409" s="220" t="s">
        <v>88</v>
      </c>
      <c r="AV409" s="14" t="s">
        <v>88</v>
      </c>
      <c r="AW409" s="14" t="s">
        <v>39</v>
      </c>
      <c r="AX409" s="14" t="s">
        <v>86</v>
      </c>
      <c r="AY409" s="220" t="s">
        <v>140</v>
      </c>
    </row>
    <row r="410" spans="1:65" s="2" customFormat="1" ht="24.2" customHeight="1">
      <c r="A410" s="36"/>
      <c r="B410" s="37"/>
      <c r="C410" s="167" t="s">
        <v>651</v>
      </c>
      <c r="D410" s="167" t="s">
        <v>141</v>
      </c>
      <c r="E410" s="168" t="s">
        <v>652</v>
      </c>
      <c r="F410" s="169" t="s">
        <v>653</v>
      </c>
      <c r="G410" s="170" t="s">
        <v>279</v>
      </c>
      <c r="H410" s="171">
        <v>224.5</v>
      </c>
      <c r="I410" s="172"/>
      <c r="J410" s="173">
        <f>ROUND(I410*H410,2)</f>
        <v>0</v>
      </c>
      <c r="K410" s="169" t="s">
        <v>245</v>
      </c>
      <c r="L410" s="41"/>
      <c r="M410" s="174" t="s">
        <v>32</v>
      </c>
      <c r="N410" s="175" t="s">
        <v>49</v>
      </c>
      <c r="O410" s="66"/>
      <c r="P410" s="176">
        <f>O410*H410</f>
        <v>0</v>
      </c>
      <c r="Q410" s="176">
        <v>8.5199999999999998E-3</v>
      </c>
      <c r="R410" s="176">
        <f>Q410*H410</f>
        <v>1.9127399999999999</v>
      </c>
      <c r="S410" s="176">
        <v>0</v>
      </c>
      <c r="T410" s="177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78" t="s">
        <v>139</v>
      </c>
      <c r="AT410" s="178" t="s">
        <v>141</v>
      </c>
      <c r="AU410" s="178" t="s">
        <v>88</v>
      </c>
      <c r="AY410" s="18" t="s">
        <v>140</v>
      </c>
      <c r="BE410" s="179">
        <f>IF(N410="základní",J410,0)</f>
        <v>0</v>
      </c>
      <c r="BF410" s="179">
        <f>IF(N410="snížená",J410,0)</f>
        <v>0</v>
      </c>
      <c r="BG410" s="179">
        <f>IF(N410="zákl. přenesená",J410,0)</f>
        <v>0</v>
      </c>
      <c r="BH410" s="179">
        <f>IF(N410="sníž. přenesená",J410,0)</f>
        <v>0</v>
      </c>
      <c r="BI410" s="179">
        <f>IF(N410="nulová",J410,0)</f>
        <v>0</v>
      </c>
      <c r="BJ410" s="18" t="s">
        <v>86</v>
      </c>
      <c r="BK410" s="179">
        <f>ROUND(I410*H410,2)</f>
        <v>0</v>
      </c>
      <c r="BL410" s="18" t="s">
        <v>139</v>
      </c>
      <c r="BM410" s="178" t="s">
        <v>654</v>
      </c>
    </row>
    <row r="411" spans="1:65" s="2" customFormat="1" ht="19.5">
      <c r="A411" s="36"/>
      <c r="B411" s="37"/>
      <c r="C411" s="38"/>
      <c r="D411" s="180" t="s">
        <v>146</v>
      </c>
      <c r="E411" s="38"/>
      <c r="F411" s="181" t="s">
        <v>655</v>
      </c>
      <c r="G411" s="38"/>
      <c r="H411" s="38"/>
      <c r="I411" s="182"/>
      <c r="J411" s="38"/>
      <c r="K411" s="38"/>
      <c r="L411" s="41"/>
      <c r="M411" s="183"/>
      <c r="N411" s="184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8" t="s">
        <v>146</v>
      </c>
      <c r="AU411" s="18" t="s">
        <v>88</v>
      </c>
    </row>
    <row r="412" spans="1:65" s="2" customFormat="1" ht="11.25">
      <c r="A412" s="36"/>
      <c r="B412" s="37"/>
      <c r="C412" s="38"/>
      <c r="D412" s="198" t="s">
        <v>191</v>
      </c>
      <c r="E412" s="38"/>
      <c r="F412" s="199" t="s">
        <v>656</v>
      </c>
      <c r="G412" s="38"/>
      <c r="H412" s="38"/>
      <c r="I412" s="182"/>
      <c r="J412" s="38"/>
      <c r="K412" s="38"/>
      <c r="L412" s="41"/>
      <c r="M412" s="183"/>
      <c r="N412" s="184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8" t="s">
        <v>191</v>
      </c>
      <c r="AU412" s="18" t="s">
        <v>88</v>
      </c>
    </row>
    <row r="413" spans="1:65" s="13" customFormat="1" ht="11.25">
      <c r="B413" s="200"/>
      <c r="C413" s="201"/>
      <c r="D413" s="180" t="s">
        <v>249</v>
      </c>
      <c r="E413" s="202" t="s">
        <v>32</v>
      </c>
      <c r="F413" s="203" t="s">
        <v>600</v>
      </c>
      <c r="G413" s="201"/>
      <c r="H413" s="202" t="s">
        <v>32</v>
      </c>
      <c r="I413" s="204"/>
      <c r="J413" s="201"/>
      <c r="K413" s="201"/>
      <c r="L413" s="205"/>
      <c r="M413" s="206"/>
      <c r="N413" s="207"/>
      <c r="O413" s="207"/>
      <c r="P413" s="207"/>
      <c r="Q413" s="207"/>
      <c r="R413" s="207"/>
      <c r="S413" s="207"/>
      <c r="T413" s="208"/>
      <c r="AT413" s="209" t="s">
        <v>249</v>
      </c>
      <c r="AU413" s="209" t="s">
        <v>88</v>
      </c>
      <c r="AV413" s="13" t="s">
        <v>86</v>
      </c>
      <c r="AW413" s="13" t="s">
        <v>39</v>
      </c>
      <c r="AX413" s="13" t="s">
        <v>78</v>
      </c>
      <c r="AY413" s="209" t="s">
        <v>140</v>
      </c>
    </row>
    <row r="414" spans="1:65" s="14" customFormat="1" ht="11.25">
      <c r="B414" s="210"/>
      <c r="C414" s="211"/>
      <c r="D414" s="180" t="s">
        <v>249</v>
      </c>
      <c r="E414" s="212" t="s">
        <v>32</v>
      </c>
      <c r="F414" s="213" t="s">
        <v>601</v>
      </c>
      <c r="G414" s="211"/>
      <c r="H414" s="214">
        <v>224.5</v>
      </c>
      <c r="I414" s="215"/>
      <c r="J414" s="211"/>
      <c r="K414" s="211"/>
      <c r="L414" s="216"/>
      <c r="M414" s="217"/>
      <c r="N414" s="218"/>
      <c r="O414" s="218"/>
      <c r="P414" s="218"/>
      <c r="Q414" s="218"/>
      <c r="R414" s="218"/>
      <c r="S414" s="218"/>
      <c r="T414" s="219"/>
      <c r="AT414" s="220" t="s">
        <v>249</v>
      </c>
      <c r="AU414" s="220" t="s">
        <v>88</v>
      </c>
      <c r="AV414" s="14" t="s">
        <v>88</v>
      </c>
      <c r="AW414" s="14" t="s">
        <v>39</v>
      </c>
      <c r="AX414" s="14" t="s">
        <v>86</v>
      </c>
      <c r="AY414" s="220" t="s">
        <v>140</v>
      </c>
    </row>
    <row r="415" spans="1:65" s="2" customFormat="1" ht="16.5" customHeight="1">
      <c r="A415" s="36"/>
      <c r="B415" s="37"/>
      <c r="C415" s="232" t="s">
        <v>657</v>
      </c>
      <c r="D415" s="232" t="s">
        <v>416</v>
      </c>
      <c r="E415" s="233" t="s">
        <v>658</v>
      </c>
      <c r="F415" s="234" t="s">
        <v>659</v>
      </c>
      <c r="G415" s="235" t="s">
        <v>279</v>
      </c>
      <c r="H415" s="236">
        <v>235.72499999999999</v>
      </c>
      <c r="I415" s="237"/>
      <c r="J415" s="238">
        <f>ROUND(I415*H415,2)</f>
        <v>0</v>
      </c>
      <c r="K415" s="234" t="s">
        <v>245</v>
      </c>
      <c r="L415" s="239"/>
      <c r="M415" s="240" t="s">
        <v>32</v>
      </c>
      <c r="N415" s="241" t="s">
        <v>49</v>
      </c>
      <c r="O415" s="66"/>
      <c r="P415" s="176">
        <f>O415*H415</f>
        <v>0</v>
      </c>
      <c r="Q415" s="176">
        <v>1.5E-3</v>
      </c>
      <c r="R415" s="176">
        <f>Q415*H415</f>
        <v>0.3535875</v>
      </c>
      <c r="S415" s="176">
        <v>0</v>
      </c>
      <c r="T415" s="177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78" t="s">
        <v>173</v>
      </c>
      <c r="AT415" s="178" t="s">
        <v>416</v>
      </c>
      <c r="AU415" s="178" t="s">
        <v>88</v>
      </c>
      <c r="AY415" s="18" t="s">
        <v>140</v>
      </c>
      <c r="BE415" s="179">
        <f>IF(N415="základní",J415,0)</f>
        <v>0</v>
      </c>
      <c r="BF415" s="179">
        <f>IF(N415="snížená",J415,0)</f>
        <v>0</v>
      </c>
      <c r="BG415" s="179">
        <f>IF(N415="zákl. přenesená",J415,0)</f>
        <v>0</v>
      </c>
      <c r="BH415" s="179">
        <f>IF(N415="sníž. přenesená",J415,0)</f>
        <v>0</v>
      </c>
      <c r="BI415" s="179">
        <f>IF(N415="nulová",J415,0)</f>
        <v>0</v>
      </c>
      <c r="BJ415" s="18" t="s">
        <v>86</v>
      </c>
      <c r="BK415" s="179">
        <f>ROUND(I415*H415,2)</f>
        <v>0</v>
      </c>
      <c r="BL415" s="18" t="s">
        <v>139</v>
      </c>
      <c r="BM415" s="178" t="s">
        <v>660</v>
      </c>
    </row>
    <row r="416" spans="1:65" s="2" customFormat="1" ht="11.25">
      <c r="A416" s="36"/>
      <c r="B416" s="37"/>
      <c r="C416" s="38"/>
      <c r="D416" s="180" t="s">
        <v>146</v>
      </c>
      <c r="E416" s="38"/>
      <c r="F416" s="181" t="s">
        <v>659</v>
      </c>
      <c r="G416" s="38"/>
      <c r="H416" s="38"/>
      <c r="I416" s="182"/>
      <c r="J416" s="38"/>
      <c r="K416" s="38"/>
      <c r="L416" s="41"/>
      <c r="M416" s="183"/>
      <c r="N416" s="184"/>
      <c r="O416" s="66"/>
      <c r="P416" s="66"/>
      <c r="Q416" s="66"/>
      <c r="R416" s="66"/>
      <c r="S416" s="66"/>
      <c r="T416" s="67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8" t="s">
        <v>146</v>
      </c>
      <c r="AU416" s="18" t="s">
        <v>88</v>
      </c>
    </row>
    <row r="417" spans="1:65" s="14" customFormat="1" ht="11.25">
      <c r="B417" s="210"/>
      <c r="C417" s="211"/>
      <c r="D417" s="180" t="s">
        <v>249</v>
      </c>
      <c r="E417" s="211"/>
      <c r="F417" s="213" t="s">
        <v>661</v>
      </c>
      <c r="G417" s="211"/>
      <c r="H417" s="214">
        <v>235.72499999999999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249</v>
      </c>
      <c r="AU417" s="220" t="s">
        <v>88</v>
      </c>
      <c r="AV417" s="14" t="s">
        <v>88</v>
      </c>
      <c r="AW417" s="14" t="s">
        <v>4</v>
      </c>
      <c r="AX417" s="14" t="s">
        <v>86</v>
      </c>
      <c r="AY417" s="220" t="s">
        <v>140</v>
      </c>
    </row>
    <row r="418" spans="1:65" s="2" customFormat="1" ht="16.5" customHeight="1">
      <c r="A418" s="36"/>
      <c r="B418" s="37"/>
      <c r="C418" s="167" t="s">
        <v>662</v>
      </c>
      <c r="D418" s="167" t="s">
        <v>141</v>
      </c>
      <c r="E418" s="168" t="s">
        <v>663</v>
      </c>
      <c r="F418" s="169" t="s">
        <v>664</v>
      </c>
      <c r="G418" s="170" t="s">
        <v>279</v>
      </c>
      <c r="H418" s="171">
        <v>21.5</v>
      </c>
      <c r="I418" s="172"/>
      <c r="J418" s="173">
        <f>ROUND(I418*H418,2)</f>
        <v>0</v>
      </c>
      <c r="K418" s="169" t="s">
        <v>245</v>
      </c>
      <c r="L418" s="41"/>
      <c r="M418" s="174" t="s">
        <v>32</v>
      </c>
      <c r="N418" s="175" t="s">
        <v>49</v>
      </c>
      <c r="O418" s="66"/>
      <c r="P418" s="176">
        <f>O418*H418</f>
        <v>0</v>
      </c>
      <c r="Q418" s="176">
        <v>5.7000000000000002E-3</v>
      </c>
      <c r="R418" s="176">
        <f>Q418*H418</f>
        <v>0.12255000000000001</v>
      </c>
      <c r="S418" s="176">
        <v>0</v>
      </c>
      <c r="T418" s="177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78" t="s">
        <v>139</v>
      </c>
      <c r="AT418" s="178" t="s">
        <v>141</v>
      </c>
      <c r="AU418" s="178" t="s">
        <v>88</v>
      </c>
      <c r="AY418" s="18" t="s">
        <v>140</v>
      </c>
      <c r="BE418" s="179">
        <f>IF(N418="základní",J418,0)</f>
        <v>0</v>
      </c>
      <c r="BF418" s="179">
        <f>IF(N418="snížená",J418,0)</f>
        <v>0</v>
      </c>
      <c r="BG418" s="179">
        <f>IF(N418="zákl. přenesená",J418,0)</f>
        <v>0</v>
      </c>
      <c r="BH418" s="179">
        <f>IF(N418="sníž. přenesená",J418,0)</f>
        <v>0</v>
      </c>
      <c r="BI418" s="179">
        <f>IF(N418="nulová",J418,0)</f>
        <v>0</v>
      </c>
      <c r="BJ418" s="18" t="s">
        <v>86</v>
      </c>
      <c r="BK418" s="179">
        <f>ROUND(I418*H418,2)</f>
        <v>0</v>
      </c>
      <c r="BL418" s="18" t="s">
        <v>139</v>
      </c>
      <c r="BM418" s="178" t="s">
        <v>665</v>
      </c>
    </row>
    <row r="419" spans="1:65" s="2" customFormat="1" ht="11.25">
      <c r="A419" s="36"/>
      <c r="B419" s="37"/>
      <c r="C419" s="38"/>
      <c r="D419" s="180" t="s">
        <v>146</v>
      </c>
      <c r="E419" s="38"/>
      <c r="F419" s="181" t="s">
        <v>666</v>
      </c>
      <c r="G419" s="38"/>
      <c r="H419" s="38"/>
      <c r="I419" s="182"/>
      <c r="J419" s="38"/>
      <c r="K419" s="38"/>
      <c r="L419" s="41"/>
      <c r="M419" s="183"/>
      <c r="N419" s="184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8" t="s">
        <v>146</v>
      </c>
      <c r="AU419" s="18" t="s">
        <v>88</v>
      </c>
    </row>
    <row r="420" spans="1:65" s="2" customFormat="1" ht="11.25">
      <c r="A420" s="36"/>
      <c r="B420" s="37"/>
      <c r="C420" s="38"/>
      <c r="D420" s="198" t="s">
        <v>191</v>
      </c>
      <c r="E420" s="38"/>
      <c r="F420" s="199" t="s">
        <v>667</v>
      </c>
      <c r="G420" s="38"/>
      <c r="H420" s="38"/>
      <c r="I420" s="182"/>
      <c r="J420" s="38"/>
      <c r="K420" s="38"/>
      <c r="L420" s="41"/>
      <c r="M420" s="183"/>
      <c r="N420" s="184"/>
      <c r="O420" s="66"/>
      <c r="P420" s="66"/>
      <c r="Q420" s="66"/>
      <c r="R420" s="66"/>
      <c r="S420" s="66"/>
      <c r="T420" s="67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T420" s="18" t="s">
        <v>191</v>
      </c>
      <c r="AU420" s="18" t="s">
        <v>88</v>
      </c>
    </row>
    <row r="421" spans="1:65" s="13" customFormat="1" ht="11.25">
      <c r="B421" s="200"/>
      <c r="C421" s="201"/>
      <c r="D421" s="180" t="s">
        <v>249</v>
      </c>
      <c r="E421" s="202" t="s">
        <v>32</v>
      </c>
      <c r="F421" s="203" t="s">
        <v>598</v>
      </c>
      <c r="G421" s="201"/>
      <c r="H421" s="202" t="s">
        <v>32</v>
      </c>
      <c r="I421" s="204"/>
      <c r="J421" s="201"/>
      <c r="K421" s="201"/>
      <c r="L421" s="205"/>
      <c r="M421" s="206"/>
      <c r="N421" s="207"/>
      <c r="O421" s="207"/>
      <c r="P421" s="207"/>
      <c r="Q421" s="207"/>
      <c r="R421" s="207"/>
      <c r="S421" s="207"/>
      <c r="T421" s="208"/>
      <c r="AT421" s="209" t="s">
        <v>249</v>
      </c>
      <c r="AU421" s="209" t="s">
        <v>88</v>
      </c>
      <c r="AV421" s="13" t="s">
        <v>86</v>
      </c>
      <c r="AW421" s="13" t="s">
        <v>39</v>
      </c>
      <c r="AX421" s="13" t="s">
        <v>78</v>
      </c>
      <c r="AY421" s="209" t="s">
        <v>140</v>
      </c>
    </row>
    <row r="422" spans="1:65" s="14" customFormat="1" ht="11.25">
      <c r="B422" s="210"/>
      <c r="C422" s="211"/>
      <c r="D422" s="180" t="s">
        <v>249</v>
      </c>
      <c r="E422" s="212" t="s">
        <v>32</v>
      </c>
      <c r="F422" s="213" t="s">
        <v>650</v>
      </c>
      <c r="G422" s="211"/>
      <c r="H422" s="214">
        <v>21.5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249</v>
      </c>
      <c r="AU422" s="220" t="s">
        <v>88</v>
      </c>
      <c r="AV422" s="14" t="s">
        <v>88</v>
      </c>
      <c r="AW422" s="14" t="s">
        <v>39</v>
      </c>
      <c r="AX422" s="14" t="s">
        <v>86</v>
      </c>
      <c r="AY422" s="220" t="s">
        <v>140</v>
      </c>
    </row>
    <row r="423" spans="1:65" s="2" customFormat="1" ht="16.5" customHeight="1">
      <c r="A423" s="36"/>
      <c r="B423" s="37"/>
      <c r="C423" s="167" t="s">
        <v>668</v>
      </c>
      <c r="D423" s="167" t="s">
        <v>141</v>
      </c>
      <c r="E423" s="168" t="s">
        <v>669</v>
      </c>
      <c r="F423" s="169" t="s">
        <v>670</v>
      </c>
      <c r="G423" s="170" t="s">
        <v>279</v>
      </c>
      <c r="H423" s="171">
        <v>233.14</v>
      </c>
      <c r="I423" s="172"/>
      <c r="J423" s="173">
        <f>ROUND(I423*H423,2)</f>
        <v>0</v>
      </c>
      <c r="K423" s="169" t="s">
        <v>245</v>
      </c>
      <c r="L423" s="41"/>
      <c r="M423" s="174" t="s">
        <v>32</v>
      </c>
      <c r="N423" s="175" t="s">
        <v>49</v>
      </c>
      <c r="O423" s="66"/>
      <c r="P423" s="176">
        <f>O423*H423</f>
        <v>0</v>
      </c>
      <c r="Q423" s="176">
        <v>2.7000000000000001E-3</v>
      </c>
      <c r="R423" s="176">
        <f>Q423*H423</f>
        <v>0.62947799999999998</v>
      </c>
      <c r="S423" s="176">
        <v>0</v>
      </c>
      <c r="T423" s="177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78" t="s">
        <v>139</v>
      </c>
      <c r="AT423" s="178" t="s">
        <v>141</v>
      </c>
      <c r="AU423" s="178" t="s">
        <v>88</v>
      </c>
      <c r="AY423" s="18" t="s">
        <v>140</v>
      </c>
      <c r="BE423" s="179">
        <f>IF(N423="základní",J423,0)</f>
        <v>0</v>
      </c>
      <c r="BF423" s="179">
        <f>IF(N423="snížená",J423,0)</f>
        <v>0</v>
      </c>
      <c r="BG423" s="179">
        <f>IF(N423="zákl. přenesená",J423,0)</f>
        <v>0</v>
      </c>
      <c r="BH423" s="179">
        <f>IF(N423="sníž. přenesená",J423,0)</f>
        <v>0</v>
      </c>
      <c r="BI423" s="179">
        <f>IF(N423="nulová",J423,0)</f>
        <v>0</v>
      </c>
      <c r="BJ423" s="18" t="s">
        <v>86</v>
      </c>
      <c r="BK423" s="179">
        <f>ROUND(I423*H423,2)</f>
        <v>0</v>
      </c>
      <c r="BL423" s="18" t="s">
        <v>139</v>
      </c>
      <c r="BM423" s="178" t="s">
        <v>671</v>
      </c>
    </row>
    <row r="424" spans="1:65" s="2" customFormat="1" ht="11.25">
      <c r="A424" s="36"/>
      <c r="B424" s="37"/>
      <c r="C424" s="38"/>
      <c r="D424" s="180" t="s">
        <v>146</v>
      </c>
      <c r="E424" s="38"/>
      <c r="F424" s="181" t="s">
        <v>672</v>
      </c>
      <c r="G424" s="38"/>
      <c r="H424" s="38"/>
      <c r="I424" s="182"/>
      <c r="J424" s="38"/>
      <c r="K424" s="38"/>
      <c r="L424" s="41"/>
      <c r="M424" s="183"/>
      <c r="N424" s="184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8" t="s">
        <v>146</v>
      </c>
      <c r="AU424" s="18" t="s">
        <v>88</v>
      </c>
    </row>
    <row r="425" spans="1:65" s="2" customFormat="1" ht="11.25">
      <c r="A425" s="36"/>
      <c r="B425" s="37"/>
      <c r="C425" s="38"/>
      <c r="D425" s="198" t="s">
        <v>191</v>
      </c>
      <c r="E425" s="38"/>
      <c r="F425" s="199" t="s">
        <v>673</v>
      </c>
      <c r="G425" s="38"/>
      <c r="H425" s="38"/>
      <c r="I425" s="182"/>
      <c r="J425" s="38"/>
      <c r="K425" s="38"/>
      <c r="L425" s="41"/>
      <c r="M425" s="183"/>
      <c r="N425" s="184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8" t="s">
        <v>191</v>
      </c>
      <c r="AU425" s="18" t="s">
        <v>88</v>
      </c>
    </row>
    <row r="426" spans="1:65" s="13" customFormat="1" ht="11.25">
      <c r="B426" s="200"/>
      <c r="C426" s="201"/>
      <c r="D426" s="180" t="s">
        <v>249</v>
      </c>
      <c r="E426" s="202" t="s">
        <v>32</v>
      </c>
      <c r="F426" s="203" t="s">
        <v>600</v>
      </c>
      <c r="G426" s="201"/>
      <c r="H426" s="202" t="s">
        <v>32</v>
      </c>
      <c r="I426" s="204"/>
      <c r="J426" s="201"/>
      <c r="K426" s="201"/>
      <c r="L426" s="205"/>
      <c r="M426" s="206"/>
      <c r="N426" s="207"/>
      <c r="O426" s="207"/>
      <c r="P426" s="207"/>
      <c r="Q426" s="207"/>
      <c r="R426" s="207"/>
      <c r="S426" s="207"/>
      <c r="T426" s="208"/>
      <c r="AT426" s="209" t="s">
        <v>249</v>
      </c>
      <c r="AU426" s="209" t="s">
        <v>88</v>
      </c>
      <c r="AV426" s="13" t="s">
        <v>86</v>
      </c>
      <c r="AW426" s="13" t="s">
        <v>39</v>
      </c>
      <c r="AX426" s="13" t="s">
        <v>78</v>
      </c>
      <c r="AY426" s="209" t="s">
        <v>140</v>
      </c>
    </row>
    <row r="427" spans="1:65" s="14" customFormat="1" ht="11.25">
      <c r="B427" s="210"/>
      <c r="C427" s="211"/>
      <c r="D427" s="180" t="s">
        <v>249</v>
      </c>
      <c r="E427" s="212" t="s">
        <v>32</v>
      </c>
      <c r="F427" s="213" t="s">
        <v>601</v>
      </c>
      <c r="G427" s="211"/>
      <c r="H427" s="214">
        <v>224.5</v>
      </c>
      <c r="I427" s="215"/>
      <c r="J427" s="211"/>
      <c r="K427" s="211"/>
      <c r="L427" s="216"/>
      <c r="M427" s="217"/>
      <c r="N427" s="218"/>
      <c r="O427" s="218"/>
      <c r="P427" s="218"/>
      <c r="Q427" s="218"/>
      <c r="R427" s="218"/>
      <c r="S427" s="218"/>
      <c r="T427" s="219"/>
      <c r="AT427" s="220" t="s">
        <v>249</v>
      </c>
      <c r="AU427" s="220" t="s">
        <v>88</v>
      </c>
      <c r="AV427" s="14" t="s">
        <v>88</v>
      </c>
      <c r="AW427" s="14" t="s">
        <v>39</v>
      </c>
      <c r="AX427" s="14" t="s">
        <v>78</v>
      </c>
      <c r="AY427" s="220" t="s">
        <v>140</v>
      </c>
    </row>
    <row r="428" spans="1:65" s="13" customFormat="1" ht="11.25">
      <c r="B428" s="200"/>
      <c r="C428" s="201"/>
      <c r="D428" s="180" t="s">
        <v>249</v>
      </c>
      <c r="E428" s="202" t="s">
        <v>32</v>
      </c>
      <c r="F428" s="203" t="s">
        <v>584</v>
      </c>
      <c r="G428" s="201"/>
      <c r="H428" s="202" t="s">
        <v>32</v>
      </c>
      <c r="I428" s="204"/>
      <c r="J428" s="201"/>
      <c r="K428" s="201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249</v>
      </c>
      <c r="AU428" s="209" t="s">
        <v>88</v>
      </c>
      <c r="AV428" s="13" t="s">
        <v>86</v>
      </c>
      <c r="AW428" s="13" t="s">
        <v>39</v>
      </c>
      <c r="AX428" s="13" t="s">
        <v>78</v>
      </c>
      <c r="AY428" s="209" t="s">
        <v>140</v>
      </c>
    </row>
    <row r="429" spans="1:65" s="14" customFormat="1" ht="11.25">
      <c r="B429" s="210"/>
      <c r="C429" s="211"/>
      <c r="D429" s="180" t="s">
        <v>249</v>
      </c>
      <c r="E429" s="212" t="s">
        <v>32</v>
      </c>
      <c r="F429" s="213" t="s">
        <v>602</v>
      </c>
      <c r="G429" s="211"/>
      <c r="H429" s="214">
        <v>8.64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249</v>
      </c>
      <c r="AU429" s="220" t="s">
        <v>88</v>
      </c>
      <c r="AV429" s="14" t="s">
        <v>88</v>
      </c>
      <c r="AW429" s="14" t="s">
        <v>39</v>
      </c>
      <c r="AX429" s="14" t="s">
        <v>78</v>
      </c>
      <c r="AY429" s="220" t="s">
        <v>140</v>
      </c>
    </row>
    <row r="430" spans="1:65" s="15" customFormat="1" ht="11.25">
      <c r="B430" s="221"/>
      <c r="C430" s="222"/>
      <c r="D430" s="180" t="s">
        <v>249</v>
      </c>
      <c r="E430" s="223" t="s">
        <v>32</v>
      </c>
      <c r="F430" s="224" t="s">
        <v>384</v>
      </c>
      <c r="G430" s="222"/>
      <c r="H430" s="225">
        <v>233.14</v>
      </c>
      <c r="I430" s="226"/>
      <c r="J430" s="222"/>
      <c r="K430" s="222"/>
      <c r="L430" s="227"/>
      <c r="M430" s="228"/>
      <c r="N430" s="229"/>
      <c r="O430" s="229"/>
      <c r="P430" s="229"/>
      <c r="Q430" s="229"/>
      <c r="R430" s="229"/>
      <c r="S430" s="229"/>
      <c r="T430" s="230"/>
      <c r="AT430" s="231" t="s">
        <v>249</v>
      </c>
      <c r="AU430" s="231" t="s">
        <v>88</v>
      </c>
      <c r="AV430" s="15" t="s">
        <v>139</v>
      </c>
      <c r="AW430" s="15" t="s">
        <v>39</v>
      </c>
      <c r="AX430" s="15" t="s">
        <v>86</v>
      </c>
      <c r="AY430" s="231" t="s">
        <v>140</v>
      </c>
    </row>
    <row r="431" spans="1:65" s="2" customFormat="1" ht="21.75" customHeight="1">
      <c r="A431" s="36"/>
      <c r="B431" s="37"/>
      <c r="C431" s="167" t="s">
        <v>674</v>
      </c>
      <c r="D431" s="167" t="s">
        <v>141</v>
      </c>
      <c r="E431" s="168" t="s">
        <v>675</v>
      </c>
      <c r="F431" s="169" t="s">
        <v>676</v>
      </c>
      <c r="G431" s="170" t="s">
        <v>244</v>
      </c>
      <c r="H431" s="171">
        <v>11.52</v>
      </c>
      <c r="I431" s="172"/>
      <c r="J431" s="173">
        <f>ROUND(I431*H431,2)</f>
        <v>0</v>
      </c>
      <c r="K431" s="169" t="s">
        <v>245</v>
      </c>
      <c r="L431" s="41"/>
      <c r="M431" s="174" t="s">
        <v>32</v>
      </c>
      <c r="N431" s="175" t="s">
        <v>49</v>
      </c>
      <c r="O431" s="66"/>
      <c r="P431" s="176">
        <f>O431*H431</f>
        <v>0</v>
      </c>
      <c r="Q431" s="176">
        <v>2.5018699999999998</v>
      </c>
      <c r="R431" s="176">
        <f>Q431*H431</f>
        <v>28.821542399999998</v>
      </c>
      <c r="S431" s="176">
        <v>0</v>
      </c>
      <c r="T431" s="177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78" t="s">
        <v>139</v>
      </c>
      <c r="AT431" s="178" t="s">
        <v>141</v>
      </c>
      <c r="AU431" s="178" t="s">
        <v>88</v>
      </c>
      <c r="AY431" s="18" t="s">
        <v>140</v>
      </c>
      <c r="BE431" s="179">
        <f>IF(N431="základní",J431,0)</f>
        <v>0</v>
      </c>
      <c r="BF431" s="179">
        <f>IF(N431="snížená",J431,0)</f>
        <v>0</v>
      </c>
      <c r="BG431" s="179">
        <f>IF(N431="zákl. přenesená",J431,0)</f>
        <v>0</v>
      </c>
      <c r="BH431" s="179">
        <f>IF(N431="sníž. přenesená",J431,0)</f>
        <v>0</v>
      </c>
      <c r="BI431" s="179">
        <f>IF(N431="nulová",J431,0)</f>
        <v>0</v>
      </c>
      <c r="BJ431" s="18" t="s">
        <v>86</v>
      </c>
      <c r="BK431" s="179">
        <f>ROUND(I431*H431,2)</f>
        <v>0</v>
      </c>
      <c r="BL431" s="18" t="s">
        <v>139</v>
      </c>
      <c r="BM431" s="178" t="s">
        <v>677</v>
      </c>
    </row>
    <row r="432" spans="1:65" s="2" customFormat="1" ht="11.25">
      <c r="A432" s="36"/>
      <c r="B432" s="37"/>
      <c r="C432" s="38"/>
      <c r="D432" s="180" t="s">
        <v>146</v>
      </c>
      <c r="E432" s="38"/>
      <c r="F432" s="181" t="s">
        <v>678</v>
      </c>
      <c r="G432" s="38"/>
      <c r="H432" s="38"/>
      <c r="I432" s="182"/>
      <c r="J432" s="38"/>
      <c r="K432" s="38"/>
      <c r="L432" s="41"/>
      <c r="M432" s="183"/>
      <c r="N432" s="184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8" t="s">
        <v>146</v>
      </c>
      <c r="AU432" s="18" t="s">
        <v>88</v>
      </c>
    </row>
    <row r="433" spans="1:65" s="2" customFormat="1" ht="11.25">
      <c r="A433" s="36"/>
      <c r="B433" s="37"/>
      <c r="C433" s="38"/>
      <c r="D433" s="198" t="s">
        <v>191</v>
      </c>
      <c r="E433" s="38"/>
      <c r="F433" s="199" t="s">
        <v>679</v>
      </c>
      <c r="G433" s="38"/>
      <c r="H433" s="38"/>
      <c r="I433" s="182"/>
      <c r="J433" s="38"/>
      <c r="K433" s="38"/>
      <c r="L433" s="41"/>
      <c r="M433" s="183"/>
      <c r="N433" s="184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8" t="s">
        <v>191</v>
      </c>
      <c r="AU433" s="18" t="s">
        <v>88</v>
      </c>
    </row>
    <row r="434" spans="1:65" s="13" customFormat="1" ht="11.25">
      <c r="B434" s="200"/>
      <c r="C434" s="201"/>
      <c r="D434" s="180" t="s">
        <v>249</v>
      </c>
      <c r="E434" s="202" t="s">
        <v>32</v>
      </c>
      <c r="F434" s="203" t="s">
        <v>680</v>
      </c>
      <c r="G434" s="201"/>
      <c r="H434" s="202" t="s">
        <v>32</v>
      </c>
      <c r="I434" s="204"/>
      <c r="J434" s="201"/>
      <c r="K434" s="201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249</v>
      </c>
      <c r="AU434" s="209" t="s">
        <v>88</v>
      </c>
      <c r="AV434" s="13" t="s">
        <v>86</v>
      </c>
      <c r="AW434" s="13" t="s">
        <v>39</v>
      </c>
      <c r="AX434" s="13" t="s">
        <v>78</v>
      </c>
      <c r="AY434" s="209" t="s">
        <v>140</v>
      </c>
    </row>
    <row r="435" spans="1:65" s="14" customFormat="1" ht="11.25">
      <c r="B435" s="210"/>
      <c r="C435" s="211"/>
      <c r="D435" s="180" t="s">
        <v>249</v>
      </c>
      <c r="E435" s="212" t="s">
        <v>32</v>
      </c>
      <c r="F435" s="213" t="s">
        <v>681</v>
      </c>
      <c r="G435" s="211"/>
      <c r="H435" s="214">
        <v>11.52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249</v>
      </c>
      <c r="AU435" s="220" t="s">
        <v>88</v>
      </c>
      <c r="AV435" s="14" t="s">
        <v>88</v>
      </c>
      <c r="AW435" s="14" t="s">
        <v>39</v>
      </c>
      <c r="AX435" s="14" t="s">
        <v>86</v>
      </c>
      <c r="AY435" s="220" t="s">
        <v>140</v>
      </c>
    </row>
    <row r="436" spans="1:65" s="2" customFormat="1" ht="16.5" customHeight="1">
      <c r="A436" s="36"/>
      <c r="B436" s="37"/>
      <c r="C436" s="167" t="s">
        <v>682</v>
      </c>
      <c r="D436" s="167" t="s">
        <v>141</v>
      </c>
      <c r="E436" s="168" t="s">
        <v>683</v>
      </c>
      <c r="F436" s="169" t="s">
        <v>684</v>
      </c>
      <c r="G436" s="170" t="s">
        <v>244</v>
      </c>
      <c r="H436" s="171">
        <v>11.52</v>
      </c>
      <c r="I436" s="172"/>
      <c r="J436" s="173">
        <f>ROUND(I436*H436,2)</f>
        <v>0</v>
      </c>
      <c r="K436" s="169" t="s">
        <v>245</v>
      </c>
      <c r="L436" s="41"/>
      <c r="M436" s="174" t="s">
        <v>32</v>
      </c>
      <c r="N436" s="175" t="s">
        <v>49</v>
      </c>
      <c r="O436" s="66"/>
      <c r="P436" s="176">
        <f>O436*H436</f>
        <v>0</v>
      </c>
      <c r="Q436" s="176">
        <v>0</v>
      </c>
      <c r="R436" s="176">
        <f>Q436*H436</f>
        <v>0</v>
      </c>
      <c r="S436" s="176">
        <v>0</v>
      </c>
      <c r="T436" s="177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78" t="s">
        <v>139</v>
      </c>
      <c r="AT436" s="178" t="s">
        <v>141</v>
      </c>
      <c r="AU436" s="178" t="s">
        <v>88</v>
      </c>
      <c r="AY436" s="18" t="s">
        <v>140</v>
      </c>
      <c r="BE436" s="179">
        <f>IF(N436="základní",J436,0)</f>
        <v>0</v>
      </c>
      <c r="BF436" s="179">
        <f>IF(N436="snížená",J436,0)</f>
        <v>0</v>
      </c>
      <c r="BG436" s="179">
        <f>IF(N436="zákl. přenesená",J436,0)</f>
        <v>0</v>
      </c>
      <c r="BH436" s="179">
        <f>IF(N436="sníž. přenesená",J436,0)</f>
        <v>0</v>
      </c>
      <c r="BI436" s="179">
        <f>IF(N436="nulová",J436,0)</f>
        <v>0</v>
      </c>
      <c r="BJ436" s="18" t="s">
        <v>86</v>
      </c>
      <c r="BK436" s="179">
        <f>ROUND(I436*H436,2)</f>
        <v>0</v>
      </c>
      <c r="BL436" s="18" t="s">
        <v>139</v>
      </c>
      <c r="BM436" s="178" t="s">
        <v>685</v>
      </c>
    </row>
    <row r="437" spans="1:65" s="2" customFormat="1" ht="11.25">
      <c r="A437" s="36"/>
      <c r="B437" s="37"/>
      <c r="C437" s="38"/>
      <c r="D437" s="180" t="s">
        <v>146</v>
      </c>
      <c r="E437" s="38"/>
      <c r="F437" s="181" t="s">
        <v>686</v>
      </c>
      <c r="G437" s="38"/>
      <c r="H437" s="38"/>
      <c r="I437" s="182"/>
      <c r="J437" s="38"/>
      <c r="K437" s="38"/>
      <c r="L437" s="41"/>
      <c r="M437" s="183"/>
      <c r="N437" s="184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8" t="s">
        <v>146</v>
      </c>
      <c r="AU437" s="18" t="s">
        <v>88</v>
      </c>
    </row>
    <row r="438" spans="1:65" s="2" customFormat="1" ht="11.25">
      <c r="A438" s="36"/>
      <c r="B438" s="37"/>
      <c r="C438" s="38"/>
      <c r="D438" s="198" t="s">
        <v>191</v>
      </c>
      <c r="E438" s="38"/>
      <c r="F438" s="199" t="s">
        <v>687</v>
      </c>
      <c r="G438" s="38"/>
      <c r="H438" s="38"/>
      <c r="I438" s="182"/>
      <c r="J438" s="38"/>
      <c r="K438" s="38"/>
      <c r="L438" s="41"/>
      <c r="M438" s="183"/>
      <c r="N438" s="184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8" t="s">
        <v>191</v>
      </c>
      <c r="AU438" s="18" t="s">
        <v>88</v>
      </c>
    </row>
    <row r="439" spans="1:65" s="13" customFormat="1" ht="11.25">
      <c r="B439" s="200"/>
      <c r="C439" s="201"/>
      <c r="D439" s="180" t="s">
        <v>249</v>
      </c>
      <c r="E439" s="202" t="s">
        <v>32</v>
      </c>
      <c r="F439" s="203" t="s">
        <v>680</v>
      </c>
      <c r="G439" s="201"/>
      <c r="H439" s="202" t="s">
        <v>32</v>
      </c>
      <c r="I439" s="204"/>
      <c r="J439" s="201"/>
      <c r="K439" s="201"/>
      <c r="L439" s="205"/>
      <c r="M439" s="206"/>
      <c r="N439" s="207"/>
      <c r="O439" s="207"/>
      <c r="P439" s="207"/>
      <c r="Q439" s="207"/>
      <c r="R439" s="207"/>
      <c r="S439" s="207"/>
      <c r="T439" s="208"/>
      <c r="AT439" s="209" t="s">
        <v>249</v>
      </c>
      <c r="AU439" s="209" t="s">
        <v>88</v>
      </c>
      <c r="AV439" s="13" t="s">
        <v>86</v>
      </c>
      <c r="AW439" s="13" t="s">
        <v>39</v>
      </c>
      <c r="AX439" s="13" t="s">
        <v>78</v>
      </c>
      <c r="AY439" s="209" t="s">
        <v>140</v>
      </c>
    </row>
    <row r="440" spans="1:65" s="14" customFormat="1" ht="11.25">
      <c r="B440" s="210"/>
      <c r="C440" s="211"/>
      <c r="D440" s="180" t="s">
        <v>249</v>
      </c>
      <c r="E440" s="212" t="s">
        <v>32</v>
      </c>
      <c r="F440" s="213" t="s">
        <v>681</v>
      </c>
      <c r="G440" s="211"/>
      <c r="H440" s="214">
        <v>11.52</v>
      </c>
      <c r="I440" s="215"/>
      <c r="J440" s="211"/>
      <c r="K440" s="211"/>
      <c r="L440" s="216"/>
      <c r="M440" s="217"/>
      <c r="N440" s="218"/>
      <c r="O440" s="218"/>
      <c r="P440" s="218"/>
      <c r="Q440" s="218"/>
      <c r="R440" s="218"/>
      <c r="S440" s="218"/>
      <c r="T440" s="219"/>
      <c r="AT440" s="220" t="s">
        <v>249</v>
      </c>
      <c r="AU440" s="220" t="s">
        <v>88</v>
      </c>
      <c r="AV440" s="14" t="s">
        <v>88</v>
      </c>
      <c r="AW440" s="14" t="s">
        <v>39</v>
      </c>
      <c r="AX440" s="14" t="s">
        <v>86</v>
      </c>
      <c r="AY440" s="220" t="s">
        <v>140</v>
      </c>
    </row>
    <row r="441" spans="1:65" s="2" customFormat="1" ht="21.75" customHeight="1">
      <c r="A441" s="36"/>
      <c r="B441" s="37"/>
      <c r="C441" s="167" t="s">
        <v>688</v>
      </c>
      <c r="D441" s="167" t="s">
        <v>141</v>
      </c>
      <c r="E441" s="168" t="s">
        <v>689</v>
      </c>
      <c r="F441" s="169" t="s">
        <v>690</v>
      </c>
      <c r="G441" s="170" t="s">
        <v>244</v>
      </c>
      <c r="H441" s="171">
        <v>11.52</v>
      </c>
      <c r="I441" s="172"/>
      <c r="J441" s="173">
        <f>ROUND(I441*H441,2)</f>
        <v>0</v>
      </c>
      <c r="K441" s="169" t="s">
        <v>245</v>
      </c>
      <c r="L441" s="41"/>
      <c r="M441" s="174" t="s">
        <v>32</v>
      </c>
      <c r="N441" s="175" t="s">
        <v>49</v>
      </c>
      <c r="O441" s="66"/>
      <c r="P441" s="176">
        <f>O441*H441</f>
        <v>0</v>
      </c>
      <c r="Q441" s="176">
        <v>0</v>
      </c>
      <c r="R441" s="176">
        <f>Q441*H441</f>
        <v>0</v>
      </c>
      <c r="S441" s="176">
        <v>0</v>
      </c>
      <c r="T441" s="177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78" t="s">
        <v>139</v>
      </c>
      <c r="AT441" s="178" t="s">
        <v>141</v>
      </c>
      <c r="AU441" s="178" t="s">
        <v>88</v>
      </c>
      <c r="AY441" s="18" t="s">
        <v>140</v>
      </c>
      <c r="BE441" s="179">
        <f>IF(N441="základní",J441,0)</f>
        <v>0</v>
      </c>
      <c r="BF441" s="179">
        <f>IF(N441="snížená",J441,0)</f>
        <v>0</v>
      </c>
      <c r="BG441" s="179">
        <f>IF(N441="zákl. přenesená",J441,0)</f>
        <v>0</v>
      </c>
      <c r="BH441" s="179">
        <f>IF(N441="sníž. přenesená",J441,0)</f>
        <v>0</v>
      </c>
      <c r="BI441" s="179">
        <f>IF(N441="nulová",J441,0)</f>
        <v>0</v>
      </c>
      <c r="BJ441" s="18" t="s">
        <v>86</v>
      </c>
      <c r="BK441" s="179">
        <f>ROUND(I441*H441,2)</f>
        <v>0</v>
      </c>
      <c r="BL441" s="18" t="s">
        <v>139</v>
      </c>
      <c r="BM441" s="178" t="s">
        <v>691</v>
      </c>
    </row>
    <row r="442" spans="1:65" s="2" customFormat="1" ht="19.5">
      <c r="A442" s="36"/>
      <c r="B442" s="37"/>
      <c r="C442" s="38"/>
      <c r="D442" s="180" t="s">
        <v>146</v>
      </c>
      <c r="E442" s="38"/>
      <c r="F442" s="181" t="s">
        <v>692</v>
      </c>
      <c r="G442" s="38"/>
      <c r="H442" s="38"/>
      <c r="I442" s="182"/>
      <c r="J442" s="38"/>
      <c r="K442" s="38"/>
      <c r="L442" s="41"/>
      <c r="M442" s="183"/>
      <c r="N442" s="184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8" t="s">
        <v>146</v>
      </c>
      <c r="AU442" s="18" t="s">
        <v>88</v>
      </c>
    </row>
    <row r="443" spans="1:65" s="2" customFormat="1" ht="11.25">
      <c r="A443" s="36"/>
      <c r="B443" s="37"/>
      <c r="C443" s="38"/>
      <c r="D443" s="198" t="s">
        <v>191</v>
      </c>
      <c r="E443" s="38"/>
      <c r="F443" s="199" t="s">
        <v>693</v>
      </c>
      <c r="G443" s="38"/>
      <c r="H443" s="38"/>
      <c r="I443" s="182"/>
      <c r="J443" s="38"/>
      <c r="K443" s="38"/>
      <c r="L443" s="41"/>
      <c r="M443" s="183"/>
      <c r="N443" s="184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8" t="s">
        <v>191</v>
      </c>
      <c r="AU443" s="18" t="s">
        <v>88</v>
      </c>
    </row>
    <row r="444" spans="1:65" s="13" customFormat="1" ht="11.25">
      <c r="B444" s="200"/>
      <c r="C444" s="201"/>
      <c r="D444" s="180" t="s">
        <v>249</v>
      </c>
      <c r="E444" s="202" t="s">
        <v>32</v>
      </c>
      <c r="F444" s="203" t="s">
        <v>680</v>
      </c>
      <c r="G444" s="201"/>
      <c r="H444" s="202" t="s">
        <v>32</v>
      </c>
      <c r="I444" s="204"/>
      <c r="J444" s="201"/>
      <c r="K444" s="201"/>
      <c r="L444" s="205"/>
      <c r="M444" s="206"/>
      <c r="N444" s="207"/>
      <c r="O444" s="207"/>
      <c r="P444" s="207"/>
      <c r="Q444" s="207"/>
      <c r="R444" s="207"/>
      <c r="S444" s="207"/>
      <c r="T444" s="208"/>
      <c r="AT444" s="209" t="s">
        <v>249</v>
      </c>
      <c r="AU444" s="209" t="s">
        <v>88</v>
      </c>
      <c r="AV444" s="13" t="s">
        <v>86</v>
      </c>
      <c r="AW444" s="13" t="s">
        <v>39</v>
      </c>
      <c r="AX444" s="13" t="s">
        <v>78</v>
      </c>
      <c r="AY444" s="209" t="s">
        <v>140</v>
      </c>
    </row>
    <row r="445" spans="1:65" s="14" customFormat="1" ht="11.25">
      <c r="B445" s="210"/>
      <c r="C445" s="211"/>
      <c r="D445" s="180" t="s">
        <v>249</v>
      </c>
      <c r="E445" s="212" t="s">
        <v>32</v>
      </c>
      <c r="F445" s="213" t="s">
        <v>681</v>
      </c>
      <c r="G445" s="211"/>
      <c r="H445" s="214">
        <v>11.52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249</v>
      </c>
      <c r="AU445" s="220" t="s">
        <v>88</v>
      </c>
      <c r="AV445" s="14" t="s">
        <v>88</v>
      </c>
      <c r="AW445" s="14" t="s">
        <v>39</v>
      </c>
      <c r="AX445" s="14" t="s">
        <v>86</v>
      </c>
      <c r="AY445" s="220" t="s">
        <v>140</v>
      </c>
    </row>
    <row r="446" spans="1:65" s="2" customFormat="1" ht="16.5" customHeight="1">
      <c r="A446" s="36"/>
      <c r="B446" s="37"/>
      <c r="C446" s="167" t="s">
        <v>694</v>
      </c>
      <c r="D446" s="167" t="s">
        <v>141</v>
      </c>
      <c r="E446" s="168" t="s">
        <v>695</v>
      </c>
      <c r="F446" s="169" t="s">
        <v>696</v>
      </c>
      <c r="G446" s="170" t="s">
        <v>259</v>
      </c>
      <c r="H446" s="171">
        <v>0.52</v>
      </c>
      <c r="I446" s="172"/>
      <c r="J446" s="173">
        <f>ROUND(I446*H446,2)</f>
        <v>0</v>
      </c>
      <c r="K446" s="169" t="s">
        <v>245</v>
      </c>
      <c r="L446" s="41"/>
      <c r="M446" s="174" t="s">
        <v>32</v>
      </c>
      <c r="N446" s="175" t="s">
        <v>49</v>
      </c>
      <c r="O446" s="66"/>
      <c r="P446" s="176">
        <f>O446*H446</f>
        <v>0</v>
      </c>
      <c r="Q446" s="176">
        <v>1.06277</v>
      </c>
      <c r="R446" s="176">
        <f>Q446*H446</f>
        <v>0.55264040000000003</v>
      </c>
      <c r="S446" s="176">
        <v>0</v>
      </c>
      <c r="T446" s="177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78" t="s">
        <v>139</v>
      </c>
      <c r="AT446" s="178" t="s">
        <v>141</v>
      </c>
      <c r="AU446" s="178" t="s">
        <v>88</v>
      </c>
      <c r="AY446" s="18" t="s">
        <v>140</v>
      </c>
      <c r="BE446" s="179">
        <f>IF(N446="základní",J446,0)</f>
        <v>0</v>
      </c>
      <c r="BF446" s="179">
        <f>IF(N446="snížená",J446,0)</f>
        <v>0</v>
      </c>
      <c r="BG446" s="179">
        <f>IF(N446="zákl. přenesená",J446,0)</f>
        <v>0</v>
      </c>
      <c r="BH446" s="179">
        <f>IF(N446="sníž. přenesená",J446,0)</f>
        <v>0</v>
      </c>
      <c r="BI446" s="179">
        <f>IF(N446="nulová",J446,0)</f>
        <v>0</v>
      </c>
      <c r="BJ446" s="18" t="s">
        <v>86</v>
      </c>
      <c r="BK446" s="179">
        <f>ROUND(I446*H446,2)</f>
        <v>0</v>
      </c>
      <c r="BL446" s="18" t="s">
        <v>139</v>
      </c>
      <c r="BM446" s="178" t="s">
        <v>697</v>
      </c>
    </row>
    <row r="447" spans="1:65" s="2" customFormat="1" ht="11.25">
      <c r="A447" s="36"/>
      <c r="B447" s="37"/>
      <c r="C447" s="38"/>
      <c r="D447" s="180" t="s">
        <v>146</v>
      </c>
      <c r="E447" s="38"/>
      <c r="F447" s="181" t="s">
        <v>698</v>
      </c>
      <c r="G447" s="38"/>
      <c r="H447" s="38"/>
      <c r="I447" s="182"/>
      <c r="J447" s="38"/>
      <c r="K447" s="38"/>
      <c r="L447" s="41"/>
      <c r="M447" s="183"/>
      <c r="N447" s="184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8" t="s">
        <v>146</v>
      </c>
      <c r="AU447" s="18" t="s">
        <v>88</v>
      </c>
    </row>
    <row r="448" spans="1:65" s="2" customFormat="1" ht="11.25">
      <c r="A448" s="36"/>
      <c r="B448" s="37"/>
      <c r="C448" s="38"/>
      <c r="D448" s="198" t="s">
        <v>191</v>
      </c>
      <c r="E448" s="38"/>
      <c r="F448" s="199" t="s">
        <v>699</v>
      </c>
      <c r="G448" s="38"/>
      <c r="H448" s="38"/>
      <c r="I448" s="182"/>
      <c r="J448" s="38"/>
      <c r="K448" s="38"/>
      <c r="L448" s="41"/>
      <c r="M448" s="183"/>
      <c r="N448" s="184"/>
      <c r="O448" s="66"/>
      <c r="P448" s="66"/>
      <c r="Q448" s="66"/>
      <c r="R448" s="66"/>
      <c r="S448" s="66"/>
      <c r="T448" s="67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T448" s="18" t="s">
        <v>191</v>
      </c>
      <c r="AU448" s="18" t="s">
        <v>88</v>
      </c>
    </row>
    <row r="449" spans="1:65" s="13" customFormat="1" ht="11.25">
      <c r="B449" s="200"/>
      <c r="C449" s="201"/>
      <c r="D449" s="180" t="s">
        <v>249</v>
      </c>
      <c r="E449" s="202" t="s">
        <v>32</v>
      </c>
      <c r="F449" s="203" t="s">
        <v>700</v>
      </c>
      <c r="G449" s="201"/>
      <c r="H449" s="202" t="s">
        <v>32</v>
      </c>
      <c r="I449" s="204"/>
      <c r="J449" s="201"/>
      <c r="K449" s="201"/>
      <c r="L449" s="205"/>
      <c r="M449" s="206"/>
      <c r="N449" s="207"/>
      <c r="O449" s="207"/>
      <c r="P449" s="207"/>
      <c r="Q449" s="207"/>
      <c r="R449" s="207"/>
      <c r="S449" s="207"/>
      <c r="T449" s="208"/>
      <c r="AT449" s="209" t="s">
        <v>249</v>
      </c>
      <c r="AU449" s="209" t="s">
        <v>88</v>
      </c>
      <c r="AV449" s="13" t="s">
        <v>86</v>
      </c>
      <c r="AW449" s="13" t="s">
        <v>39</v>
      </c>
      <c r="AX449" s="13" t="s">
        <v>78</v>
      </c>
      <c r="AY449" s="209" t="s">
        <v>140</v>
      </c>
    </row>
    <row r="450" spans="1:65" s="14" customFormat="1" ht="11.25">
      <c r="B450" s="210"/>
      <c r="C450" s="211"/>
      <c r="D450" s="180" t="s">
        <v>249</v>
      </c>
      <c r="E450" s="212" t="s">
        <v>32</v>
      </c>
      <c r="F450" s="213" t="s">
        <v>701</v>
      </c>
      <c r="G450" s="211"/>
      <c r="H450" s="214">
        <v>0.52</v>
      </c>
      <c r="I450" s="215"/>
      <c r="J450" s="211"/>
      <c r="K450" s="211"/>
      <c r="L450" s="216"/>
      <c r="M450" s="217"/>
      <c r="N450" s="218"/>
      <c r="O450" s="218"/>
      <c r="P450" s="218"/>
      <c r="Q450" s="218"/>
      <c r="R450" s="218"/>
      <c r="S450" s="218"/>
      <c r="T450" s="219"/>
      <c r="AT450" s="220" t="s">
        <v>249</v>
      </c>
      <c r="AU450" s="220" t="s">
        <v>88</v>
      </c>
      <c r="AV450" s="14" t="s">
        <v>88</v>
      </c>
      <c r="AW450" s="14" t="s">
        <v>39</v>
      </c>
      <c r="AX450" s="14" t="s">
        <v>86</v>
      </c>
      <c r="AY450" s="220" t="s">
        <v>140</v>
      </c>
    </row>
    <row r="451" spans="1:65" s="2" customFormat="1" ht="21.75" customHeight="1">
      <c r="A451" s="36"/>
      <c r="B451" s="37"/>
      <c r="C451" s="167" t="s">
        <v>702</v>
      </c>
      <c r="D451" s="167" t="s">
        <v>141</v>
      </c>
      <c r="E451" s="168" t="s">
        <v>703</v>
      </c>
      <c r="F451" s="169" t="s">
        <v>704</v>
      </c>
      <c r="G451" s="170" t="s">
        <v>358</v>
      </c>
      <c r="H451" s="171">
        <v>354.75</v>
      </c>
      <c r="I451" s="172"/>
      <c r="J451" s="173">
        <f>ROUND(I451*H451,2)</f>
        <v>0</v>
      </c>
      <c r="K451" s="169" t="s">
        <v>245</v>
      </c>
      <c r="L451" s="41"/>
      <c r="M451" s="174" t="s">
        <v>32</v>
      </c>
      <c r="N451" s="175" t="s">
        <v>49</v>
      </c>
      <c r="O451" s="66"/>
      <c r="P451" s="176">
        <f>O451*H451</f>
        <v>0</v>
      </c>
      <c r="Q451" s="176">
        <v>2.0000000000000002E-5</v>
      </c>
      <c r="R451" s="176">
        <f>Q451*H451</f>
        <v>7.0950000000000006E-3</v>
      </c>
      <c r="S451" s="176">
        <v>0</v>
      </c>
      <c r="T451" s="177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78" t="s">
        <v>139</v>
      </c>
      <c r="AT451" s="178" t="s">
        <v>141</v>
      </c>
      <c r="AU451" s="178" t="s">
        <v>88</v>
      </c>
      <c r="AY451" s="18" t="s">
        <v>140</v>
      </c>
      <c r="BE451" s="179">
        <f>IF(N451="základní",J451,0)</f>
        <v>0</v>
      </c>
      <c r="BF451" s="179">
        <f>IF(N451="snížená",J451,0)</f>
        <v>0</v>
      </c>
      <c r="BG451" s="179">
        <f>IF(N451="zákl. přenesená",J451,0)</f>
        <v>0</v>
      </c>
      <c r="BH451" s="179">
        <f>IF(N451="sníž. přenesená",J451,0)</f>
        <v>0</v>
      </c>
      <c r="BI451" s="179">
        <f>IF(N451="nulová",J451,0)</f>
        <v>0</v>
      </c>
      <c r="BJ451" s="18" t="s">
        <v>86</v>
      </c>
      <c r="BK451" s="179">
        <f>ROUND(I451*H451,2)</f>
        <v>0</v>
      </c>
      <c r="BL451" s="18" t="s">
        <v>139</v>
      </c>
      <c r="BM451" s="178" t="s">
        <v>705</v>
      </c>
    </row>
    <row r="452" spans="1:65" s="2" customFormat="1" ht="11.25">
      <c r="A452" s="36"/>
      <c r="B452" s="37"/>
      <c r="C452" s="38"/>
      <c r="D452" s="180" t="s">
        <v>146</v>
      </c>
      <c r="E452" s="38"/>
      <c r="F452" s="181" t="s">
        <v>706</v>
      </c>
      <c r="G452" s="38"/>
      <c r="H452" s="38"/>
      <c r="I452" s="182"/>
      <c r="J452" s="38"/>
      <c r="K452" s="38"/>
      <c r="L452" s="41"/>
      <c r="M452" s="183"/>
      <c r="N452" s="184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8" t="s">
        <v>146</v>
      </c>
      <c r="AU452" s="18" t="s">
        <v>88</v>
      </c>
    </row>
    <row r="453" spans="1:65" s="2" customFormat="1" ht="11.25">
      <c r="A453" s="36"/>
      <c r="B453" s="37"/>
      <c r="C453" s="38"/>
      <c r="D453" s="198" t="s">
        <v>191</v>
      </c>
      <c r="E453" s="38"/>
      <c r="F453" s="199" t="s">
        <v>707</v>
      </c>
      <c r="G453" s="38"/>
      <c r="H453" s="38"/>
      <c r="I453" s="182"/>
      <c r="J453" s="38"/>
      <c r="K453" s="38"/>
      <c r="L453" s="41"/>
      <c r="M453" s="183"/>
      <c r="N453" s="184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8" t="s">
        <v>191</v>
      </c>
      <c r="AU453" s="18" t="s">
        <v>88</v>
      </c>
    </row>
    <row r="454" spans="1:65" s="14" customFormat="1" ht="11.25">
      <c r="B454" s="210"/>
      <c r="C454" s="211"/>
      <c r="D454" s="180" t="s">
        <v>249</v>
      </c>
      <c r="E454" s="212" t="s">
        <v>32</v>
      </c>
      <c r="F454" s="213" t="s">
        <v>708</v>
      </c>
      <c r="G454" s="211"/>
      <c r="H454" s="214">
        <v>35.15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249</v>
      </c>
      <c r="AU454" s="220" t="s">
        <v>88</v>
      </c>
      <c r="AV454" s="14" t="s">
        <v>88</v>
      </c>
      <c r="AW454" s="14" t="s">
        <v>39</v>
      </c>
      <c r="AX454" s="14" t="s">
        <v>78</v>
      </c>
      <c r="AY454" s="220" t="s">
        <v>140</v>
      </c>
    </row>
    <row r="455" spans="1:65" s="14" customFormat="1" ht="11.25">
      <c r="B455" s="210"/>
      <c r="C455" s="211"/>
      <c r="D455" s="180" t="s">
        <v>249</v>
      </c>
      <c r="E455" s="212" t="s">
        <v>32</v>
      </c>
      <c r="F455" s="213" t="s">
        <v>709</v>
      </c>
      <c r="G455" s="211"/>
      <c r="H455" s="214">
        <v>30.9</v>
      </c>
      <c r="I455" s="215"/>
      <c r="J455" s="211"/>
      <c r="K455" s="211"/>
      <c r="L455" s="216"/>
      <c r="M455" s="217"/>
      <c r="N455" s="218"/>
      <c r="O455" s="218"/>
      <c r="P455" s="218"/>
      <c r="Q455" s="218"/>
      <c r="R455" s="218"/>
      <c r="S455" s="218"/>
      <c r="T455" s="219"/>
      <c r="AT455" s="220" t="s">
        <v>249</v>
      </c>
      <c r="AU455" s="220" t="s">
        <v>88</v>
      </c>
      <c r="AV455" s="14" t="s">
        <v>88</v>
      </c>
      <c r="AW455" s="14" t="s">
        <v>39</v>
      </c>
      <c r="AX455" s="14" t="s">
        <v>78</v>
      </c>
      <c r="AY455" s="220" t="s">
        <v>140</v>
      </c>
    </row>
    <row r="456" spans="1:65" s="14" customFormat="1" ht="11.25">
      <c r="B456" s="210"/>
      <c r="C456" s="211"/>
      <c r="D456" s="180" t="s">
        <v>249</v>
      </c>
      <c r="E456" s="212" t="s">
        <v>32</v>
      </c>
      <c r="F456" s="213" t="s">
        <v>710</v>
      </c>
      <c r="G456" s="211"/>
      <c r="H456" s="214">
        <v>14.6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249</v>
      </c>
      <c r="AU456" s="220" t="s">
        <v>88</v>
      </c>
      <c r="AV456" s="14" t="s">
        <v>88</v>
      </c>
      <c r="AW456" s="14" t="s">
        <v>39</v>
      </c>
      <c r="AX456" s="14" t="s">
        <v>78</v>
      </c>
      <c r="AY456" s="220" t="s">
        <v>140</v>
      </c>
    </row>
    <row r="457" spans="1:65" s="14" customFormat="1" ht="11.25">
      <c r="B457" s="210"/>
      <c r="C457" s="211"/>
      <c r="D457" s="180" t="s">
        <v>249</v>
      </c>
      <c r="E457" s="212" t="s">
        <v>32</v>
      </c>
      <c r="F457" s="213" t="s">
        <v>711</v>
      </c>
      <c r="G457" s="211"/>
      <c r="H457" s="214">
        <v>7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249</v>
      </c>
      <c r="AU457" s="220" t="s">
        <v>88</v>
      </c>
      <c r="AV457" s="14" t="s">
        <v>88</v>
      </c>
      <c r="AW457" s="14" t="s">
        <v>39</v>
      </c>
      <c r="AX457" s="14" t="s">
        <v>78</v>
      </c>
      <c r="AY457" s="220" t="s">
        <v>140</v>
      </c>
    </row>
    <row r="458" spans="1:65" s="14" customFormat="1" ht="11.25">
      <c r="B458" s="210"/>
      <c r="C458" s="211"/>
      <c r="D458" s="180" t="s">
        <v>249</v>
      </c>
      <c r="E458" s="212" t="s">
        <v>32</v>
      </c>
      <c r="F458" s="213" t="s">
        <v>712</v>
      </c>
      <c r="G458" s="211"/>
      <c r="H458" s="214">
        <v>8.4</v>
      </c>
      <c r="I458" s="215"/>
      <c r="J458" s="211"/>
      <c r="K458" s="211"/>
      <c r="L458" s="216"/>
      <c r="M458" s="217"/>
      <c r="N458" s="218"/>
      <c r="O458" s="218"/>
      <c r="P458" s="218"/>
      <c r="Q458" s="218"/>
      <c r="R458" s="218"/>
      <c r="S458" s="218"/>
      <c r="T458" s="219"/>
      <c r="AT458" s="220" t="s">
        <v>249</v>
      </c>
      <c r="AU458" s="220" t="s">
        <v>88</v>
      </c>
      <c r="AV458" s="14" t="s">
        <v>88</v>
      </c>
      <c r="AW458" s="14" t="s">
        <v>39</v>
      </c>
      <c r="AX458" s="14" t="s">
        <v>78</v>
      </c>
      <c r="AY458" s="220" t="s">
        <v>140</v>
      </c>
    </row>
    <row r="459" spans="1:65" s="14" customFormat="1" ht="11.25">
      <c r="B459" s="210"/>
      <c r="C459" s="211"/>
      <c r="D459" s="180" t="s">
        <v>249</v>
      </c>
      <c r="E459" s="212" t="s">
        <v>32</v>
      </c>
      <c r="F459" s="213" t="s">
        <v>713</v>
      </c>
      <c r="G459" s="211"/>
      <c r="H459" s="214">
        <v>10.199999999999999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249</v>
      </c>
      <c r="AU459" s="220" t="s">
        <v>88</v>
      </c>
      <c r="AV459" s="14" t="s">
        <v>88</v>
      </c>
      <c r="AW459" s="14" t="s">
        <v>39</v>
      </c>
      <c r="AX459" s="14" t="s">
        <v>78</v>
      </c>
      <c r="AY459" s="220" t="s">
        <v>140</v>
      </c>
    </row>
    <row r="460" spans="1:65" s="14" customFormat="1" ht="11.25">
      <c r="B460" s="210"/>
      <c r="C460" s="211"/>
      <c r="D460" s="180" t="s">
        <v>249</v>
      </c>
      <c r="E460" s="212" t="s">
        <v>32</v>
      </c>
      <c r="F460" s="213" t="s">
        <v>714</v>
      </c>
      <c r="G460" s="211"/>
      <c r="H460" s="214">
        <v>8.4</v>
      </c>
      <c r="I460" s="215"/>
      <c r="J460" s="211"/>
      <c r="K460" s="211"/>
      <c r="L460" s="216"/>
      <c r="M460" s="217"/>
      <c r="N460" s="218"/>
      <c r="O460" s="218"/>
      <c r="P460" s="218"/>
      <c r="Q460" s="218"/>
      <c r="R460" s="218"/>
      <c r="S460" s="218"/>
      <c r="T460" s="219"/>
      <c r="AT460" s="220" t="s">
        <v>249</v>
      </c>
      <c r="AU460" s="220" t="s">
        <v>88</v>
      </c>
      <c r="AV460" s="14" t="s">
        <v>88</v>
      </c>
      <c r="AW460" s="14" t="s">
        <v>39</v>
      </c>
      <c r="AX460" s="14" t="s">
        <v>78</v>
      </c>
      <c r="AY460" s="220" t="s">
        <v>140</v>
      </c>
    </row>
    <row r="461" spans="1:65" s="14" customFormat="1" ht="11.25">
      <c r="B461" s="210"/>
      <c r="C461" s="211"/>
      <c r="D461" s="180" t="s">
        <v>249</v>
      </c>
      <c r="E461" s="212" t="s">
        <v>32</v>
      </c>
      <c r="F461" s="213" t="s">
        <v>715</v>
      </c>
      <c r="G461" s="211"/>
      <c r="H461" s="214">
        <v>8.6999999999999993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249</v>
      </c>
      <c r="AU461" s="220" t="s">
        <v>88</v>
      </c>
      <c r="AV461" s="14" t="s">
        <v>88</v>
      </c>
      <c r="AW461" s="14" t="s">
        <v>39</v>
      </c>
      <c r="AX461" s="14" t="s">
        <v>78</v>
      </c>
      <c r="AY461" s="220" t="s">
        <v>140</v>
      </c>
    </row>
    <row r="462" spans="1:65" s="14" customFormat="1" ht="11.25">
      <c r="B462" s="210"/>
      <c r="C462" s="211"/>
      <c r="D462" s="180" t="s">
        <v>249</v>
      </c>
      <c r="E462" s="212" t="s">
        <v>32</v>
      </c>
      <c r="F462" s="213" t="s">
        <v>716</v>
      </c>
      <c r="G462" s="211"/>
      <c r="H462" s="214">
        <v>8.1999999999999993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249</v>
      </c>
      <c r="AU462" s="220" t="s">
        <v>88</v>
      </c>
      <c r="AV462" s="14" t="s">
        <v>88</v>
      </c>
      <c r="AW462" s="14" t="s">
        <v>39</v>
      </c>
      <c r="AX462" s="14" t="s">
        <v>78</v>
      </c>
      <c r="AY462" s="220" t="s">
        <v>140</v>
      </c>
    </row>
    <row r="463" spans="1:65" s="14" customFormat="1" ht="11.25">
      <c r="B463" s="210"/>
      <c r="C463" s="211"/>
      <c r="D463" s="180" t="s">
        <v>249</v>
      </c>
      <c r="E463" s="212" t="s">
        <v>32</v>
      </c>
      <c r="F463" s="213" t="s">
        <v>717</v>
      </c>
      <c r="G463" s="211"/>
      <c r="H463" s="214">
        <v>7.2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249</v>
      </c>
      <c r="AU463" s="220" t="s">
        <v>88</v>
      </c>
      <c r="AV463" s="14" t="s">
        <v>88</v>
      </c>
      <c r="AW463" s="14" t="s">
        <v>39</v>
      </c>
      <c r="AX463" s="14" t="s">
        <v>78</v>
      </c>
      <c r="AY463" s="220" t="s">
        <v>140</v>
      </c>
    </row>
    <row r="464" spans="1:65" s="14" customFormat="1" ht="11.25">
      <c r="B464" s="210"/>
      <c r="C464" s="211"/>
      <c r="D464" s="180" t="s">
        <v>249</v>
      </c>
      <c r="E464" s="212" t="s">
        <v>32</v>
      </c>
      <c r="F464" s="213" t="s">
        <v>718</v>
      </c>
      <c r="G464" s="211"/>
      <c r="H464" s="214">
        <v>17.899999999999999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249</v>
      </c>
      <c r="AU464" s="220" t="s">
        <v>88</v>
      </c>
      <c r="AV464" s="14" t="s">
        <v>88</v>
      </c>
      <c r="AW464" s="14" t="s">
        <v>39</v>
      </c>
      <c r="AX464" s="14" t="s">
        <v>78</v>
      </c>
      <c r="AY464" s="220" t="s">
        <v>140</v>
      </c>
    </row>
    <row r="465" spans="1:65" s="14" customFormat="1" ht="11.25">
      <c r="B465" s="210"/>
      <c r="C465" s="211"/>
      <c r="D465" s="180" t="s">
        <v>249</v>
      </c>
      <c r="E465" s="212" t="s">
        <v>32</v>
      </c>
      <c r="F465" s="213" t="s">
        <v>719</v>
      </c>
      <c r="G465" s="211"/>
      <c r="H465" s="214">
        <v>6.6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249</v>
      </c>
      <c r="AU465" s="220" t="s">
        <v>88</v>
      </c>
      <c r="AV465" s="14" t="s">
        <v>88</v>
      </c>
      <c r="AW465" s="14" t="s">
        <v>39</v>
      </c>
      <c r="AX465" s="14" t="s">
        <v>78</v>
      </c>
      <c r="AY465" s="220" t="s">
        <v>140</v>
      </c>
    </row>
    <row r="466" spans="1:65" s="14" customFormat="1" ht="11.25">
      <c r="B466" s="210"/>
      <c r="C466" s="211"/>
      <c r="D466" s="180" t="s">
        <v>249</v>
      </c>
      <c r="E466" s="212" t="s">
        <v>32</v>
      </c>
      <c r="F466" s="213" t="s">
        <v>720</v>
      </c>
      <c r="G466" s="211"/>
      <c r="H466" s="214">
        <v>9.6999999999999993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249</v>
      </c>
      <c r="AU466" s="220" t="s">
        <v>88</v>
      </c>
      <c r="AV466" s="14" t="s">
        <v>88</v>
      </c>
      <c r="AW466" s="14" t="s">
        <v>39</v>
      </c>
      <c r="AX466" s="14" t="s">
        <v>78</v>
      </c>
      <c r="AY466" s="220" t="s">
        <v>140</v>
      </c>
    </row>
    <row r="467" spans="1:65" s="14" customFormat="1" ht="11.25">
      <c r="B467" s="210"/>
      <c r="C467" s="211"/>
      <c r="D467" s="180" t="s">
        <v>249</v>
      </c>
      <c r="E467" s="212" t="s">
        <v>32</v>
      </c>
      <c r="F467" s="213" t="s">
        <v>721</v>
      </c>
      <c r="G467" s="211"/>
      <c r="H467" s="214">
        <v>25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249</v>
      </c>
      <c r="AU467" s="220" t="s">
        <v>88</v>
      </c>
      <c r="AV467" s="14" t="s">
        <v>88</v>
      </c>
      <c r="AW467" s="14" t="s">
        <v>39</v>
      </c>
      <c r="AX467" s="14" t="s">
        <v>78</v>
      </c>
      <c r="AY467" s="220" t="s">
        <v>140</v>
      </c>
    </row>
    <row r="468" spans="1:65" s="14" customFormat="1" ht="11.25">
      <c r="B468" s="210"/>
      <c r="C468" s="211"/>
      <c r="D468" s="180" t="s">
        <v>249</v>
      </c>
      <c r="E468" s="212" t="s">
        <v>32</v>
      </c>
      <c r="F468" s="213" t="s">
        <v>722</v>
      </c>
      <c r="G468" s="211"/>
      <c r="H468" s="214">
        <v>7.8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249</v>
      </c>
      <c r="AU468" s="220" t="s">
        <v>88</v>
      </c>
      <c r="AV468" s="14" t="s">
        <v>88</v>
      </c>
      <c r="AW468" s="14" t="s">
        <v>39</v>
      </c>
      <c r="AX468" s="14" t="s">
        <v>78</v>
      </c>
      <c r="AY468" s="220" t="s">
        <v>140</v>
      </c>
    </row>
    <row r="469" spans="1:65" s="14" customFormat="1" ht="11.25">
      <c r="B469" s="210"/>
      <c r="C469" s="211"/>
      <c r="D469" s="180" t="s">
        <v>249</v>
      </c>
      <c r="E469" s="212" t="s">
        <v>32</v>
      </c>
      <c r="F469" s="213" t="s">
        <v>723</v>
      </c>
      <c r="G469" s="211"/>
      <c r="H469" s="214">
        <v>11.3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249</v>
      </c>
      <c r="AU469" s="220" t="s">
        <v>88</v>
      </c>
      <c r="AV469" s="14" t="s">
        <v>88</v>
      </c>
      <c r="AW469" s="14" t="s">
        <v>39</v>
      </c>
      <c r="AX469" s="14" t="s">
        <v>78</v>
      </c>
      <c r="AY469" s="220" t="s">
        <v>140</v>
      </c>
    </row>
    <row r="470" spans="1:65" s="14" customFormat="1" ht="11.25">
      <c r="B470" s="210"/>
      <c r="C470" s="211"/>
      <c r="D470" s="180" t="s">
        <v>249</v>
      </c>
      <c r="E470" s="212" t="s">
        <v>32</v>
      </c>
      <c r="F470" s="213" t="s">
        <v>724</v>
      </c>
      <c r="G470" s="211"/>
      <c r="H470" s="214">
        <v>19.5</v>
      </c>
      <c r="I470" s="215"/>
      <c r="J470" s="211"/>
      <c r="K470" s="211"/>
      <c r="L470" s="216"/>
      <c r="M470" s="217"/>
      <c r="N470" s="218"/>
      <c r="O470" s="218"/>
      <c r="P470" s="218"/>
      <c r="Q470" s="218"/>
      <c r="R470" s="218"/>
      <c r="S470" s="218"/>
      <c r="T470" s="219"/>
      <c r="AT470" s="220" t="s">
        <v>249</v>
      </c>
      <c r="AU470" s="220" t="s">
        <v>88</v>
      </c>
      <c r="AV470" s="14" t="s">
        <v>88</v>
      </c>
      <c r="AW470" s="14" t="s">
        <v>39</v>
      </c>
      <c r="AX470" s="14" t="s">
        <v>78</v>
      </c>
      <c r="AY470" s="220" t="s">
        <v>140</v>
      </c>
    </row>
    <row r="471" spans="1:65" s="14" customFormat="1" ht="11.25">
      <c r="B471" s="210"/>
      <c r="C471" s="211"/>
      <c r="D471" s="180" t="s">
        <v>249</v>
      </c>
      <c r="E471" s="212" t="s">
        <v>32</v>
      </c>
      <c r="F471" s="213" t="s">
        <v>725</v>
      </c>
      <c r="G471" s="211"/>
      <c r="H471" s="214">
        <v>15.4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249</v>
      </c>
      <c r="AU471" s="220" t="s">
        <v>88</v>
      </c>
      <c r="AV471" s="14" t="s">
        <v>88</v>
      </c>
      <c r="AW471" s="14" t="s">
        <v>39</v>
      </c>
      <c r="AX471" s="14" t="s">
        <v>78</v>
      </c>
      <c r="AY471" s="220" t="s">
        <v>140</v>
      </c>
    </row>
    <row r="472" spans="1:65" s="14" customFormat="1" ht="11.25">
      <c r="B472" s="210"/>
      <c r="C472" s="211"/>
      <c r="D472" s="180" t="s">
        <v>249</v>
      </c>
      <c r="E472" s="212" t="s">
        <v>32</v>
      </c>
      <c r="F472" s="213" t="s">
        <v>726</v>
      </c>
      <c r="G472" s="211"/>
      <c r="H472" s="214">
        <v>10.3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249</v>
      </c>
      <c r="AU472" s="220" t="s">
        <v>88</v>
      </c>
      <c r="AV472" s="14" t="s">
        <v>88</v>
      </c>
      <c r="AW472" s="14" t="s">
        <v>39</v>
      </c>
      <c r="AX472" s="14" t="s">
        <v>78</v>
      </c>
      <c r="AY472" s="220" t="s">
        <v>140</v>
      </c>
    </row>
    <row r="473" spans="1:65" s="14" customFormat="1" ht="11.25">
      <c r="B473" s="210"/>
      <c r="C473" s="211"/>
      <c r="D473" s="180" t="s">
        <v>249</v>
      </c>
      <c r="E473" s="212" t="s">
        <v>32</v>
      </c>
      <c r="F473" s="213" t="s">
        <v>727</v>
      </c>
      <c r="G473" s="211"/>
      <c r="H473" s="214">
        <v>10.6</v>
      </c>
      <c r="I473" s="215"/>
      <c r="J473" s="211"/>
      <c r="K473" s="211"/>
      <c r="L473" s="216"/>
      <c r="M473" s="217"/>
      <c r="N473" s="218"/>
      <c r="O473" s="218"/>
      <c r="P473" s="218"/>
      <c r="Q473" s="218"/>
      <c r="R473" s="218"/>
      <c r="S473" s="218"/>
      <c r="T473" s="219"/>
      <c r="AT473" s="220" t="s">
        <v>249</v>
      </c>
      <c r="AU473" s="220" t="s">
        <v>88</v>
      </c>
      <c r="AV473" s="14" t="s">
        <v>88</v>
      </c>
      <c r="AW473" s="14" t="s">
        <v>39</v>
      </c>
      <c r="AX473" s="14" t="s">
        <v>78</v>
      </c>
      <c r="AY473" s="220" t="s">
        <v>140</v>
      </c>
    </row>
    <row r="474" spans="1:65" s="14" customFormat="1" ht="11.25">
      <c r="B474" s="210"/>
      <c r="C474" s="211"/>
      <c r="D474" s="180" t="s">
        <v>249</v>
      </c>
      <c r="E474" s="212" t="s">
        <v>32</v>
      </c>
      <c r="F474" s="213" t="s">
        <v>728</v>
      </c>
      <c r="G474" s="211"/>
      <c r="H474" s="214">
        <v>15.2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249</v>
      </c>
      <c r="AU474" s="220" t="s">
        <v>88</v>
      </c>
      <c r="AV474" s="14" t="s">
        <v>88</v>
      </c>
      <c r="AW474" s="14" t="s">
        <v>39</v>
      </c>
      <c r="AX474" s="14" t="s">
        <v>78</v>
      </c>
      <c r="AY474" s="220" t="s">
        <v>140</v>
      </c>
    </row>
    <row r="475" spans="1:65" s="14" customFormat="1" ht="11.25">
      <c r="B475" s="210"/>
      <c r="C475" s="211"/>
      <c r="D475" s="180" t="s">
        <v>249</v>
      </c>
      <c r="E475" s="212" t="s">
        <v>32</v>
      </c>
      <c r="F475" s="213" t="s">
        <v>729</v>
      </c>
      <c r="G475" s="211"/>
      <c r="H475" s="214">
        <v>14.4</v>
      </c>
      <c r="I475" s="215"/>
      <c r="J475" s="211"/>
      <c r="K475" s="211"/>
      <c r="L475" s="216"/>
      <c r="M475" s="217"/>
      <c r="N475" s="218"/>
      <c r="O475" s="218"/>
      <c r="P475" s="218"/>
      <c r="Q475" s="218"/>
      <c r="R475" s="218"/>
      <c r="S475" s="218"/>
      <c r="T475" s="219"/>
      <c r="AT475" s="220" t="s">
        <v>249</v>
      </c>
      <c r="AU475" s="220" t="s">
        <v>88</v>
      </c>
      <c r="AV475" s="14" t="s">
        <v>88</v>
      </c>
      <c r="AW475" s="14" t="s">
        <v>39</v>
      </c>
      <c r="AX475" s="14" t="s">
        <v>78</v>
      </c>
      <c r="AY475" s="220" t="s">
        <v>140</v>
      </c>
    </row>
    <row r="476" spans="1:65" s="14" customFormat="1" ht="11.25">
      <c r="B476" s="210"/>
      <c r="C476" s="211"/>
      <c r="D476" s="180" t="s">
        <v>249</v>
      </c>
      <c r="E476" s="212" t="s">
        <v>32</v>
      </c>
      <c r="F476" s="213" t="s">
        <v>730</v>
      </c>
      <c r="G476" s="211"/>
      <c r="H476" s="214">
        <v>52.3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249</v>
      </c>
      <c r="AU476" s="220" t="s">
        <v>88</v>
      </c>
      <c r="AV476" s="14" t="s">
        <v>88</v>
      </c>
      <c r="AW476" s="14" t="s">
        <v>39</v>
      </c>
      <c r="AX476" s="14" t="s">
        <v>78</v>
      </c>
      <c r="AY476" s="220" t="s">
        <v>140</v>
      </c>
    </row>
    <row r="477" spans="1:65" s="15" customFormat="1" ht="11.25">
      <c r="B477" s="221"/>
      <c r="C477" s="222"/>
      <c r="D477" s="180" t="s">
        <v>249</v>
      </c>
      <c r="E477" s="223" t="s">
        <v>32</v>
      </c>
      <c r="F477" s="224" t="s">
        <v>384</v>
      </c>
      <c r="G477" s="222"/>
      <c r="H477" s="225">
        <v>354.75</v>
      </c>
      <c r="I477" s="226"/>
      <c r="J477" s="222"/>
      <c r="K477" s="222"/>
      <c r="L477" s="227"/>
      <c r="M477" s="228"/>
      <c r="N477" s="229"/>
      <c r="O477" s="229"/>
      <c r="P477" s="229"/>
      <c r="Q477" s="229"/>
      <c r="R477" s="229"/>
      <c r="S477" s="229"/>
      <c r="T477" s="230"/>
      <c r="AT477" s="231" t="s">
        <v>249</v>
      </c>
      <c r="AU477" s="231" t="s">
        <v>88</v>
      </c>
      <c r="AV477" s="15" t="s">
        <v>139</v>
      </c>
      <c r="AW477" s="15" t="s">
        <v>39</v>
      </c>
      <c r="AX477" s="15" t="s">
        <v>86</v>
      </c>
      <c r="AY477" s="231" t="s">
        <v>140</v>
      </c>
    </row>
    <row r="478" spans="1:65" s="2" customFormat="1" ht="16.5" customHeight="1">
      <c r="A478" s="36"/>
      <c r="B478" s="37"/>
      <c r="C478" s="167" t="s">
        <v>731</v>
      </c>
      <c r="D478" s="167" t="s">
        <v>141</v>
      </c>
      <c r="E478" s="168" t="s">
        <v>732</v>
      </c>
      <c r="F478" s="169" t="s">
        <v>733</v>
      </c>
      <c r="G478" s="170" t="s">
        <v>366</v>
      </c>
      <c r="H478" s="171">
        <v>23</v>
      </c>
      <c r="I478" s="172"/>
      <c r="J478" s="173">
        <f>ROUND(I478*H478,2)</f>
        <v>0</v>
      </c>
      <c r="K478" s="169" t="s">
        <v>245</v>
      </c>
      <c r="L478" s="41"/>
      <c r="M478" s="174" t="s">
        <v>32</v>
      </c>
      <c r="N478" s="175" t="s">
        <v>49</v>
      </c>
      <c r="O478" s="66"/>
      <c r="P478" s="176">
        <f>O478*H478</f>
        <v>0</v>
      </c>
      <c r="Q478" s="176">
        <v>1.7770000000000001E-2</v>
      </c>
      <c r="R478" s="176">
        <f>Q478*H478</f>
        <v>0.40871000000000002</v>
      </c>
      <c r="S478" s="176">
        <v>0</v>
      </c>
      <c r="T478" s="177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78" t="s">
        <v>139</v>
      </c>
      <c r="AT478" s="178" t="s">
        <v>141</v>
      </c>
      <c r="AU478" s="178" t="s">
        <v>88</v>
      </c>
      <c r="AY478" s="18" t="s">
        <v>140</v>
      </c>
      <c r="BE478" s="179">
        <f>IF(N478="základní",J478,0)</f>
        <v>0</v>
      </c>
      <c r="BF478" s="179">
        <f>IF(N478="snížená",J478,0)</f>
        <v>0</v>
      </c>
      <c r="BG478" s="179">
        <f>IF(N478="zákl. přenesená",J478,0)</f>
        <v>0</v>
      </c>
      <c r="BH478" s="179">
        <f>IF(N478="sníž. přenesená",J478,0)</f>
        <v>0</v>
      </c>
      <c r="BI478" s="179">
        <f>IF(N478="nulová",J478,0)</f>
        <v>0</v>
      </c>
      <c r="BJ478" s="18" t="s">
        <v>86</v>
      </c>
      <c r="BK478" s="179">
        <f>ROUND(I478*H478,2)</f>
        <v>0</v>
      </c>
      <c r="BL478" s="18" t="s">
        <v>139</v>
      </c>
      <c r="BM478" s="178" t="s">
        <v>734</v>
      </c>
    </row>
    <row r="479" spans="1:65" s="2" customFormat="1" ht="19.5">
      <c r="A479" s="36"/>
      <c r="B479" s="37"/>
      <c r="C479" s="38"/>
      <c r="D479" s="180" t="s">
        <v>146</v>
      </c>
      <c r="E479" s="38"/>
      <c r="F479" s="181" t="s">
        <v>735</v>
      </c>
      <c r="G479" s="38"/>
      <c r="H479" s="38"/>
      <c r="I479" s="182"/>
      <c r="J479" s="38"/>
      <c r="K479" s="38"/>
      <c r="L479" s="41"/>
      <c r="M479" s="183"/>
      <c r="N479" s="184"/>
      <c r="O479" s="66"/>
      <c r="P479" s="66"/>
      <c r="Q479" s="66"/>
      <c r="R479" s="66"/>
      <c r="S479" s="66"/>
      <c r="T479" s="67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8" t="s">
        <v>146</v>
      </c>
      <c r="AU479" s="18" t="s">
        <v>88</v>
      </c>
    </row>
    <row r="480" spans="1:65" s="2" customFormat="1" ht="11.25">
      <c r="A480" s="36"/>
      <c r="B480" s="37"/>
      <c r="C480" s="38"/>
      <c r="D480" s="198" t="s">
        <v>191</v>
      </c>
      <c r="E480" s="38"/>
      <c r="F480" s="199" t="s">
        <v>736</v>
      </c>
      <c r="G480" s="38"/>
      <c r="H480" s="38"/>
      <c r="I480" s="182"/>
      <c r="J480" s="38"/>
      <c r="K480" s="38"/>
      <c r="L480" s="41"/>
      <c r="M480" s="183"/>
      <c r="N480" s="184"/>
      <c r="O480" s="66"/>
      <c r="P480" s="66"/>
      <c r="Q480" s="66"/>
      <c r="R480" s="66"/>
      <c r="S480" s="66"/>
      <c r="T480" s="67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18" t="s">
        <v>191</v>
      </c>
      <c r="AU480" s="18" t="s">
        <v>88</v>
      </c>
    </row>
    <row r="481" spans="1:65" s="13" customFormat="1" ht="11.25">
      <c r="B481" s="200"/>
      <c r="C481" s="201"/>
      <c r="D481" s="180" t="s">
        <v>249</v>
      </c>
      <c r="E481" s="202" t="s">
        <v>32</v>
      </c>
      <c r="F481" s="203" t="s">
        <v>737</v>
      </c>
      <c r="G481" s="201"/>
      <c r="H481" s="202" t="s">
        <v>32</v>
      </c>
      <c r="I481" s="204"/>
      <c r="J481" s="201"/>
      <c r="K481" s="201"/>
      <c r="L481" s="205"/>
      <c r="M481" s="206"/>
      <c r="N481" s="207"/>
      <c r="O481" s="207"/>
      <c r="P481" s="207"/>
      <c r="Q481" s="207"/>
      <c r="R481" s="207"/>
      <c r="S481" s="207"/>
      <c r="T481" s="208"/>
      <c r="AT481" s="209" t="s">
        <v>249</v>
      </c>
      <c r="AU481" s="209" t="s">
        <v>88</v>
      </c>
      <c r="AV481" s="13" t="s">
        <v>86</v>
      </c>
      <c r="AW481" s="13" t="s">
        <v>39</v>
      </c>
      <c r="AX481" s="13" t="s">
        <v>78</v>
      </c>
      <c r="AY481" s="209" t="s">
        <v>140</v>
      </c>
    </row>
    <row r="482" spans="1:65" s="14" customFormat="1" ht="11.25">
      <c r="B482" s="210"/>
      <c r="C482" s="211"/>
      <c r="D482" s="180" t="s">
        <v>249</v>
      </c>
      <c r="E482" s="212" t="s">
        <v>32</v>
      </c>
      <c r="F482" s="213" t="s">
        <v>355</v>
      </c>
      <c r="G482" s="211"/>
      <c r="H482" s="214">
        <v>17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249</v>
      </c>
      <c r="AU482" s="220" t="s">
        <v>88</v>
      </c>
      <c r="AV482" s="14" t="s">
        <v>88</v>
      </c>
      <c r="AW482" s="14" t="s">
        <v>39</v>
      </c>
      <c r="AX482" s="14" t="s">
        <v>78</v>
      </c>
      <c r="AY482" s="220" t="s">
        <v>140</v>
      </c>
    </row>
    <row r="483" spans="1:65" s="13" customFormat="1" ht="11.25">
      <c r="B483" s="200"/>
      <c r="C483" s="201"/>
      <c r="D483" s="180" t="s">
        <v>249</v>
      </c>
      <c r="E483" s="202" t="s">
        <v>32</v>
      </c>
      <c r="F483" s="203" t="s">
        <v>738</v>
      </c>
      <c r="G483" s="201"/>
      <c r="H483" s="202" t="s">
        <v>32</v>
      </c>
      <c r="I483" s="204"/>
      <c r="J483" s="201"/>
      <c r="K483" s="201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249</v>
      </c>
      <c r="AU483" s="209" t="s">
        <v>88</v>
      </c>
      <c r="AV483" s="13" t="s">
        <v>86</v>
      </c>
      <c r="AW483" s="13" t="s">
        <v>39</v>
      </c>
      <c r="AX483" s="13" t="s">
        <v>78</v>
      </c>
      <c r="AY483" s="209" t="s">
        <v>140</v>
      </c>
    </row>
    <row r="484" spans="1:65" s="14" customFormat="1" ht="11.25">
      <c r="B484" s="210"/>
      <c r="C484" s="211"/>
      <c r="D484" s="180" t="s">
        <v>249</v>
      </c>
      <c r="E484" s="212" t="s">
        <v>32</v>
      </c>
      <c r="F484" s="213" t="s">
        <v>165</v>
      </c>
      <c r="G484" s="211"/>
      <c r="H484" s="214">
        <v>6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249</v>
      </c>
      <c r="AU484" s="220" t="s">
        <v>88</v>
      </c>
      <c r="AV484" s="14" t="s">
        <v>88</v>
      </c>
      <c r="AW484" s="14" t="s">
        <v>39</v>
      </c>
      <c r="AX484" s="14" t="s">
        <v>78</v>
      </c>
      <c r="AY484" s="220" t="s">
        <v>140</v>
      </c>
    </row>
    <row r="485" spans="1:65" s="15" customFormat="1" ht="11.25">
      <c r="B485" s="221"/>
      <c r="C485" s="222"/>
      <c r="D485" s="180" t="s">
        <v>249</v>
      </c>
      <c r="E485" s="223" t="s">
        <v>32</v>
      </c>
      <c r="F485" s="224" t="s">
        <v>384</v>
      </c>
      <c r="G485" s="222"/>
      <c r="H485" s="225">
        <v>23</v>
      </c>
      <c r="I485" s="226"/>
      <c r="J485" s="222"/>
      <c r="K485" s="222"/>
      <c r="L485" s="227"/>
      <c r="M485" s="228"/>
      <c r="N485" s="229"/>
      <c r="O485" s="229"/>
      <c r="P485" s="229"/>
      <c r="Q485" s="229"/>
      <c r="R485" s="229"/>
      <c r="S485" s="229"/>
      <c r="T485" s="230"/>
      <c r="AT485" s="231" t="s">
        <v>249</v>
      </c>
      <c r="AU485" s="231" t="s">
        <v>88</v>
      </c>
      <c r="AV485" s="15" t="s">
        <v>139</v>
      </c>
      <c r="AW485" s="15" t="s">
        <v>39</v>
      </c>
      <c r="AX485" s="15" t="s">
        <v>86</v>
      </c>
      <c r="AY485" s="231" t="s">
        <v>140</v>
      </c>
    </row>
    <row r="486" spans="1:65" s="2" customFormat="1" ht="16.5" customHeight="1">
      <c r="A486" s="36"/>
      <c r="B486" s="37"/>
      <c r="C486" s="232" t="s">
        <v>739</v>
      </c>
      <c r="D486" s="232" t="s">
        <v>416</v>
      </c>
      <c r="E486" s="233" t="s">
        <v>740</v>
      </c>
      <c r="F486" s="234" t="s">
        <v>741</v>
      </c>
      <c r="G486" s="235" t="s">
        <v>366</v>
      </c>
      <c r="H486" s="236">
        <v>6</v>
      </c>
      <c r="I486" s="237"/>
      <c r="J486" s="238">
        <f>ROUND(I486*H486,2)</f>
        <v>0</v>
      </c>
      <c r="K486" s="234" t="s">
        <v>245</v>
      </c>
      <c r="L486" s="239"/>
      <c r="M486" s="240" t="s">
        <v>32</v>
      </c>
      <c r="N486" s="241" t="s">
        <v>49</v>
      </c>
      <c r="O486" s="66"/>
      <c r="P486" s="176">
        <f>O486*H486</f>
        <v>0</v>
      </c>
      <c r="Q486" s="176">
        <v>1.225E-2</v>
      </c>
      <c r="R486" s="176">
        <f>Q486*H486</f>
        <v>7.350000000000001E-2</v>
      </c>
      <c r="S486" s="176">
        <v>0</v>
      </c>
      <c r="T486" s="177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78" t="s">
        <v>173</v>
      </c>
      <c r="AT486" s="178" t="s">
        <v>416</v>
      </c>
      <c r="AU486" s="178" t="s">
        <v>88</v>
      </c>
      <c r="AY486" s="18" t="s">
        <v>140</v>
      </c>
      <c r="BE486" s="179">
        <f>IF(N486="základní",J486,0)</f>
        <v>0</v>
      </c>
      <c r="BF486" s="179">
        <f>IF(N486="snížená",J486,0)</f>
        <v>0</v>
      </c>
      <c r="BG486" s="179">
        <f>IF(N486="zákl. přenesená",J486,0)</f>
        <v>0</v>
      </c>
      <c r="BH486" s="179">
        <f>IF(N486="sníž. přenesená",J486,0)</f>
        <v>0</v>
      </c>
      <c r="BI486" s="179">
        <f>IF(N486="nulová",J486,0)</f>
        <v>0</v>
      </c>
      <c r="BJ486" s="18" t="s">
        <v>86</v>
      </c>
      <c r="BK486" s="179">
        <f>ROUND(I486*H486,2)</f>
        <v>0</v>
      </c>
      <c r="BL486" s="18" t="s">
        <v>139</v>
      </c>
      <c r="BM486" s="178" t="s">
        <v>742</v>
      </c>
    </row>
    <row r="487" spans="1:65" s="2" customFormat="1" ht="11.25">
      <c r="A487" s="36"/>
      <c r="B487" s="37"/>
      <c r="C487" s="38"/>
      <c r="D487" s="180" t="s">
        <v>146</v>
      </c>
      <c r="E487" s="38"/>
      <c r="F487" s="181" t="s">
        <v>741</v>
      </c>
      <c r="G487" s="38"/>
      <c r="H487" s="38"/>
      <c r="I487" s="182"/>
      <c r="J487" s="38"/>
      <c r="K487" s="38"/>
      <c r="L487" s="41"/>
      <c r="M487" s="183"/>
      <c r="N487" s="184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8" t="s">
        <v>146</v>
      </c>
      <c r="AU487" s="18" t="s">
        <v>88</v>
      </c>
    </row>
    <row r="488" spans="1:65" s="2" customFormat="1" ht="16.5" customHeight="1">
      <c r="A488" s="36"/>
      <c r="B488" s="37"/>
      <c r="C488" s="232" t="s">
        <v>743</v>
      </c>
      <c r="D488" s="232" t="s">
        <v>416</v>
      </c>
      <c r="E488" s="233" t="s">
        <v>744</v>
      </c>
      <c r="F488" s="234" t="s">
        <v>745</v>
      </c>
      <c r="G488" s="235" t="s">
        <v>366</v>
      </c>
      <c r="H488" s="236">
        <v>17</v>
      </c>
      <c r="I488" s="237"/>
      <c r="J488" s="238">
        <f>ROUND(I488*H488,2)</f>
        <v>0</v>
      </c>
      <c r="K488" s="234" t="s">
        <v>245</v>
      </c>
      <c r="L488" s="239"/>
      <c r="M488" s="240" t="s">
        <v>32</v>
      </c>
      <c r="N488" s="241" t="s">
        <v>49</v>
      </c>
      <c r="O488" s="66"/>
      <c r="P488" s="176">
        <f>O488*H488</f>
        <v>0</v>
      </c>
      <c r="Q488" s="176">
        <v>1.2489999999999999E-2</v>
      </c>
      <c r="R488" s="176">
        <f>Q488*H488</f>
        <v>0.21232999999999999</v>
      </c>
      <c r="S488" s="176">
        <v>0</v>
      </c>
      <c r="T488" s="177">
        <f>S488*H488</f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178" t="s">
        <v>173</v>
      </c>
      <c r="AT488" s="178" t="s">
        <v>416</v>
      </c>
      <c r="AU488" s="178" t="s">
        <v>88</v>
      </c>
      <c r="AY488" s="18" t="s">
        <v>140</v>
      </c>
      <c r="BE488" s="179">
        <f>IF(N488="základní",J488,0)</f>
        <v>0</v>
      </c>
      <c r="BF488" s="179">
        <f>IF(N488="snížená",J488,0)</f>
        <v>0</v>
      </c>
      <c r="BG488" s="179">
        <f>IF(N488="zákl. přenesená",J488,0)</f>
        <v>0</v>
      </c>
      <c r="BH488" s="179">
        <f>IF(N488="sníž. přenesená",J488,0)</f>
        <v>0</v>
      </c>
      <c r="BI488" s="179">
        <f>IF(N488="nulová",J488,0)</f>
        <v>0</v>
      </c>
      <c r="BJ488" s="18" t="s">
        <v>86</v>
      </c>
      <c r="BK488" s="179">
        <f>ROUND(I488*H488,2)</f>
        <v>0</v>
      </c>
      <c r="BL488" s="18" t="s">
        <v>139</v>
      </c>
      <c r="BM488" s="178" t="s">
        <v>746</v>
      </c>
    </row>
    <row r="489" spans="1:65" s="2" customFormat="1" ht="11.25">
      <c r="A489" s="36"/>
      <c r="B489" s="37"/>
      <c r="C489" s="38"/>
      <c r="D489" s="180" t="s">
        <v>146</v>
      </c>
      <c r="E489" s="38"/>
      <c r="F489" s="181" t="s">
        <v>745</v>
      </c>
      <c r="G489" s="38"/>
      <c r="H489" s="38"/>
      <c r="I489" s="182"/>
      <c r="J489" s="38"/>
      <c r="K489" s="38"/>
      <c r="L489" s="41"/>
      <c r="M489" s="183"/>
      <c r="N489" s="184"/>
      <c r="O489" s="66"/>
      <c r="P489" s="66"/>
      <c r="Q489" s="66"/>
      <c r="R489" s="66"/>
      <c r="S489" s="66"/>
      <c r="T489" s="67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T489" s="18" t="s">
        <v>146</v>
      </c>
      <c r="AU489" s="18" t="s">
        <v>88</v>
      </c>
    </row>
    <row r="490" spans="1:65" s="2" customFormat="1" ht="16.5" customHeight="1">
      <c r="A490" s="36"/>
      <c r="B490" s="37"/>
      <c r="C490" s="167" t="s">
        <v>747</v>
      </c>
      <c r="D490" s="167" t="s">
        <v>141</v>
      </c>
      <c r="E490" s="168" t="s">
        <v>748</v>
      </c>
      <c r="F490" s="169" t="s">
        <v>749</v>
      </c>
      <c r="G490" s="170" t="s">
        <v>366</v>
      </c>
      <c r="H490" s="171">
        <v>2</v>
      </c>
      <c r="I490" s="172"/>
      <c r="J490" s="173">
        <f>ROUND(I490*H490,2)</f>
        <v>0</v>
      </c>
      <c r="K490" s="169" t="s">
        <v>245</v>
      </c>
      <c r="L490" s="41"/>
      <c r="M490" s="174" t="s">
        <v>32</v>
      </c>
      <c r="N490" s="175" t="s">
        <v>49</v>
      </c>
      <c r="O490" s="66"/>
      <c r="P490" s="176">
        <f>O490*H490</f>
        <v>0</v>
      </c>
      <c r="Q490" s="176">
        <v>0</v>
      </c>
      <c r="R490" s="176">
        <f>Q490*H490</f>
        <v>0</v>
      </c>
      <c r="S490" s="176">
        <v>0</v>
      </c>
      <c r="T490" s="177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78" t="s">
        <v>139</v>
      </c>
      <c r="AT490" s="178" t="s">
        <v>141</v>
      </c>
      <c r="AU490" s="178" t="s">
        <v>88</v>
      </c>
      <c r="AY490" s="18" t="s">
        <v>140</v>
      </c>
      <c r="BE490" s="179">
        <f>IF(N490="základní",J490,0)</f>
        <v>0</v>
      </c>
      <c r="BF490" s="179">
        <f>IF(N490="snížená",J490,0)</f>
        <v>0</v>
      </c>
      <c r="BG490" s="179">
        <f>IF(N490="zákl. přenesená",J490,0)</f>
        <v>0</v>
      </c>
      <c r="BH490" s="179">
        <f>IF(N490="sníž. přenesená",J490,0)</f>
        <v>0</v>
      </c>
      <c r="BI490" s="179">
        <f>IF(N490="nulová",J490,0)</f>
        <v>0</v>
      </c>
      <c r="BJ490" s="18" t="s">
        <v>86</v>
      </c>
      <c r="BK490" s="179">
        <f>ROUND(I490*H490,2)</f>
        <v>0</v>
      </c>
      <c r="BL490" s="18" t="s">
        <v>139</v>
      </c>
      <c r="BM490" s="178" t="s">
        <v>750</v>
      </c>
    </row>
    <row r="491" spans="1:65" s="2" customFormat="1" ht="11.25">
      <c r="A491" s="36"/>
      <c r="B491" s="37"/>
      <c r="C491" s="38"/>
      <c r="D491" s="180" t="s">
        <v>146</v>
      </c>
      <c r="E491" s="38"/>
      <c r="F491" s="181" t="s">
        <v>751</v>
      </c>
      <c r="G491" s="38"/>
      <c r="H491" s="38"/>
      <c r="I491" s="182"/>
      <c r="J491" s="38"/>
      <c r="K491" s="38"/>
      <c r="L491" s="41"/>
      <c r="M491" s="183"/>
      <c r="N491" s="184"/>
      <c r="O491" s="66"/>
      <c r="P491" s="66"/>
      <c r="Q491" s="66"/>
      <c r="R491" s="66"/>
      <c r="S491" s="66"/>
      <c r="T491" s="67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8" t="s">
        <v>146</v>
      </c>
      <c r="AU491" s="18" t="s">
        <v>88</v>
      </c>
    </row>
    <row r="492" spans="1:65" s="2" customFormat="1" ht="11.25">
      <c r="A492" s="36"/>
      <c r="B492" s="37"/>
      <c r="C492" s="38"/>
      <c r="D492" s="198" t="s">
        <v>191</v>
      </c>
      <c r="E492" s="38"/>
      <c r="F492" s="199" t="s">
        <v>752</v>
      </c>
      <c r="G492" s="38"/>
      <c r="H492" s="38"/>
      <c r="I492" s="182"/>
      <c r="J492" s="38"/>
      <c r="K492" s="38"/>
      <c r="L492" s="41"/>
      <c r="M492" s="183"/>
      <c r="N492" s="184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8" t="s">
        <v>191</v>
      </c>
      <c r="AU492" s="18" t="s">
        <v>88</v>
      </c>
    </row>
    <row r="493" spans="1:65" s="2" customFormat="1" ht="16.5" customHeight="1">
      <c r="A493" s="36"/>
      <c r="B493" s="37"/>
      <c r="C493" s="232" t="s">
        <v>753</v>
      </c>
      <c r="D493" s="232" t="s">
        <v>416</v>
      </c>
      <c r="E493" s="233" t="s">
        <v>754</v>
      </c>
      <c r="F493" s="234" t="s">
        <v>755</v>
      </c>
      <c r="G493" s="235" t="s">
        <v>366</v>
      </c>
      <c r="H493" s="236">
        <v>2</v>
      </c>
      <c r="I493" s="237"/>
      <c r="J493" s="238">
        <f>ROUND(I493*H493,2)</f>
        <v>0</v>
      </c>
      <c r="K493" s="234" t="s">
        <v>245</v>
      </c>
      <c r="L493" s="239"/>
      <c r="M493" s="240" t="s">
        <v>32</v>
      </c>
      <c r="N493" s="241" t="s">
        <v>49</v>
      </c>
      <c r="O493" s="66"/>
      <c r="P493" s="176">
        <f>O493*H493</f>
        <v>0</v>
      </c>
      <c r="Q493" s="176">
        <v>2.5999999999999999E-3</v>
      </c>
      <c r="R493" s="176">
        <f>Q493*H493</f>
        <v>5.1999999999999998E-3</v>
      </c>
      <c r="S493" s="176">
        <v>0</v>
      </c>
      <c r="T493" s="177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78" t="s">
        <v>173</v>
      </c>
      <c r="AT493" s="178" t="s">
        <v>416</v>
      </c>
      <c r="AU493" s="178" t="s">
        <v>88</v>
      </c>
      <c r="AY493" s="18" t="s">
        <v>140</v>
      </c>
      <c r="BE493" s="179">
        <f>IF(N493="základní",J493,0)</f>
        <v>0</v>
      </c>
      <c r="BF493" s="179">
        <f>IF(N493="snížená",J493,0)</f>
        <v>0</v>
      </c>
      <c r="BG493" s="179">
        <f>IF(N493="zákl. přenesená",J493,0)</f>
        <v>0</v>
      </c>
      <c r="BH493" s="179">
        <f>IF(N493="sníž. přenesená",J493,0)</f>
        <v>0</v>
      </c>
      <c r="BI493" s="179">
        <f>IF(N493="nulová",J493,0)</f>
        <v>0</v>
      </c>
      <c r="BJ493" s="18" t="s">
        <v>86</v>
      </c>
      <c r="BK493" s="179">
        <f>ROUND(I493*H493,2)</f>
        <v>0</v>
      </c>
      <c r="BL493" s="18" t="s">
        <v>139</v>
      </c>
      <c r="BM493" s="178" t="s">
        <v>756</v>
      </c>
    </row>
    <row r="494" spans="1:65" s="2" customFormat="1" ht="11.25">
      <c r="A494" s="36"/>
      <c r="B494" s="37"/>
      <c r="C494" s="38"/>
      <c r="D494" s="180" t="s">
        <v>146</v>
      </c>
      <c r="E494" s="38"/>
      <c r="F494" s="181" t="s">
        <v>755</v>
      </c>
      <c r="G494" s="38"/>
      <c r="H494" s="38"/>
      <c r="I494" s="182"/>
      <c r="J494" s="38"/>
      <c r="K494" s="38"/>
      <c r="L494" s="41"/>
      <c r="M494" s="183"/>
      <c r="N494" s="184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8" t="s">
        <v>146</v>
      </c>
      <c r="AU494" s="18" t="s">
        <v>88</v>
      </c>
    </row>
    <row r="495" spans="1:65" s="11" customFormat="1" ht="22.9" customHeight="1">
      <c r="B495" s="153"/>
      <c r="C495" s="154"/>
      <c r="D495" s="155" t="s">
        <v>77</v>
      </c>
      <c r="E495" s="196" t="s">
        <v>295</v>
      </c>
      <c r="F495" s="196" t="s">
        <v>757</v>
      </c>
      <c r="G495" s="154"/>
      <c r="H495" s="154"/>
      <c r="I495" s="157"/>
      <c r="J495" s="197">
        <f>BK495</f>
        <v>0</v>
      </c>
      <c r="K495" s="154"/>
      <c r="L495" s="159"/>
      <c r="M495" s="160"/>
      <c r="N495" s="161"/>
      <c r="O495" s="161"/>
      <c r="P495" s="162">
        <f>SUM(P496:P548)</f>
        <v>0</v>
      </c>
      <c r="Q495" s="161"/>
      <c r="R495" s="162">
        <f>SUM(R496:R548)</f>
        <v>13.3910008</v>
      </c>
      <c r="S495" s="161"/>
      <c r="T495" s="163">
        <f>SUM(T496:T548)</f>
        <v>0</v>
      </c>
      <c r="AR495" s="164" t="s">
        <v>86</v>
      </c>
      <c r="AT495" s="165" t="s">
        <v>77</v>
      </c>
      <c r="AU495" s="165" t="s">
        <v>86</v>
      </c>
      <c r="AY495" s="164" t="s">
        <v>140</v>
      </c>
      <c r="BK495" s="166">
        <f>SUM(BK496:BK548)</f>
        <v>0</v>
      </c>
    </row>
    <row r="496" spans="1:65" s="2" customFormat="1" ht="16.5" customHeight="1">
      <c r="A496" s="36"/>
      <c r="B496" s="37"/>
      <c r="C496" s="167" t="s">
        <v>758</v>
      </c>
      <c r="D496" s="167" t="s">
        <v>141</v>
      </c>
      <c r="E496" s="168" t="s">
        <v>759</v>
      </c>
      <c r="F496" s="169" t="s">
        <v>760</v>
      </c>
      <c r="G496" s="170" t="s">
        <v>358</v>
      </c>
      <c r="H496" s="171">
        <v>24.7</v>
      </c>
      <c r="I496" s="172"/>
      <c r="J496" s="173">
        <f>ROUND(I496*H496,2)</f>
        <v>0</v>
      </c>
      <c r="K496" s="169" t="s">
        <v>245</v>
      </c>
      <c r="L496" s="41"/>
      <c r="M496" s="174" t="s">
        <v>32</v>
      </c>
      <c r="N496" s="175" t="s">
        <v>49</v>
      </c>
      <c r="O496" s="66"/>
      <c r="P496" s="176">
        <f>O496*H496</f>
        <v>0</v>
      </c>
      <c r="Q496" s="176">
        <v>0.1295</v>
      </c>
      <c r="R496" s="176">
        <f>Q496*H496</f>
        <v>3.1986500000000002</v>
      </c>
      <c r="S496" s="176">
        <v>0</v>
      </c>
      <c r="T496" s="177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78" t="s">
        <v>139</v>
      </c>
      <c r="AT496" s="178" t="s">
        <v>141</v>
      </c>
      <c r="AU496" s="178" t="s">
        <v>88</v>
      </c>
      <c r="AY496" s="18" t="s">
        <v>140</v>
      </c>
      <c r="BE496" s="179">
        <f>IF(N496="základní",J496,0)</f>
        <v>0</v>
      </c>
      <c r="BF496" s="179">
        <f>IF(N496="snížená",J496,0)</f>
        <v>0</v>
      </c>
      <c r="BG496" s="179">
        <f>IF(N496="zákl. přenesená",J496,0)</f>
        <v>0</v>
      </c>
      <c r="BH496" s="179">
        <f>IF(N496="sníž. přenesená",J496,0)</f>
        <v>0</v>
      </c>
      <c r="BI496" s="179">
        <f>IF(N496="nulová",J496,0)</f>
        <v>0</v>
      </c>
      <c r="BJ496" s="18" t="s">
        <v>86</v>
      </c>
      <c r="BK496" s="179">
        <f>ROUND(I496*H496,2)</f>
        <v>0</v>
      </c>
      <c r="BL496" s="18" t="s">
        <v>139</v>
      </c>
      <c r="BM496" s="178" t="s">
        <v>761</v>
      </c>
    </row>
    <row r="497" spans="1:65" s="2" customFormat="1" ht="19.5">
      <c r="A497" s="36"/>
      <c r="B497" s="37"/>
      <c r="C497" s="38"/>
      <c r="D497" s="180" t="s">
        <v>146</v>
      </c>
      <c r="E497" s="38"/>
      <c r="F497" s="181" t="s">
        <v>762</v>
      </c>
      <c r="G497" s="38"/>
      <c r="H497" s="38"/>
      <c r="I497" s="182"/>
      <c r="J497" s="38"/>
      <c r="K497" s="38"/>
      <c r="L497" s="41"/>
      <c r="M497" s="183"/>
      <c r="N497" s="184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8" t="s">
        <v>146</v>
      </c>
      <c r="AU497" s="18" t="s">
        <v>88</v>
      </c>
    </row>
    <row r="498" spans="1:65" s="2" customFormat="1" ht="11.25">
      <c r="A498" s="36"/>
      <c r="B498" s="37"/>
      <c r="C498" s="38"/>
      <c r="D498" s="198" t="s">
        <v>191</v>
      </c>
      <c r="E498" s="38"/>
      <c r="F498" s="199" t="s">
        <v>763</v>
      </c>
      <c r="G498" s="38"/>
      <c r="H498" s="38"/>
      <c r="I498" s="182"/>
      <c r="J498" s="38"/>
      <c r="K498" s="38"/>
      <c r="L498" s="41"/>
      <c r="M498" s="183"/>
      <c r="N498" s="184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8" t="s">
        <v>191</v>
      </c>
      <c r="AU498" s="18" t="s">
        <v>88</v>
      </c>
    </row>
    <row r="499" spans="1:65" s="13" customFormat="1" ht="11.25">
      <c r="B499" s="200"/>
      <c r="C499" s="201"/>
      <c r="D499" s="180" t="s">
        <v>249</v>
      </c>
      <c r="E499" s="202" t="s">
        <v>32</v>
      </c>
      <c r="F499" s="203" t="s">
        <v>479</v>
      </c>
      <c r="G499" s="201"/>
      <c r="H499" s="202" t="s">
        <v>32</v>
      </c>
      <c r="I499" s="204"/>
      <c r="J499" s="201"/>
      <c r="K499" s="201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249</v>
      </c>
      <c r="AU499" s="209" t="s">
        <v>88</v>
      </c>
      <c r="AV499" s="13" t="s">
        <v>86</v>
      </c>
      <c r="AW499" s="13" t="s">
        <v>39</v>
      </c>
      <c r="AX499" s="13" t="s">
        <v>78</v>
      </c>
      <c r="AY499" s="209" t="s">
        <v>140</v>
      </c>
    </row>
    <row r="500" spans="1:65" s="14" customFormat="1" ht="11.25">
      <c r="B500" s="210"/>
      <c r="C500" s="211"/>
      <c r="D500" s="180" t="s">
        <v>249</v>
      </c>
      <c r="E500" s="212" t="s">
        <v>32</v>
      </c>
      <c r="F500" s="213" t="s">
        <v>764</v>
      </c>
      <c r="G500" s="211"/>
      <c r="H500" s="214">
        <v>24.7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249</v>
      </c>
      <c r="AU500" s="220" t="s">
        <v>88</v>
      </c>
      <c r="AV500" s="14" t="s">
        <v>88</v>
      </c>
      <c r="AW500" s="14" t="s">
        <v>39</v>
      </c>
      <c r="AX500" s="14" t="s">
        <v>86</v>
      </c>
      <c r="AY500" s="220" t="s">
        <v>140</v>
      </c>
    </row>
    <row r="501" spans="1:65" s="2" customFormat="1" ht="16.5" customHeight="1">
      <c r="A501" s="36"/>
      <c r="B501" s="37"/>
      <c r="C501" s="232" t="s">
        <v>765</v>
      </c>
      <c r="D501" s="232" t="s">
        <v>416</v>
      </c>
      <c r="E501" s="233" t="s">
        <v>766</v>
      </c>
      <c r="F501" s="234" t="s">
        <v>767</v>
      </c>
      <c r="G501" s="235" t="s">
        <v>358</v>
      </c>
      <c r="H501" s="236">
        <v>25.193999999999999</v>
      </c>
      <c r="I501" s="237"/>
      <c r="J501" s="238">
        <f>ROUND(I501*H501,2)</f>
        <v>0</v>
      </c>
      <c r="K501" s="234" t="s">
        <v>245</v>
      </c>
      <c r="L501" s="239"/>
      <c r="M501" s="240" t="s">
        <v>32</v>
      </c>
      <c r="N501" s="241" t="s">
        <v>49</v>
      </c>
      <c r="O501" s="66"/>
      <c r="P501" s="176">
        <f>O501*H501</f>
        <v>0</v>
      </c>
      <c r="Q501" s="176">
        <v>4.8000000000000001E-2</v>
      </c>
      <c r="R501" s="176">
        <f>Q501*H501</f>
        <v>1.2093119999999999</v>
      </c>
      <c r="S501" s="176">
        <v>0</v>
      </c>
      <c r="T501" s="177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78" t="s">
        <v>173</v>
      </c>
      <c r="AT501" s="178" t="s">
        <v>416</v>
      </c>
      <c r="AU501" s="178" t="s">
        <v>88</v>
      </c>
      <c r="AY501" s="18" t="s">
        <v>140</v>
      </c>
      <c r="BE501" s="179">
        <f>IF(N501="základní",J501,0)</f>
        <v>0</v>
      </c>
      <c r="BF501" s="179">
        <f>IF(N501="snížená",J501,0)</f>
        <v>0</v>
      </c>
      <c r="BG501" s="179">
        <f>IF(N501="zákl. přenesená",J501,0)</f>
        <v>0</v>
      </c>
      <c r="BH501" s="179">
        <f>IF(N501="sníž. přenesená",J501,0)</f>
        <v>0</v>
      </c>
      <c r="BI501" s="179">
        <f>IF(N501="nulová",J501,0)</f>
        <v>0</v>
      </c>
      <c r="BJ501" s="18" t="s">
        <v>86</v>
      </c>
      <c r="BK501" s="179">
        <f>ROUND(I501*H501,2)</f>
        <v>0</v>
      </c>
      <c r="BL501" s="18" t="s">
        <v>139</v>
      </c>
      <c r="BM501" s="178" t="s">
        <v>768</v>
      </c>
    </row>
    <row r="502" spans="1:65" s="2" customFormat="1" ht="11.25">
      <c r="A502" s="36"/>
      <c r="B502" s="37"/>
      <c r="C502" s="38"/>
      <c r="D502" s="180" t="s">
        <v>146</v>
      </c>
      <c r="E502" s="38"/>
      <c r="F502" s="181" t="s">
        <v>767</v>
      </c>
      <c r="G502" s="38"/>
      <c r="H502" s="38"/>
      <c r="I502" s="182"/>
      <c r="J502" s="38"/>
      <c r="K502" s="38"/>
      <c r="L502" s="41"/>
      <c r="M502" s="183"/>
      <c r="N502" s="184"/>
      <c r="O502" s="66"/>
      <c r="P502" s="66"/>
      <c r="Q502" s="66"/>
      <c r="R502" s="66"/>
      <c r="S502" s="66"/>
      <c r="T502" s="67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8" t="s">
        <v>146</v>
      </c>
      <c r="AU502" s="18" t="s">
        <v>88</v>
      </c>
    </row>
    <row r="503" spans="1:65" s="14" customFormat="1" ht="11.25">
      <c r="B503" s="210"/>
      <c r="C503" s="211"/>
      <c r="D503" s="180" t="s">
        <v>249</v>
      </c>
      <c r="E503" s="211"/>
      <c r="F503" s="213" t="s">
        <v>769</v>
      </c>
      <c r="G503" s="211"/>
      <c r="H503" s="214">
        <v>25.193999999999999</v>
      </c>
      <c r="I503" s="215"/>
      <c r="J503" s="211"/>
      <c r="K503" s="211"/>
      <c r="L503" s="216"/>
      <c r="M503" s="217"/>
      <c r="N503" s="218"/>
      <c r="O503" s="218"/>
      <c r="P503" s="218"/>
      <c r="Q503" s="218"/>
      <c r="R503" s="218"/>
      <c r="S503" s="218"/>
      <c r="T503" s="219"/>
      <c r="AT503" s="220" t="s">
        <v>249</v>
      </c>
      <c r="AU503" s="220" t="s">
        <v>88</v>
      </c>
      <c r="AV503" s="14" t="s">
        <v>88</v>
      </c>
      <c r="AW503" s="14" t="s">
        <v>4</v>
      </c>
      <c r="AX503" s="14" t="s">
        <v>86</v>
      </c>
      <c r="AY503" s="220" t="s">
        <v>140</v>
      </c>
    </row>
    <row r="504" spans="1:65" s="2" customFormat="1" ht="16.5" customHeight="1">
      <c r="A504" s="36"/>
      <c r="B504" s="37"/>
      <c r="C504" s="167" t="s">
        <v>770</v>
      </c>
      <c r="D504" s="167" t="s">
        <v>141</v>
      </c>
      <c r="E504" s="168" t="s">
        <v>771</v>
      </c>
      <c r="F504" s="169" t="s">
        <v>772</v>
      </c>
      <c r="G504" s="170" t="s">
        <v>244</v>
      </c>
      <c r="H504" s="171">
        <v>3.96</v>
      </c>
      <c r="I504" s="172"/>
      <c r="J504" s="173">
        <f>ROUND(I504*H504,2)</f>
        <v>0</v>
      </c>
      <c r="K504" s="169" t="s">
        <v>245</v>
      </c>
      <c r="L504" s="41"/>
      <c r="M504" s="174" t="s">
        <v>32</v>
      </c>
      <c r="N504" s="175" t="s">
        <v>49</v>
      </c>
      <c r="O504" s="66"/>
      <c r="P504" s="176">
        <f>O504*H504</f>
        <v>0</v>
      </c>
      <c r="Q504" s="176">
        <v>2.2563399999999998</v>
      </c>
      <c r="R504" s="176">
        <f>Q504*H504</f>
        <v>8.9351063999999987</v>
      </c>
      <c r="S504" s="176">
        <v>0</v>
      </c>
      <c r="T504" s="177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178" t="s">
        <v>139</v>
      </c>
      <c r="AT504" s="178" t="s">
        <v>141</v>
      </c>
      <c r="AU504" s="178" t="s">
        <v>88</v>
      </c>
      <c r="AY504" s="18" t="s">
        <v>140</v>
      </c>
      <c r="BE504" s="179">
        <f>IF(N504="základní",J504,0)</f>
        <v>0</v>
      </c>
      <c r="BF504" s="179">
        <f>IF(N504="snížená",J504,0)</f>
        <v>0</v>
      </c>
      <c r="BG504" s="179">
        <f>IF(N504="zákl. přenesená",J504,0)</f>
        <v>0</v>
      </c>
      <c r="BH504" s="179">
        <f>IF(N504="sníž. přenesená",J504,0)</f>
        <v>0</v>
      </c>
      <c r="BI504" s="179">
        <f>IF(N504="nulová",J504,0)</f>
        <v>0</v>
      </c>
      <c r="BJ504" s="18" t="s">
        <v>86</v>
      </c>
      <c r="BK504" s="179">
        <f>ROUND(I504*H504,2)</f>
        <v>0</v>
      </c>
      <c r="BL504" s="18" t="s">
        <v>139</v>
      </c>
      <c r="BM504" s="178" t="s">
        <v>773</v>
      </c>
    </row>
    <row r="505" spans="1:65" s="2" customFormat="1" ht="11.25">
      <c r="A505" s="36"/>
      <c r="B505" s="37"/>
      <c r="C505" s="38"/>
      <c r="D505" s="180" t="s">
        <v>146</v>
      </c>
      <c r="E505" s="38"/>
      <c r="F505" s="181" t="s">
        <v>774</v>
      </c>
      <c r="G505" s="38"/>
      <c r="H505" s="38"/>
      <c r="I505" s="182"/>
      <c r="J505" s="38"/>
      <c r="K505" s="38"/>
      <c r="L505" s="41"/>
      <c r="M505" s="183"/>
      <c r="N505" s="184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8" t="s">
        <v>146</v>
      </c>
      <c r="AU505" s="18" t="s">
        <v>88</v>
      </c>
    </row>
    <row r="506" spans="1:65" s="2" customFormat="1" ht="11.25">
      <c r="A506" s="36"/>
      <c r="B506" s="37"/>
      <c r="C506" s="38"/>
      <c r="D506" s="198" t="s">
        <v>191</v>
      </c>
      <c r="E506" s="38"/>
      <c r="F506" s="199" t="s">
        <v>775</v>
      </c>
      <c r="G506" s="38"/>
      <c r="H506" s="38"/>
      <c r="I506" s="182"/>
      <c r="J506" s="38"/>
      <c r="K506" s="38"/>
      <c r="L506" s="41"/>
      <c r="M506" s="183"/>
      <c r="N506" s="184"/>
      <c r="O506" s="66"/>
      <c r="P506" s="66"/>
      <c r="Q506" s="66"/>
      <c r="R506" s="66"/>
      <c r="S506" s="66"/>
      <c r="T506" s="67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T506" s="18" t="s">
        <v>191</v>
      </c>
      <c r="AU506" s="18" t="s">
        <v>88</v>
      </c>
    </row>
    <row r="507" spans="1:65" s="13" customFormat="1" ht="11.25">
      <c r="B507" s="200"/>
      <c r="C507" s="201"/>
      <c r="D507" s="180" t="s">
        <v>249</v>
      </c>
      <c r="E507" s="202" t="s">
        <v>32</v>
      </c>
      <c r="F507" s="203" t="s">
        <v>479</v>
      </c>
      <c r="G507" s="201"/>
      <c r="H507" s="202" t="s">
        <v>32</v>
      </c>
      <c r="I507" s="204"/>
      <c r="J507" s="201"/>
      <c r="K507" s="201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249</v>
      </c>
      <c r="AU507" s="209" t="s">
        <v>88</v>
      </c>
      <c r="AV507" s="13" t="s">
        <v>86</v>
      </c>
      <c r="AW507" s="13" t="s">
        <v>39</v>
      </c>
      <c r="AX507" s="13" t="s">
        <v>78</v>
      </c>
      <c r="AY507" s="209" t="s">
        <v>140</v>
      </c>
    </row>
    <row r="508" spans="1:65" s="14" customFormat="1" ht="11.25">
      <c r="B508" s="210"/>
      <c r="C508" s="211"/>
      <c r="D508" s="180" t="s">
        <v>249</v>
      </c>
      <c r="E508" s="212" t="s">
        <v>32</v>
      </c>
      <c r="F508" s="213" t="s">
        <v>776</v>
      </c>
      <c r="G508" s="211"/>
      <c r="H508" s="214">
        <v>3.96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249</v>
      </c>
      <c r="AU508" s="220" t="s">
        <v>88</v>
      </c>
      <c r="AV508" s="14" t="s">
        <v>88</v>
      </c>
      <c r="AW508" s="14" t="s">
        <v>39</v>
      </c>
      <c r="AX508" s="14" t="s">
        <v>86</v>
      </c>
      <c r="AY508" s="220" t="s">
        <v>140</v>
      </c>
    </row>
    <row r="509" spans="1:65" s="2" customFormat="1" ht="16.5" customHeight="1">
      <c r="A509" s="36"/>
      <c r="B509" s="37"/>
      <c r="C509" s="167" t="s">
        <v>777</v>
      </c>
      <c r="D509" s="167" t="s">
        <v>141</v>
      </c>
      <c r="E509" s="168" t="s">
        <v>778</v>
      </c>
      <c r="F509" s="169" t="s">
        <v>779</v>
      </c>
      <c r="G509" s="170" t="s">
        <v>279</v>
      </c>
      <c r="H509" s="171">
        <v>284.81</v>
      </c>
      <c r="I509" s="172"/>
      <c r="J509" s="173">
        <f>ROUND(I509*H509,2)</f>
        <v>0</v>
      </c>
      <c r="K509" s="169" t="s">
        <v>245</v>
      </c>
      <c r="L509" s="41"/>
      <c r="M509" s="174" t="s">
        <v>32</v>
      </c>
      <c r="N509" s="175" t="s">
        <v>49</v>
      </c>
      <c r="O509" s="66"/>
      <c r="P509" s="176">
        <f>O509*H509</f>
        <v>0</v>
      </c>
      <c r="Q509" s="176">
        <v>4.0000000000000003E-5</v>
      </c>
      <c r="R509" s="176">
        <f>Q509*H509</f>
        <v>1.13924E-2</v>
      </c>
      <c r="S509" s="176">
        <v>0</v>
      </c>
      <c r="T509" s="177">
        <f>S509*H509</f>
        <v>0</v>
      </c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R509" s="178" t="s">
        <v>139</v>
      </c>
      <c r="AT509" s="178" t="s">
        <v>141</v>
      </c>
      <c r="AU509" s="178" t="s">
        <v>88</v>
      </c>
      <c r="AY509" s="18" t="s">
        <v>140</v>
      </c>
      <c r="BE509" s="179">
        <f>IF(N509="základní",J509,0)</f>
        <v>0</v>
      </c>
      <c r="BF509" s="179">
        <f>IF(N509="snížená",J509,0)</f>
        <v>0</v>
      </c>
      <c r="BG509" s="179">
        <f>IF(N509="zákl. přenesená",J509,0)</f>
        <v>0</v>
      </c>
      <c r="BH509" s="179">
        <f>IF(N509="sníž. přenesená",J509,0)</f>
        <v>0</v>
      </c>
      <c r="BI509" s="179">
        <f>IF(N509="nulová",J509,0)</f>
        <v>0</v>
      </c>
      <c r="BJ509" s="18" t="s">
        <v>86</v>
      </c>
      <c r="BK509" s="179">
        <f>ROUND(I509*H509,2)</f>
        <v>0</v>
      </c>
      <c r="BL509" s="18" t="s">
        <v>139</v>
      </c>
      <c r="BM509" s="178" t="s">
        <v>780</v>
      </c>
    </row>
    <row r="510" spans="1:65" s="2" customFormat="1" ht="11.25">
      <c r="A510" s="36"/>
      <c r="B510" s="37"/>
      <c r="C510" s="38"/>
      <c r="D510" s="180" t="s">
        <v>146</v>
      </c>
      <c r="E510" s="38"/>
      <c r="F510" s="181" t="s">
        <v>781</v>
      </c>
      <c r="G510" s="38"/>
      <c r="H510" s="38"/>
      <c r="I510" s="182"/>
      <c r="J510" s="38"/>
      <c r="K510" s="38"/>
      <c r="L510" s="41"/>
      <c r="M510" s="183"/>
      <c r="N510" s="184"/>
      <c r="O510" s="66"/>
      <c r="P510" s="66"/>
      <c r="Q510" s="66"/>
      <c r="R510" s="66"/>
      <c r="S510" s="66"/>
      <c r="T510" s="67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T510" s="18" t="s">
        <v>146</v>
      </c>
      <c r="AU510" s="18" t="s">
        <v>88</v>
      </c>
    </row>
    <row r="511" spans="1:65" s="2" customFormat="1" ht="11.25">
      <c r="A511" s="36"/>
      <c r="B511" s="37"/>
      <c r="C511" s="38"/>
      <c r="D511" s="198" t="s">
        <v>191</v>
      </c>
      <c r="E511" s="38"/>
      <c r="F511" s="199" t="s">
        <v>782</v>
      </c>
      <c r="G511" s="38"/>
      <c r="H511" s="38"/>
      <c r="I511" s="182"/>
      <c r="J511" s="38"/>
      <c r="K511" s="38"/>
      <c r="L511" s="41"/>
      <c r="M511" s="183"/>
      <c r="N511" s="184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8" t="s">
        <v>191</v>
      </c>
      <c r="AU511" s="18" t="s">
        <v>88</v>
      </c>
    </row>
    <row r="512" spans="1:65" s="14" customFormat="1" ht="11.25">
      <c r="B512" s="210"/>
      <c r="C512" s="211"/>
      <c r="D512" s="180" t="s">
        <v>249</v>
      </c>
      <c r="E512" s="212" t="s">
        <v>32</v>
      </c>
      <c r="F512" s="213" t="s">
        <v>783</v>
      </c>
      <c r="G512" s="211"/>
      <c r="H512" s="214">
        <v>23.9</v>
      </c>
      <c r="I512" s="215"/>
      <c r="J512" s="211"/>
      <c r="K512" s="211"/>
      <c r="L512" s="216"/>
      <c r="M512" s="217"/>
      <c r="N512" s="218"/>
      <c r="O512" s="218"/>
      <c r="P512" s="218"/>
      <c r="Q512" s="218"/>
      <c r="R512" s="218"/>
      <c r="S512" s="218"/>
      <c r="T512" s="219"/>
      <c r="AT512" s="220" t="s">
        <v>249</v>
      </c>
      <c r="AU512" s="220" t="s">
        <v>88</v>
      </c>
      <c r="AV512" s="14" t="s">
        <v>88</v>
      </c>
      <c r="AW512" s="14" t="s">
        <v>39</v>
      </c>
      <c r="AX512" s="14" t="s">
        <v>78</v>
      </c>
      <c r="AY512" s="220" t="s">
        <v>140</v>
      </c>
    </row>
    <row r="513" spans="2:51" s="14" customFormat="1" ht="11.25">
      <c r="B513" s="210"/>
      <c r="C513" s="211"/>
      <c r="D513" s="180" t="s">
        <v>249</v>
      </c>
      <c r="E513" s="212" t="s">
        <v>32</v>
      </c>
      <c r="F513" s="213" t="s">
        <v>784</v>
      </c>
      <c r="G513" s="211"/>
      <c r="H513" s="214">
        <v>48.77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249</v>
      </c>
      <c r="AU513" s="220" t="s">
        <v>88</v>
      </c>
      <c r="AV513" s="14" t="s">
        <v>88</v>
      </c>
      <c r="AW513" s="14" t="s">
        <v>39</v>
      </c>
      <c r="AX513" s="14" t="s">
        <v>78</v>
      </c>
      <c r="AY513" s="220" t="s">
        <v>140</v>
      </c>
    </row>
    <row r="514" spans="2:51" s="14" customFormat="1" ht="11.25">
      <c r="B514" s="210"/>
      <c r="C514" s="211"/>
      <c r="D514" s="180" t="s">
        <v>249</v>
      </c>
      <c r="E514" s="212" t="s">
        <v>32</v>
      </c>
      <c r="F514" s="213" t="s">
        <v>785</v>
      </c>
      <c r="G514" s="211"/>
      <c r="H514" s="214">
        <v>13.12</v>
      </c>
      <c r="I514" s="215"/>
      <c r="J514" s="211"/>
      <c r="K514" s="211"/>
      <c r="L514" s="216"/>
      <c r="M514" s="217"/>
      <c r="N514" s="218"/>
      <c r="O514" s="218"/>
      <c r="P514" s="218"/>
      <c r="Q514" s="218"/>
      <c r="R514" s="218"/>
      <c r="S514" s="218"/>
      <c r="T514" s="219"/>
      <c r="AT514" s="220" t="s">
        <v>249</v>
      </c>
      <c r="AU514" s="220" t="s">
        <v>88</v>
      </c>
      <c r="AV514" s="14" t="s">
        <v>88</v>
      </c>
      <c r="AW514" s="14" t="s">
        <v>39</v>
      </c>
      <c r="AX514" s="14" t="s">
        <v>78</v>
      </c>
      <c r="AY514" s="220" t="s">
        <v>140</v>
      </c>
    </row>
    <row r="515" spans="2:51" s="14" customFormat="1" ht="11.25">
      <c r="B515" s="210"/>
      <c r="C515" s="211"/>
      <c r="D515" s="180" t="s">
        <v>249</v>
      </c>
      <c r="E515" s="212" t="s">
        <v>32</v>
      </c>
      <c r="F515" s="213" t="s">
        <v>786</v>
      </c>
      <c r="G515" s="211"/>
      <c r="H515" s="214">
        <v>2.94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249</v>
      </c>
      <c r="AU515" s="220" t="s">
        <v>88</v>
      </c>
      <c r="AV515" s="14" t="s">
        <v>88</v>
      </c>
      <c r="AW515" s="14" t="s">
        <v>39</v>
      </c>
      <c r="AX515" s="14" t="s">
        <v>78</v>
      </c>
      <c r="AY515" s="220" t="s">
        <v>140</v>
      </c>
    </row>
    <row r="516" spans="2:51" s="14" customFormat="1" ht="11.25">
      <c r="B516" s="210"/>
      <c r="C516" s="211"/>
      <c r="D516" s="180" t="s">
        <v>249</v>
      </c>
      <c r="E516" s="212" t="s">
        <v>32</v>
      </c>
      <c r="F516" s="213" t="s">
        <v>787</v>
      </c>
      <c r="G516" s="211"/>
      <c r="H516" s="214">
        <v>4.41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249</v>
      </c>
      <c r="AU516" s="220" t="s">
        <v>88</v>
      </c>
      <c r="AV516" s="14" t="s">
        <v>88</v>
      </c>
      <c r="AW516" s="14" t="s">
        <v>39</v>
      </c>
      <c r="AX516" s="14" t="s">
        <v>78</v>
      </c>
      <c r="AY516" s="220" t="s">
        <v>140</v>
      </c>
    </row>
    <row r="517" spans="2:51" s="14" customFormat="1" ht="11.25">
      <c r="B517" s="210"/>
      <c r="C517" s="211"/>
      <c r="D517" s="180" t="s">
        <v>249</v>
      </c>
      <c r="E517" s="212" t="s">
        <v>32</v>
      </c>
      <c r="F517" s="213" t="s">
        <v>788</v>
      </c>
      <c r="G517" s="211"/>
      <c r="H517" s="214">
        <v>5.4</v>
      </c>
      <c r="I517" s="215"/>
      <c r="J517" s="211"/>
      <c r="K517" s="211"/>
      <c r="L517" s="216"/>
      <c r="M517" s="217"/>
      <c r="N517" s="218"/>
      <c r="O517" s="218"/>
      <c r="P517" s="218"/>
      <c r="Q517" s="218"/>
      <c r="R517" s="218"/>
      <c r="S517" s="218"/>
      <c r="T517" s="219"/>
      <c r="AT517" s="220" t="s">
        <v>249</v>
      </c>
      <c r="AU517" s="220" t="s">
        <v>88</v>
      </c>
      <c r="AV517" s="14" t="s">
        <v>88</v>
      </c>
      <c r="AW517" s="14" t="s">
        <v>39</v>
      </c>
      <c r="AX517" s="14" t="s">
        <v>78</v>
      </c>
      <c r="AY517" s="220" t="s">
        <v>140</v>
      </c>
    </row>
    <row r="518" spans="2:51" s="14" customFormat="1" ht="11.25">
      <c r="B518" s="210"/>
      <c r="C518" s="211"/>
      <c r="D518" s="180" t="s">
        <v>249</v>
      </c>
      <c r="E518" s="212" t="s">
        <v>32</v>
      </c>
      <c r="F518" s="213" t="s">
        <v>789</v>
      </c>
      <c r="G518" s="211"/>
      <c r="H518" s="214">
        <v>4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249</v>
      </c>
      <c r="AU518" s="220" t="s">
        <v>88</v>
      </c>
      <c r="AV518" s="14" t="s">
        <v>88</v>
      </c>
      <c r="AW518" s="14" t="s">
        <v>39</v>
      </c>
      <c r="AX518" s="14" t="s">
        <v>78</v>
      </c>
      <c r="AY518" s="220" t="s">
        <v>140</v>
      </c>
    </row>
    <row r="519" spans="2:51" s="14" customFormat="1" ht="11.25">
      <c r="B519" s="210"/>
      <c r="C519" s="211"/>
      <c r="D519" s="180" t="s">
        <v>249</v>
      </c>
      <c r="E519" s="212" t="s">
        <v>32</v>
      </c>
      <c r="F519" s="213" t="s">
        <v>790</v>
      </c>
      <c r="G519" s="211"/>
      <c r="H519" s="214">
        <v>4.32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249</v>
      </c>
      <c r="AU519" s="220" t="s">
        <v>88</v>
      </c>
      <c r="AV519" s="14" t="s">
        <v>88</v>
      </c>
      <c r="AW519" s="14" t="s">
        <v>39</v>
      </c>
      <c r="AX519" s="14" t="s">
        <v>78</v>
      </c>
      <c r="AY519" s="220" t="s">
        <v>140</v>
      </c>
    </row>
    <row r="520" spans="2:51" s="14" customFormat="1" ht="11.25">
      <c r="B520" s="210"/>
      <c r="C520" s="211"/>
      <c r="D520" s="180" t="s">
        <v>249</v>
      </c>
      <c r="E520" s="212" t="s">
        <v>32</v>
      </c>
      <c r="F520" s="213" t="s">
        <v>791</v>
      </c>
      <c r="G520" s="211"/>
      <c r="H520" s="214">
        <v>4.2</v>
      </c>
      <c r="I520" s="215"/>
      <c r="J520" s="211"/>
      <c r="K520" s="211"/>
      <c r="L520" s="216"/>
      <c r="M520" s="217"/>
      <c r="N520" s="218"/>
      <c r="O520" s="218"/>
      <c r="P520" s="218"/>
      <c r="Q520" s="218"/>
      <c r="R520" s="218"/>
      <c r="S520" s="218"/>
      <c r="T520" s="219"/>
      <c r="AT520" s="220" t="s">
        <v>249</v>
      </c>
      <c r="AU520" s="220" t="s">
        <v>88</v>
      </c>
      <c r="AV520" s="14" t="s">
        <v>88</v>
      </c>
      <c r="AW520" s="14" t="s">
        <v>39</v>
      </c>
      <c r="AX520" s="14" t="s">
        <v>78</v>
      </c>
      <c r="AY520" s="220" t="s">
        <v>140</v>
      </c>
    </row>
    <row r="521" spans="2:51" s="14" customFormat="1" ht="11.25">
      <c r="B521" s="210"/>
      <c r="C521" s="211"/>
      <c r="D521" s="180" t="s">
        <v>249</v>
      </c>
      <c r="E521" s="212" t="s">
        <v>32</v>
      </c>
      <c r="F521" s="213" t="s">
        <v>792</v>
      </c>
      <c r="G521" s="211"/>
      <c r="H521" s="214">
        <v>3.2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249</v>
      </c>
      <c r="AU521" s="220" t="s">
        <v>88</v>
      </c>
      <c r="AV521" s="14" t="s">
        <v>88</v>
      </c>
      <c r="AW521" s="14" t="s">
        <v>39</v>
      </c>
      <c r="AX521" s="14" t="s">
        <v>78</v>
      </c>
      <c r="AY521" s="220" t="s">
        <v>140</v>
      </c>
    </row>
    <row r="522" spans="2:51" s="14" customFormat="1" ht="11.25">
      <c r="B522" s="210"/>
      <c r="C522" s="211"/>
      <c r="D522" s="180" t="s">
        <v>249</v>
      </c>
      <c r="E522" s="212" t="s">
        <v>32</v>
      </c>
      <c r="F522" s="213" t="s">
        <v>793</v>
      </c>
      <c r="G522" s="211"/>
      <c r="H522" s="214">
        <v>9.07</v>
      </c>
      <c r="I522" s="215"/>
      <c r="J522" s="211"/>
      <c r="K522" s="211"/>
      <c r="L522" s="216"/>
      <c r="M522" s="217"/>
      <c r="N522" s="218"/>
      <c r="O522" s="218"/>
      <c r="P522" s="218"/>
      <c r="Q522" s="218"/>
      <c r="R522" s="218"/>
      <c r="S522" s="218"/>
      <c r="T522" s="219"/>
      <c r="AT522" s="220" t="s">
        <v>249</v>
      </c>
      <c r="AU522" s="220" t="s">
        <v>88</v>
      </c>
      <c r="AV522" s="14" t="s">
        <v>88</v>
      </c>
      <c r="AW522" s="14" t="s">
        <v>39</v>
      </c>
      <c r="AX522" s="14" t="s">
        <v>78</v>
      </c>
      <c r="AY522" s="220" t="s">
        <v>140</v>
      </c>
    </row>
    <row r="523" spans="2:51" s="14" customFormat="1" ht="11.25">
      <c r="B523" s="210"/>
      <c r="C523" s="211"/>
      <c r="D523" s="180" t="s">
        <v>249</v>
      </c>
      <c r="E523" s="212" t="s">
        <v>32</v>
      </c>
      <c r="F523" s="213" t="s">
        <v>794</v>
      </c>
      <c r="G523" s="211"/>
      <c r="H523" s="214">
        <v>2.5299999999999998</v>
      </c>
      <c r="I523" s="215"/>
      <c r="J523" s="211"/>
      <c r="K523" s="211"/>
      <c r="L523" s="216"/>
      <c r="M523" s="217"/>
      <c r="N523" s="218"/>
      <c r="O523" s="218"/>
      <c r="P523" s="218"/>
      <c r="Q523" s="218"/>
      <c r="R523" s="218"/>
      <c r="S523" s="218"/>
      <c r="T523" s="219"/>
      <c r="AT523" s="220" t="s">
        <v>249</v>
      </c>
      <c r="AU523" s="220" t="s">
        <v>88</v>
      </c>
      <c r="AV523" s="14" t="s">
        <v>88</v>
      </c>
      <c r="AW523" s="14" t="s">
        <v>39</v>
      </c>
      <c r="AX523" s="14" t="s">
        <v>78</v>
      </c>
      <c r="AY523" s="220" t="s">
        <v>140</v>
      </c>
    </row>
    <row r="524" spans="2:51" s="14" customFormat="1" ht="11.25">
      <c r="B524" s="210"/>
      <c r="C524" s="211"/>
      <c r="D524" s="180" t="s">
        <v>249</v>
      </c>
      <c r="E524" s="212" t="s">
        <v>32</v>
      </c>
      <c r="F524" s="213" t="s">
        <v>795</v>
      </c>
      <c r="G524" s="211"/>
      <c r="H524" s="214">
        <v>5.09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249</v>
      </c>
      <c r="AU524" s="220" t="s">
        <v>88</v>
      </c>
      <c r="AV524" s="14" t="s">
        <v>88</v>
      </c>
      <c r="AW524" s="14" t="s">
        <v>39</v>
      </c>
      <c r="AX524" s="14" t="s">
        <v>78</v>
      </c>
      <c r="AY524" s="220" t="s">
        <v>140</v>
      </c>
    </row>
    <row r="525" spans="2:51" s="14" customFormat="1" ht="11.25">
      <c r="B525" s="210"/>
      <c r="C525" s="211"/>
      <c r="D525" s="180" t="s">
        <v>249</v>
      </c>
      <c r="E525" s="212" t="s">
        <v>32</v>
      </c>
      <c r="F525" s="213" t="s">
        <v>796</v>
      </c>
      <c r="G525" s="211"/>
      <c r="H525" s="214">
        <v>12.21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249</v>
      </c>
      <c r="AU525" s="220" t="s">
        <v>88</v>
      </c>
      <c r="AV525" s="14" t="s">
        <v>88</v>
      </c>
      <c r="AW525" s="14" t="s">
        <v>39</v>
      </c>
      <c r="AX525" s="14" t="s">
        <v>78</v>
      </c>
      <c r="AY525" s="220" t="s">
        <v>140</v>
      </c>
    </row>
    <row r="526" spans="2:51" s="14" customFormat="1" ht="11.25">
      <c r="B526" s="210"/>
      <c r="C526" s="211"/>
      <c r="D526" s="180" t="s">
        <v>249</v>
      </c>
      <c r="E526" s="212" t="s">
        <v>32</v>
      </c>
      <c r="F526" s="213" t="s">
        <v>797</v>
      </c>
      <c r="G526" s="211"/>
      <c r="H526" s="214">
        <v>3.8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249</v>
      </c>
      <c r="AU526" s="220" t="s">
        <v>88</v>
      </c>
      <c r="AV526" s="14" t="s">
        <v>88</v>
      </c>
      <c r="AW526" s="14" t="s">
        <v>39</v>
      </c>
      <c r="AX526" s="14" t="s">
        <v>78</v>
      </c>
      <c r="AY526" s="220" t="s">
        <v>140</v>
      </c>
    </row>
    <row r="527" spans="2:51" s="14" customFormat="1" ht="11.25">
      <c r="B527" s="210"/>
      <c r="C527" s="211"/>
      <c r="D527" s="180" t="s">
        <v>249</v>
      </c>
      <c r="E527" s="212" t="s">
        <v>32</v>
      </c>
      <c r="F527" s="213" t="s">
        <v>798</v>
      </c>
      <c r="G527" s="211"/>
      <c r="H527" s="214">
        <v>6.9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249</v>
      </c>
      <c r="AU527" s="220" t="s">
        <v>88</v>
      </c>
      <c r="AV527" s="14" t="s">
        <v>88</v>
      </c>
      <c r="AW527" s="14" t="s">
        <v>39</v>
      </c>
      <c r="AX527" s="14" t="s">
        <v>78</v>
      </c>
      <c r="AY527" s="220" t="s">
        <v>140</v>
      </c>
    </row>
    <row r="528" spans="2:51" s="14" customFormat="1" ht="11.25">
      <c r="B528" s="210"/>
      <c r="C528" s="211"/>
      <c r="D528" s="180" t="s">
        <v>249</v>
      </c>
      <c r="E528" s="212" t="s">
        <v>32</v>
      </c>
      <c r="F528" s="213" t="s">
        <v>799</v>
      </c>
      <c r="G528" s="211"/>
      <c r="H528" s="214">
        <v>23.18</v>
      </c>
      <c r="I528" s="215"/>
      <c r="J528" s="211"/>
      <c r="K528" s="211"/>
      <c r="L528" s="216"/>
      <c r="M528" s="217"/>
      <c r="N528" s="218"/>
      <c r="O528" s="218"/>
      <c r="P528" s="218"/>
      <c r="Q528" s="218"/>
      <c r="R528" s="218"/>
      <c r="S528" s="218"/>
      <c r="T528" s="219"/>
      <c r="AT528" s="220" t="s">
        <v>249</v>
      </c>
      <c r="AU528" s="220" t="s">
        <v>88</v>
      </c>
      <c r="AV528" s="14" t="s">
        <v>88</v>
      </c>
      <c r="AW528" s="14" t="s">
        <v>39</v>
      </c>
      <c r="AX528" s="14" t="s">
        <v>78</v>
      </c>
      <c r="AY528" s="220" t="s">
        <v>140</v>
      </c>
    </row>
    <row r="529" spans="1:65" s="14" customFormat="1" ht="11.25">
      <c r="B529" s="210"/>
      <c r="C529" s="211"/>
      <c r="D529" s="180" t="s">
        <v>249</v>
      </c>
      <c r="E529" s="212" t="s">
        <v>32</v>
      </c>
      <c r="F529" s="213" t="s">
        <v>800</v>
      </c>
      <c r="G529" s="211"/>
      <c r="H529" s="214">
        <v>14.26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249</v>
      </c>
      <c r="AU529" s="220" t="s">
        <v>88</v>
      </c>
      <c r="AV529" s="14" t="s">
        <v>88</v>
      </c>
      <c r="AW529" s="14" t="s">
        <v>39</v>
      </c>
      <c r="AX529" s="14" t="s">
        <v>78</v>
      </c>
      <c r="AY529" s="220" t="s">
        <v>140</v>
      </c>
    </row>
    <row r="530" spans="1:65" s="14" customFormat="1" ht="11.25">
      <c r="B530" s="210"/>
      <c r="C530" s="211"/>
      <c r="D530" s="180" t="s">
        <v>249</v>
      </c>
      <c r="E530" s="212" t="s">
        <v>32</v>
      </c>
      <c r="F530" s="213" t="s">
        <v>801</v>
      </c>
      <c r="G530" s="211"/>
      <c r="H530" s="214">
        <v>6.48</v>
      </c>
      <c r="I530" s="215"/>
      <c r="J530" s="211"/>
      <c r="K530" s="211"/>
      <c r="L530" s="216"/>
      <c r="M530" s="217"/>
      <c r="N530" s="218"/>
      <c r="O530" s="218"/>
      <c r="P530" s="218"/>
      <c r="Q530" s="218"/>
      <c r="R530" s="218"/>
      <c r="S530" s="218"/>
      <c r="T530" s="219"/>
      <c r="AT530" s="220" t="s">
        <v>249</v>
      </c>
      <c r="AU530" s="220" t="s">
        <v>88</v>
      </c>
      <c r="AV530" s="14" t="s">
        <v>88</v>
      </c>
      <c r="AW530" s="14" t="s">
        <v>39</v>
      </c>
      <c r="AX530" s="14" t="s">
        <v>78</v>
      </c>
      <c r="AY530" s="220" t="s">
        <v>140</v>
      </c>
    </row>
    <row r="531" spans="1:65" s="14" customFormat="1" ht="11.25">
      <c r="B531" s="210"/>
      <c r="C531" s="211"/>
      <c r="D531" s="180" t="s">
        <v>249</v>
      </c>
      <c r="E531" s="212" t="s">
        <v>32</v>
      </c>
      <c r="F531" s="213" t="s">
        <v>802</v>
      </c>
      <c r="G531" s="211"/>
      <c r="H531" s="214">
        <v>6.9</v>
      </c>
      <c r="I531" s="215"/>
      <c r="J531" s="211"/>
      <c r="K531" s="211"/>
      <c r="L531" s="216"/>
      <c r="M531" s="217"/>
      <c r="N531" s="218"/>
      <c r="O531" s="218"/>
      <c r="P531" s="218"/>
      <c r="Q531" s="218"/>
      <c r="R531" s="218"/>
      <c r="S531" s="218"/>
      <c r="T531" s="219"/>
      <c r="AT531" s="220" t="s">
        <v>249</v>
      </c>
      <c r="AU531" s="220" t="s">
        <v>88</v>
      </c>
      <c r="AV531" s="14" t="s">
        <v>88</v>
      </c>
      <c r="AW531" s="14" t="s">
        <v>39</v>
      </c>
      <c r="AX531" s="14" t="s">
        <v>78</v>
      </c>
      <c r="AY531" s="220" t="s">
        <v>140</v>
      </c>
    </row>
    <row r="532" spans="1:65" s="14" customFormat="1" ht="11.25">
      <c r="B532" s="210"/>
      <c r="C532" s="211"/>
      <c r="D532" s="180" t="s">
        <v>249</v>
      </c>
      <c r="E532" s="212" t="s">
        <v>32</v>
      </c>
      <c r="F532" s="213" t="s">
        <v>803</v>
      </c>
      <c r="G532" s="211"/>
      <c r="H532" s="214">
        <v>13.8</v>
      </c>
      <c r="I532" s="215"/>
      <c r="J532" s="211"/>
      <c r="K532" s="211"/>
      <c r="L532" s="216"/>
      <c r="M532" s="217"/>
      <c r="N532" s="218"/>
      <c r="O532" s="218"/>
      <c r="P532" s="218"/>
      <c r="Q532" s="218"/>
      <c r="R532" s="218"/>
      <c r="S532" s="218"/>
      <c r="T532" s="219"/>
      <c r="AT532" s="220" t="s">
        <v>249</v>
      </c>
      <c r="AU532" s="220" t="s">
        <v>88</v>
      </c>
      <c r="AV532" s="14" t="s">
        <v>88</v>
      </c>
      <c r="AW532" s="14" t="s">
        <v>39</v>
      </c>
      <c r="AX532" s="14" t="s">
        <v>78</v>
      </c>
      <c r="AY532" s="220" t="s">
        <v>140</v>
      </c>
    </row>
    <row r="533" spans="1:65" s="14" customFormat="1" ht="11.25">
      <c r="B533" s="210"/>
      <c r="C533" s="211"/>
      <c r="D533" s="180" t="s">
        <v>249</v>
      </c>
      <c r="E533" s="212" t="s">
        <v>32</v>
      </c>
      <c r="F533" s="213" t="s">
        <v>804</v>
      </c>
      <c r="G533" s="211"/>
      <c r="H533" s="214">
        <v>11.96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249</v>
      </c>
      <c r="AU533" s="220" t="s">
        <v>88</v>
      </c>
      <c r="AV533" s="14" t="s">
        <v>88</v>
      </c>
      <c r="AW533" s="14" t="s">
        <v>39</v>
      </c>
      <c r="AX533" s="14" t="s">
        <v>78</v>
      </c>
      <c r="AY533" s="220" t="s">
        <v>140</v>
      </c>
    </row>
    <row r="534" spans="1:65" s="14" customFormat="1" ht="11.25">
      <c r="B534" s="210"/>
      <c r="C534" s="211"/>
      <c r="D534" s="180" t="s">
        <v>249</v>
      </c>
      <c r="E534" s="212" t="s">
        <v>32</v>
      </c>
      <c r="F534" s="213" t="s">
        <v>805</v>
      </c>
      <c r="G534" s="211"/>
      <c r="H534" s="214">
        <v>54.37</v>
      </c>
      <c r="I534" s="215"/>
      <c r="J534" s="211"/>
      <c r="K534" s="211"/>
      <c r="L534" s="216"/>
      <c r="M534" s="217"/>
      <c r="N534" s="218"/>
      <c r="O534" s="218"/>
      <c r="P534" s="218"/>
      <c r="Q534" s="218"/>
      <c r="R534" s="218"/>
      <c r="S534" s="218"/>
      <c r="T534" s="219"/>
      <c r="AT534" s="220" t="s">
        <v>249</v>
      </c>
      <c r="AU534" s="220" t="s">
        <v>88</v>
      </c>
      <c r="AV534" s="14" t="s">
        <v>88</v>
      </c>
      <c r="AW534" s="14" t="s">
        <v>39</v>
      </c>
      <c r="AX534" s="14" t="s">
        <v>78</v>
      </c>
      <c r="AY534" s="220" t="s">
        <v>140</v>
      </c>
    </row>
    <row r="535" spans="1:65" s="15" customFormat="1" ht="11.25">
      <c r="B535" s="221"/>
      <c r="C535" s="222"/>
      <c r="D535" s="180" t="s">
        <v>249</v>
      </c>
      <c r="E535" s="223" t="s">
        <v>32</v>
      </c>
      <c r="F535" s="224" t="s">
        <v>384</v>
      </c>
      <c r="G535" s="222"/>
      <c r="H535" s="225">
        <v>284.81000000000006</v>
      </c>
      <c r="I535" s="226"/>
      <c r="J535" s="222"/>
      <c r="K535" s="222"/>
      <c r="L535" s="227"/>
      <c r="M535" s="228"/>
      <c r="N535" s="229"/>
      <c r="O535" s="229"/>
      <c r="P535" s="229"/>
      <c r="Q535" s="229"/>
      <c r="R535" s="229"/>
      <c r="S535" s="229"/>
      <c r="T535" s="230"/>
      <c r="AT535" s="231" t="s">
        <v>249</v>
      </c>
      <c r="AU535" s="231" t="s">
        <v>88</v>
      </c>
      <c r="AV535" s="15" t="s">
        <v>139</v>
      </c>
      <c r="AW535" s="15" t="s">
        <v>39</v>
      </c>
      <c r="AX535" s="15" t="s">
        <v>86</v>
      </c>
      <c r="AY535" s="231" t="s">
        <v>140</v>
      </c>
    </row>
    <row r="536" spans="1:65" s="2" customFormat="1" ht="16.5" customHeight="1">
      <c r="A536" s="36"/>
      <c r="B536" s="37"/>
      <c r="C536" s="167" t="s">
        <v>806</v>
      </c>
      <c r="D536" s="167" t="s">
        <v>141</v>
      </c>
      <c r="E536" s="168" t="s">
        <v>807</v>
      </c>
      <c r="F536" s="169" t="s">
        <v>808</v>
      </c>
      <c r="G536" s="170" t="s">
        <v>366</v>
      </c>
      <c r="H536" s="171">
        <v>3</v>
      </c>
      <c r="I536" s="172"/>
      <c r="J536" s="173">
        <f>ROUND(I536*H536,2)</f>
        <v>0</v>
      </c>
      <c r="K536" s="169" t="s">
        <v>245</v>
      </c>
      <c r="L536" s="41"/>
      <c r="M536" s="174" t="s">
        <v>32</v>
      </c>
      <c r="N536" s="175" t="s">
        <v>49</v>
      </c>
      <c r="O536" s="66"/>
      <c r="P536" s="176">
        <f>O536*H536</f>
        <v>0</v>
      </c>
      <c r="Q536" s="176">
        <v>1.8000000000000001E-4</v>
      </c>
      <c r="R536" s="176">
        <f>Q536*H536</f>
        <v>5.4000000000000001E-4</v>
      </c>
      <c r="S536" s="176">
        <v>0</v>
      </c>
      <c r="T536" s="177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178" t="s">
        <v>139</v>
      </c>
      <c r="AT536" s="178" t="s">
        <v>141</v>
      </c>
      <c r="AU536" s="178" t="s">
        <v>88</v>
      </c>
      <c r="AY536" s="18" t="s">
        <v>140</v>
      </c>
      <c r="BE536" s="179">
        <f>IF(N536="základní",J536,0)</f>
        <v>0</v>
      </c>
      <c r="BF536" s="179">
        <f>IF(N536="snížená",J536,0)</f>
        <v>0</v>
      </c>
      <c r="BG536" s="179">
        <f>IF(N536="zákl. přenesená",J536,0)</f>
        <v>0</v>
      </c>
      <c r="BH536" s="179">
        <f>IF(N536="sníž. přenesená",J536,0)</f>
        <v>0</v>
      </c>
      <c r="BI536" s="179">
        <f>IF(N536="nulová",J536,0)</f>
        <v>0</v>
      </c>
      <c r="BJ536" s="18" t="s">
        <v>86</v>
      </c>
      <c r="BK536" s="179">
        <f>ROUND(I536*H536,2)</f>
        <v>0</v>
      </c>
      <c r="BL536" s="18" t="s">
        <v>139</v>
      </c>
      <c r="BM536" s="178" t="s">
        <v>809</v>
      </c>
    </row>
    <row r="537" spans="1:65" s="2" customFormat="1" ht="11.25">
      <c r="A537" s="36"/>
      <c r="B537" s="37"/>
      <c r="C537" s="38"/>
      <c r="D537" s="180" t="s">
        <v>146</v>
      </c>
      <c r="E537" s="38"/>
      <c r="F537" s="181" t="s">
        <v>810</v>
      </c>
      <c r="G537" s="38"/>
      <c r="H537" s="38"/>
      <c r="I537" s="182"/>
      <c r="J537" s="38"/>
      <c r="K537" s="38"/>
      <c r="L537" s="41"/>
      <c r="M537" s="183"/>
      <c r="N537" s="184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8" t="s">
        <v>146</v>
      </c>
      <c r="AU537" s="18" t="s">
        <v>88</v>
      </c>
    </row>
    <row r="538" spans="1:65" s="2" customFormat="1" ht="11.25">
      <c r="A538" s="36"/>
      <c r="B538" s="37"/>
      <c r="C538" s="38"/>
      <c r="D538" s="198" t="s">
        <v>191</v>
      </c>
      <c r="E538" s="38"/>
      <c r="F538" s="199" t="s">
        <v>811</v>
      </c>
      <c r="G538" s="38"/>
      <c r="H538" s="38"/>
      <c r="I538" s="182"/>
      <c r="J538" s="38"/>
      <c r="K538" s="38"/>
      <c r="L538" s="41"/>
      <c r="M538" s="183"/>
      <c r="N538" s="184"/>
      <c r="O538" s="66"/>
      <c r="P538" s="66"/>
      <c r="Q538" s="66"/>
      <c r="R538" s="66"/>
      <c r="S538" s="66"/>
      <c r="T538" s="67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T538" s="18" t="s">
        <v>191</v>
      </c>
      <c r="AU538" s="18" t="s">
        <v>88</v>
      </c>
    </row>
    <row r="539" spans="1:65" s="14" customFormat="1" ht="11.25">
      <c r="B539" s="210"/>
      <c r="C539" s="211"/>
      <c r="D539" s="180" t="s">
        <v>249</v>
      </c>
      <c r="E539" s="212" t="s">
        <v>32</v>
      </c>
      <c r="F539" s="213" t="s">
        <v>812</v>
      </c>
      <c r="G539" s="211"/>
      <c r="H539" s="214">
        <v>2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249</v>
      </c>
      <c r="AU539" s="220" t="s">
        <v>88</v>
      </c>
      <c r="AV539" s="14" t="s">
        <v>88</v>
      </c>
      <c r="AW539" s="14" t="s">
        <v>39</v>
      </c>
      <c r="AX539" s="14" t="s">
        <v>78</v>
      </c>
      <c r="AY539" s="220" t="s">
        <v>140</v>
      </c>
    </row>
    <row r="540" spans="1:65" s="14" customFormat="1" ht="11.25">
      <c r="B540" s="210"/>
      <c r="C540" s="211"/>
      <c r="D540" s="180" t="s">
        <v>249</v>
      </c>
      <c r="E540" s="212" t="s">
        <v>32</v>
      </c>
      <c r="F540" s="213" t="s">
        <v>813</v>
      </c>
      <c r="G540" s="211"/>
      <c r="H540" s="214">
        <v>1</v>
      </c>
      <c r="I540" s="215"/>
      <c r="J540" s="211"/>
      <c r="K540" s="211"/>
      <c r="L540" s="216"/>
      <c r="M540" s="217"/>
      <c r="N540" s="218"/>
      <c r="O540" s="218"/>
      <c r="P540" s="218"/>
      <c r="Q540" s="218"/>
      <c r="R540" s="218"/>
      <c r="S540" s="218"/>
      <c r="T540" s="219"/>
      <c r="AT540" s="220" t="s">
        <v>249</v>
      </c>
      <c r="AU540" s="220" t="s">
        <v>88</v>
      </c>
      <c r="AV540" s="14" t="s">
        <v>88</v>
      </c>
      <c r="AW540" s="14" t="s">
        <v>39</v>
      </c>
      <c r="AX540" s="14" t="s">
        <v>78</v>
      </c>
      <c r="AY540" s="220" t="s">
        <v>140</v>
      </c>
    </row>
    <row r="541" spans="1:65" s="15" customFormat="1" ht="11.25">
      <c r="B541" s="221"/>
      <c r="C541" s="222"/>
      <c r="D541" s="180" t="s">
        <v>249</v>
      </c>
      <c r="E541" s="223" t="s">
        <v>32</v>
      </c>
      <c r="F541" s="224" t="s">
        <v>384</v>
      </c>
      <c r="G541" s="222"/>
      <c r="H541" s="225">
        <v>3</v>
      </c>
      <c r="I541" s="226"/>
      <c r="J541" s="222"/>
      <c r="K541" s="222"/>
      <c r="L541" s="227"/>
      <c r="M541" s="228"/>
      <c r="N541" s="229"/>
      <c r="O541" s="229"/>
      <c r="P541" s="229"/>
      <c r="Q541" s="229"/>
      <c r="R541" s="229"/>
      <c r="S541" s="229"/>
      <c r="T541" s="230"/>
      <c r="AT541" s="231" t="s">
        <v>249</v>
      </c>
      <c r="AU541" s="231" t="s">
        <v>88</v>
      </c>
      <c r="AV541" s="15" t="s">
        <v>139</v>
      </c>
      <c r="AW541" s="15" t="s">
        <v>39</v>
      </c>
      <c r="AX541" s="15" t="s">
        <v>86</v>
      </c>
      <c r="AY541" s="231" t="s">
        <v>140</v>
      </c>
    </row>
    <row r="542" spans="1:65" s="2" customFormat="1" ht="16.5" customHeight="1">
      <c r="A542" s="36"/>
      <c r="B542" s="37"/>
      <c r="C542" s="232" t="s">
        <v>814</v>
      </c>
      <c r="D542" s="232" t="s">
        <v>416</v>
      </c>
      <c r="E542" s="233" t="s">
        <v>815</v>
      </c>
      <c r="F542" s="234" t="s">
        <v>816</v>
      </c>
      <c r="G542" s="235" t="s">
        <v>366</v>
      </c>
      <c r="H542" s="236">
        <v>3</v>
      </c>
      <c r="I542" s="237"/>
      <c r="J542" s="238">
        <f>ROUND(I542*H542,2)</f>
        <v>0</v>
      </c>
      <c r="K542" s="234" t="s">
        <v>245</v>
      </c>
      <c r="L542" s="239"/>
      <c r="M542" s="240" t="s">
        <v>32</v>
      </c>
      <c r="N542" s="241" t="s">
        <v>49</v>
      </c>
      <c r="O542" s="66"/>
      <c r="P542" s="176">
        <f>O542*H542</f>
        <v>0</v>
      </c>
      <c r="Q542" s="176">
        <v>1.2E-2</v>
      </c>
      <c r="R542" s="176">
        <f>Q542*H542</f>
        <v>3.6000000000000004E-2</v>
      </c>
      <c r="S542" s="176">
        <v>0</v>
      </c>
      <c r="T542" s="177">
        <f>S542*H542</f>
        <v>0</v>
      </c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R542" s="178" t="s">
        <v>173</v>
      </c>
      <c r="AT542" s="178" t="s">
        <v>416</v>
      </c>
      <c r="AU542" s="178" t="s">
        <v>88</v>
      </c>
      <c r="AY542" s="18" t="s">
        <v>140</v>
      </c>
      <c r="BE542" s="179">
        <f>IF(N542="základní",J542,0)</f>
        <v>0</v>
      </c>
      <c r="BF542" s="179">
        <f>IF(N542="snížená",J542,0)</f>
        <v>0</v>
      </c>
      <c r="BG542" s="179">
        <f>IF(N542="zákl. přenesená",J542,0)</f>
        <v>0</v>
      </c>
      <c r="BH542" s="179">
        <f>IF(N542="sníž. přenesená",J542,0)</f>
        <v>0</v>
      </c>
      <c r="BI542" s="179">
        <f>IF(N542="nulová",J542,0)</f>
        <v>0</v>
      </c>
      <c r="BJ542" s="18" t="s">
        <v>86</v>
      </c>
      <c r="BK542" s="179">
        <f>ROUND(I542*H542,2)</f>
        <v>0</v>
      </c>
      <c r="BL542" s="18" t="s">
        <v>139</v>
      </c>
      <c r="BM542" s="178" t="s">
        <v>817</v>
      </c>
    </row>
    <row r="543" spans="1:65" s="2" customFormat="1" ht="11.25">
      <c r="A543" s="36"/>
      <c r="B543" s="37"/>
      <c r="C543" s="38"/>
      <c r="D543" s="180" t="s">
        <v>146</v>
      </c>
      <c r="E543" s="38"/>
      <c r="F543" s="181" t="s">
        <v>816</v>
      </c>
      <c r="G543" s="38"/>
      <c r="H543" s="38"/>
      <c r="I543" s="182"/>
      <c r="J543" s="38"/>
      <c r="K543" s="38"/>
      <c r="L543" s="41"/>
      <c r="M543" s="183"/>
      <c r="N543" s="184"/>
      <c r="O543" s="66"/>
      <c r="P543" s="66"/>
      <c r="Q543" s="66"/>
      <c r="R543" s="66"/>
      <c r="S543" s="66"/>
      <c r="T543" s="67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T543" s="18" t="s">
        <v>146</v>
      </c>
      <c r="AU543" s="18" t="s">
        <v>88</v>
      </c>
    </row>
    <row r="544" spans="1:65" s="2" customFormat="1" ht="16.5" customHeight="1">
      <c r="A544" s="36"/>
      <c r="B544" s="37"/>
      <c r="C544" s="167" t="s">
        <v>818</v>
      </c>
      <c r="D544" s="167" t="s">
        <v>141</v>
      </c>
      <c r="E544" s="168" t="s">
        <v>819</v>
      </c>
      <c r="F544" s="169" t="s">
        <v>820</v>
      </c>
      <c r="G544" s="170" t="s">
        <v>821</v>
      </c>
      <c r="H544" s="171">
        <v>1</v>
      </c>
      <c r="I544" s="172"/>
      <c r="J544" s="173">
        <f>ROUND(I544*H544,2)</f>
        <v>0</v>
      </c>
      <c r="K544" s="169" t="s">
        <v>32</v>
      </c>
      <c r="L544" s="41"/>
      <c r="M544" s="174" t="s">
        <v>32</v>
      </c>
      <c r="N544" s="175" t="s">
        <v>49</v>
      </c>
      <c r="O544" s="66"/>
      <c r="P544" s="176">
        <f>O544*H544</f>
        <v>0</v>
      </c>
      <c r="Q544" s="176">
        <v>0</v>
      </c>
      <c r="R544" s="176">
        <f>Q544*H544</f>
        <v>0</v>
      </c>
      <c r="S544" s="176">
        <v>0</v>
      </c>
      <c r="T544" s="177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78" t="s">
        <v>139</v>
      </c>
      <c r="AT544" s="178" t="s">
        <v>141</v>
      </c>
      <c r="AU544" s="178" t="s">
        <v>88</v>
      </c>
      <c r="AY544" s="18" t="s">
        <v>140</v>
      </c>
      <c r="BE544" s="179">
        <f>IF(N544="základní",J544,0)</f>
        <v>0</v>
      </c>
      <c r="BF544" s="179">
        <f>IF(N544="snížená",J544,0)</f>
        <v>0</v>
      </c>
      <c r="BG544" s="179">
        <f>IF(N544="zákl. přenesená",J544,0)</f>
        <v>0</v>
      </c>
      <c r="BH544" s="179">
        <f>IF(N544="sníž. přenesená",J544,0)</f>
        <v>0</v>
      </c>
      <c r="BI544" s="179">
        <f>IF(N544="nulová",J544,0)</f>
        <v>0</v>
      </c>
      <c r="BJ544" s="18" t="s">
        <v>86</v>
      </c>
      <c r="BK544" s="179">
        <f>ROUND(I544*H544,2)</f>
        <v>0</v>
      </c>
      <c r="BL544" s="18" t="s">
        <v>139</v>
      </c>
      <c r="BM544" s="178" t="s">
        <v>822</v>
      </c>
    </row>
    <row r="545" spans="1:65" s="2" customFormat="1" ht="11.25">
      <c r="A545" s="36"/>
      <c r="B545" s="37"/>
      <c r="C545" s="38"/>
      <c r="D545" s="180" t="s">
        <v>146</v>
      </c>
      <c r="E545" s="38"/>
      <c r="F545" s="181" t="s">
        <v>820</v>
      </c>
      <c r="G545" s="38"/>
      <c r="H545" s="38"/>
      <c r="I545" s="182"/>
      <c r="J545" s="38"/>
      <c r="K545" s="38"/>
      <c r="L545" s="41"/>
      <c r="M545" s="183"/>
      <c r="N545" s="184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8" t="s">
        <v>146</v>
      </c>
      <c r="AU545" s="18" t="s">
        <v>88</v>
      </c>
    </row>
    <row r="546" spans="1:65" s="2" customFormat="1" ht="16.5" customHeight="1">
      <c r="A546" s="36"/>
      <c r="B546" s="37"/>
      <c r="C546" s="167" t="s">
        <v>823</v>
      </c>
      <c r="D546" s="167" t="s">
        <v>141</v>
      </c>
      <c r="E546" s="168" t="s">
        <v>824</v>
      </c>
      <c r="F546" s="169" t="s">
        <v>825</v>
      </c>
      <c r="G546" s="170" t="s">
        <v>821</v>
      </c>
      <c r="H546" s="171">
        <v>1</v>
      </c>
      <c r="I546" s="172"/>
      <c r="J546" s="173">
        <f>ROUND(I546*H546,2)</f>
        <v>0</v>
      </c>
      <c r="K546" s="169" t="s">
        <v>32</v>
      </c>
      <c r="L546" s="41"/>
      <c r="M546" s="174" t="s">
        <v>32</v>
      </c>
      <c r="N546" s="175" t="s">
        <v>49</v>
      </c>
      <c r="O546" s="66"/>
      <c r="P546" s="176">
        <f>O546*H546</f>
        <v>0</v>
      </c>
      <c r="Q546" s="176">
        <v>0</v>
      </c>
      <c r="R546" s="176">
        <f>Q546*H546</f>
        <v>0</v>
      </c>
      <c r="S546" s="176">
        <v>0</v>
      </c>
      <c r="T546" s="177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78" t="s">
        <v>139</v>
      </c>
      <c r="AT546" s="178" t="s">
        <v>141</v>
      </c>
      <c r="AU546" s="178" t="s">
        <v>88</v>
      </c>
      <c r="AY546" s="18" t="s">
        <v>140</v>
      </c>
      <c r="BE546" s="179">
        <f>IF(N546="základní",J546,0)</f>
        <v>0</v>
      </c>
      <c r="BF546" s="179">
        <f>IF(N546="snížená",J546,0)</f>
        <v>0</v>
      </c>
      <c r="BG546" s="179">
        <f>IF(N546="zákl. přenesená",J546,0)</f>
        <v>0</v>
      </c>
      <c r="BH546" s="179">
        <f>IF(N546="sníž. přenesená",J546,0)</f>
        <v>0</v>
      </c>
      <c r="BI546" s="179">
        <f>IF(N546="nulová",J546,0)</f>
        <v>0</v>
      </c>
      <c r="BJ546" s="18" t="s">
        <v>86</v>
      </c>
      <c r="BK546" s="179">
        <f>ROUND(I546*H546,2)</f>
        <v>0</v>
      </c>
      <c r="BL546" s="18" t="s">
        <v>139</v>
      </c>
      <c r="BM546" s="178" t="s">
        <v>826</v>
      </c>
    </row>
    <row r="547" spans="1:65" s="2" customFormat="1" ht="11.25">
      <c r="A547" s="36"/>
      <c r="B547" s="37"/>
      <c r="C547" s="38"/>
      <c r="D547" s="180" t="s">
        <v>146</v>
      </c>
      <c r="E547" s="38"/>
      <c r="F547" s="181" t="s">
        <v>825</v>
      </c>
      <c r="G547" s="38"/>
      <c r="H547" s="38"/>
      <c r="I547" s="182"/>
      <c r="J547" s="38"/>
      <c r="K547" s="38"/>
      <c r="L547" s="41"/>
      <c r="M547" s="183"/>
      <c r="N547" s="184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8" t="s">
        <v>146</v>
      </c>
      <c r="AU547" s="18" t="s">
        <v>88</v>
      </c>
    </row>
    <row r="548" spans="1:65" s="2" customFormat="1" ht="87.75">
      <c r="A548" s="36"/>
      <c r="B548" s="37"/>
      <c r="C548" s="38"/>
      <c r="D548" s="180" t="s">
        <v>154</v>
      </c>
      <c r="E548" s="38"/>
      <c r="F548" s="185" t="s">
        <v>827</v>
      </c>
      <c r="G548" s="38"/>
      <c r="H548" s="38"/>
      <c r="I548" s="182"/>
      <c r="J548" s="38"/>
      <c r="K548" s="38"/>
      <c r="L548" s="41"/>
      <c r="M548" s="183"/>
      <c r="N548" s="184"/>
      <c r="O548" s="66"/>
      <c r="P548" s="66"/>
      <c r="Q548" s="66"/>
      <c r="R548" s="66"/>
      <c r="S548" s="66"/>
      <c r="T548" s="67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T548" s="18" t="s">
        <v>154</v>
      </c>
      <c r="AU548" s="18" t="s">
        <v>88</v>
      </c>
    </row>
    <row r="549" spans="1:65" s="11" customFormat="1" ht="22.9" customHeight="1">
      <c r="B549" s="153"/>
      <c r="C549" s="154"/>
      <c r="D549" s="155" t="s">
        <v>77</v>
      </c>
      <c r="E549" s="196" t="s">
        <v>828</v>
      </c>
      <c r="F549" s="196" t="s">
        <v>829</v>
      </c>
      <c r="G549" s="154"/>
      <c r="H549" s="154"/>
      <c r="I549" s="157"/>
      <c r="J549" s="197">
        <f>BK549</f>
        <v>0</v>
      </c>
      <c r="K549" s="154"/>
      <c r="L549" s="159"/>
      <c r="M549" s="160"/>
      <c r="N549" s="161"/>
      <c r="O549" s="161"/>
      <c r="P549" s="162">
        <f>SUM(P550:P552)</f>
        <v>0</v>
      </c>
      <c r="Q549" s="161"/>
      <c r="R549" s="162">
        <f>SUM(R550:R552)</f>
        <v>0</v>
      </c>
      <c r="S549" s="161"/>
      <c r="T549" s="163">
        <f>SUM(T550:T552)</f>
        <v>0</v>
      </c>
      <c r="AR549" s="164" t="s">
        <v>86</v>
      </c>
      <c r="AT549" s="165" t="s">
        <v>77</v>
      </c>
      <c r="AU549" s="165" t="s">
        <v>86</v>
      </c>
      <c r="AY549" s="164" t="s">
        <v>140</v>
      </c>
      <c r="BK549" s="166">
        <f>SUM(BK550:BK552)</f>
        <v>0</v>
      </c>
    </row>
    <row r="550" spans="1:65" s="2" customFormat="1" ht="16.5" customHeight="1">
      <c r="A550" s="36"/>
      <c r="B550" s="37"/>
      <c r="C550" s="167" t="s">
        <v>830</v>
      </c>
      <c r="D550" s="167" t="s">
        <v>141</v>
      </c>
      <c r="E550" s="168" t="s">
        <v>831</v>
      </c>
      <c r="F550" s="169" t="s">
        <v>832</v>
      </c>
      <c r="G550" s="170" t="s">
        <v>259</v>
      </c>
      <c r="H550" s="171">
        <v>915.38300000000004</v>
      </c>
      <c r="I550" s="172"/>
      <c r="J550" s="173">
        <f>ROUND(I550*H550,2)</f>
        <v>0</v>
      </c>
      <c r="K550" s="169" t="s">
        <v>245</v>
      </c>
      <c r="L550" s="41"/>
      <c r="M550" s="174" t="s">
        <v>32</v>
      </c>
      <c r="N550" s="175" t="s">
        <v>49</v>
      </c>
      <c r="O550" s="66"/>
      <c r="P550" s="176">
        <f>O550*H550</f>
        <v>0</v>
      </c>
      <c r="Q550" s="176">
        <v>0</v>
      </c>
      <c r="R550" s="176">
        <f>Q550*H550</f>
        <v>0</v>
      </c>
      <c r="S550" s="176">
        <v>0</v>
      </c>
      <c r="T550" s="177">
        <f>S550*H550</f>
        <v>0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R550" s="178" t="s">
        <v>139</v>
      </c>
      <c r="AT550" s="178" t="s">
        <v>141</v>
      </c>
      <c r="AU550" s="178" t="s">
        <v>88</v>
      </c>
      <c r="AY550" s="18" t="s">
        <v>140</v>
      </c>
      <c r="BE550" s="179">
        <f>IF(N550="základní",J550,0)</f>
        <v>0</v>
      </c>
      <c r="BF550" s="179">
        <f>IF(N550="snížená",J550,0)</f>
        <v>0</v>
      </c>
      <c r="BG550" s="179">
        <f>IF(N550="zákl. přenesená",J550,0)</f>
        <v>0</v>
      </c>
      <c r="BH550" s="179">
        <f>IF(N550="sníž. přenesená",J550,0)</f>
        <v>0</v>
      </c>
      <c r="BI550" s="179">
        <f>IF(N550="nulová",J550,0)</f>
        <v>0</v>
      </c>
      <c r="BJ550" s="18" t="s">
        <v>86</v>
      </c>
      <c r="BK550" s="179">
        <f>ROUND(I550*H550,2)</f>
        <v>0</v>
      </c>
      <c r="BL550" s="18" t="s">
        <v>139</v>
      </c>
      <c r="BM550" s="178" t="s">
        <v>833</v>
      </c>
    </row>
    <row r="551" spans="1:65" s="2" customFormat="1" ht="19.5">
      <c r="A551" s="36"/>
      <c r="B551" s="37"/>
      <c r="C551" s="38"/>
      <c r="D551" s="180" t="s">
        <v>146</v>
      </c>
      <c r="E551" s="38"/>
      <c r="F551" s="181" t="s">
        <v>834</v>
      </c>
      <c r="G551" s="38"/>
      <c r="H551" s="38"/>
      <c r="I551" s="182"/>
      <c r="J551" s="38"/>
      <c r="K551" s="38"/>
      <c r="L551" s="41"/>
      <c r="M551" s="183"/>
      <c r="N551" s="184"/>
      <c r="O551" s="66"/>
      <c r="P551" s="66"/>
      <c r="Q551" s="66"/>
      <c r="R551" s="66"/>
      <c r="S551" s="66"/>
      <c r="T551" s="67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T551" s="18" t="s">
        <v>146</v>
      </c>
      <c r="AU551" s="18" t="s">
        <v>88</v>
      </c>
    </row>
    <row r="552" spans="1:65" s="2" customFormat="1" ht="11.25">
      <c r="A552" s="36"/>
      <c r="B552" s="37"/>
      <c r="C552" s="38"/>
      <c r="D552" s="198" t="s">
        <v>191</v>
      </c>
      <c r="E552" s="38"/>
      <c r="F552" s="199" t="s">
        <v>835</v>
      </c>
      <c r="G552" s="38"/>
      <c r="H552" s="38"/>
      <c r="I552" s="182"/>
      <c r="J552" s="38"/>
      <c r="K552" s="38"/>
      <c r="L552" s="41"/>
      <c r="M552" s="183"/>
      <c r="N552" s="184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8" t="s">
        <v>191</v>
      </c>
      <c r="AU552" s="18" t="s">
        <v>88</v>
      </c>
    </row>
    <row r="553" spans="1:65" s="11" customFormat="1" ht="25.9" customHeight="1">
      <c r="B553" s="153"/>
      <c r="C553" s="154"/>
      <c r="D553" s="155" t="s">
        <v>77</v>
      </c>
      <c r="E553" s="156" t="s">
        <v>836</v>
      </c>
      <c r="F553" s="156" t="s">
        <v>837</v>
      </c>
      <c r="G553" s="154"/>
      <c r="H553" s="154"/>
      <c r="I553" s="157"/>
      <c r="J553" s="158">
        <f>BK553</f>
        <v>0</v>
      </c>
      <c r="K553" s="154"/>
      <c r="L553" s="159"/>
      <c r="M553" s="160"/>
      <c r="N553" s="161"/>
      <c r="O553" s="161"/>
      <c r="P553" s="162">
        <f>P554+P588+P612+P626+P653+P705+P729+P746+P817+P847+P950+P1015+P1037+P1076</f>
        <v>0</v>
      </c>
      <c r="Q553" s="161"/>
      <c r="R553" s="162">
        <f>R554+R588+R612+R626+R653+R705+R729+R746+R817+R847+R950+R1015+R1037+R1076</f>
        <v>33.965954410000002</v>
      </c>
      <c r="S553" s="161"/>
      <c r="T553" s="163">
        <f>T554+T588+T612+T626+T653+T705+T729+T746+T817+T847+T950+T1015+T1037+T1076</f>
        <v>0</v>
      </c>
      <c r="AR553" s="164" t="s">
        <v>88</v>
      </c>
      <c r="AT553" s="165" t="s">
        <v>77</v>
      </c>
      <c r="AU553" s="165" t="s">
        <v>78</v>
      </c>
      <c r="AY553" s="164" t="s">
        <v>140</v>
      </c>
      <c r="BK553" s="166">
        <f>BK554+BK588+BK612+BK626+BK653+BK705+BK729+BK746+BK817+BK847+BK950+BK1015+BK1037+BK1076</f>
        <v>0</v>
      </c>
    </row>
    <row r="554" spans="1:65" s="11" customFormat="1" ht="22.9" customHeight="1">
      <c r="B554" s="153"/>
      <c r="C554" s="154"/>
      <c r="D554" s="155" t="s">
        <v>77</v>
      </c>
      <c r="E554" s="196" t="s">
        <v>838</v>
      </c>
      <c r="F554" s="196" t="s">
        <v>839</v>
      </c>
      <c r="G554" s="154"/>
      <c r="H554" s="154"/>
      <c r="I554" s="157"/>
      <c r="J554" s="197">
        <f>BK554</f>
        <v>0</v>
      </c>
      <c r="K554" s="154"/>
      <c r="L554" s="159"/>
      <c r="M554" s="160"/>
      <c r="N554" s="161"/>
      <c r="O554" s="161"/>
      <c r="P554" s="162">
        <f>SUM(P555:P587)</f>
        <v>0</v>
      </c>
      <c r="Q554" s="161"/>
      <c r="R554" s="162">
        <f>SUM(R555:R587)</f>
        <v>2.1031790300000002</v>
      </c>
      <c r="S554" s="161"/>
      <c r="T554" s="163">
        <f>SUM(T555:T587)</f>
        <v>0</v>
      </c>
      <c r="AR554" s="164" t="s">
        <v>88</v>
      </c>
      <c r="AT554" s="165" t="s">
        <v>77</v>
      </c>
      <c r="AU554" s="165" t="s">
        <v>86</v>
      </c>
      <c r="AY554" s="164" t="s">
        <v>140</v>
      </c>
      <c r="BK554" s="166">
        <f>SUM(BK555:BK587)</f>
        <v>0</v>
      </c>
    </row>
    <row r="555" spans="1:65" s="2" customFormat="1" ht="16.5" customHeight="1">
      <c r="A555" s="36"/>
      <c r="B555" s="37"/>
      <c r="C555" s="167" t="s">
        <v>840</v>
      </c>
      <c r="D555" s="167" t="s">
        <v>141</v>
      </c>
      <c r="E555" s="168" t="s">
        <v>841</v>
      </c>
      <c r="F555" s="169" t="s">
        <v>842</v>
      </c>
      <c r="G555" s="170" t="s">
        <v>279</v>
      </c>
      <c r="H555" s="171">
        <v>272</v>
      </c>
      <c r="I555" s="172"/>
      <c r="J555" s="173">
        <f>ROUND(I555*H555,2)</f>
        <v>0</v>
      </c>
      <c r="K555" s="169" t="s">
        <v>245</v>
      </c>
      <c r="L555" s="41"/>
      <c r="M555" s="174" t="s">
        <v>32</v>
      </c>
      <c r="N555" s="175" t="s">
        <v>49</v>
      </c>
      <c r="O555" s="66"/>
      <c r="P555" s="176">
        <f>O555*H555</f>
        <v>0</v>
      </c>
      <c r="Q555" s="176">
        <v>0</v>
      </c>
      <c r="R555" s="176">
        <f>Q555*H555</f>
        <v>0</v>
      </c>
      <c r="S555" s="176">
        <v>0</v>
      </c>
      <c r="T555" s="177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78" t="s">
        <v>348</v>
      </c>
      <c r="AT555" s="178" t="s">
        <v>141</v>
      </c>
      <c r="AU555" s="178" t="s">
        <v>88</v>
      </c>
      <c r="AY555" s="18" t="s">
        <v>140</v>
      </c>
      <c r="BE555" s="179">
        <f>IF(N555="základní",J555,0)</f>
        <v>0</v>
      </c>
      <c r="BF555" s="179">
        <f>IF(N555="snížená",J555,0)</f>
        <v>0</v>
      </c>
      <c r="BG555" s="179">
        <f>IF(N555="zákl. přenesená",J555,0)</f>
        <v>0</v>
      </c>
      <c r="BH555" s="179">
        <f>IF(N555="sníž. přenesená",J555,0)</f>
        <v>0</v>
      </c>
      <c r="BI555" s="179">
        <f>IF(N555="nulová",J555,0)</f>
        <v>0</v>
      </c>
      <c r="BJ555" s="18" t="s">
        <v>86</v>
      </c>
      <c r="BK555" s="179">
        <f>ROUND(I555*H555,2)</f>
        <v>0</v>
      </c>
      <c r="BL555" s="18" t="s">
        <v>348</v>
      </c>
      <c r="BM555" s="178" t="s">
        <v>843</v>
      </c>
    </row>
    <row r="556" spans="1:65" s="2" customFormat="1" ht="11.25">
      <c r="A556" s="36"/>
      <c r="B556" s="37"/>
      <c r="C556" s="38"/>
      <c r="D556" s="180" t="s">
        <v>146</v>
      </c>
      <c r="E556" s="38"/>
      <c r="F556" s="181" t="s">
        <v>844</v>
      </c>
      <c r="G556" s="38"/>
      <c r="H556" s="38"/>
      <c r="I556" s="182"/>
      <c r="J556" s="38"/>
      <c r="K556" s="38"/>
      <c r="L556" s="41"/>
      <c r="M556" s="183"/>
      <c r="N556" s="184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8" t="s">
        <v>146</v>
      </c>
      <c r="AU556" s="18" t="s">
        <v>88</v>
      </c>
    </row>
    <row r="557" spans="1:65" s="2" customFormat="1" ht="11.25">
      <c r="A557" s="36"/>
      <c r="B557" s="37"/>
      <c r="C557" s="38"/>
      <c r="D557" s="198" t="s">
        <v>191</v>
      </c>
      <c r="E557" s="38"/>
      <c r="F557" s="199" t="s">
        <v>845</v>
      </c>
      <c r="G557" s="38"/>
      <c r="H557" s="38"/>
      <c r="I557" s="182"/>
      <c r="J557" s="38"/>
      <c r="K557" s="38"/>
      <c r="L557" s="41"/>
      <c r="M557" s="183"/>
      <c r="N557" s="184"/>
      <c r="O557" s="66"/>
      <c r="P557" s="66"/>
      <c r="Q557" s="66"/>
      <c r="R557" s="66"/>
      <c r="S557" s="66"/>
      <c r="T557" s="67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T557" s="18" t="s">
        <v>191</v>
      </c>
      <c r="AU557" s="18" t="s">
        <v>88</v>
      </c>
    </row>
    <row r="558" spans="1:65" s="2" customFormat="1" ht="16.5" customHeight="1">
      <c r="A558" s="36"/>
      <c r="B558" s="37"/>
      <c r="C558" s="232" t="s">
        <v>846</v>
      </c>
      <c r="D558" s="232" t="s">
        <v>416</v>
      </c>
      <c r="E558" s="233" t="s">
        <v>847</v>
      </c>
      <c r="F558" s="234" t="s">
        <v>848</v>
      </c>
      <c r="G558" s="235" t="s">
        <v>259</v>
      </c>
      <c r="H558" s="236">
        <v>0.09</v>
      </c>
      <c r="I558" s="237"/>
      <c r="J558" s="238">
        <f>ROUND(I558*H558,2)</f>
        <v>0</v>
      </c>
      <c r="K558" s="234" t="s">
        <v>245</v>
      </c>
      <c r="L558" s="239"/>
      <c r="M558" s="240" t="s">
        <v>32</v>
      </c>
      <c r="N558" s="241" t="s">
        <v>49</v>
      </c>
      <c r="O558" s="66"/>
      <c r="P558" s="176">
        <f>O558*H558</f>
        <v>0</v>
      </c>
      <c r="Q558" s="176">
        <v>1</v>
      </c>
      <c r="R558" s="176">
        <f>Q558*H558</f>
        <v>0.09</v>
      </c>
      <c r="S558" s="176">
        <v>0</v>
      </c>
      <c r="T558" s="177">
        <f>S558*H558</f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R558" s="178" t="s">
        <v>483</v>
      </c>
      <c r="AT558" s="178" t="s">
        <v>416</v>
      </c>
      <c r="AU558" s="178" t="s">
        <v>88</v>
      </c>
      <c r="AY558" s="18" t="s">
        <v>140</v>
      </c>
      <c r="BE558" s="179">
        <f>IF(N558="základní",J558,0)</f>
        <v>0</v>
      </c>
      <c r="BF558" s="179">
        <f>IF(N558="snížená",J558,0)</f>
        <v>0</v>
      </c>
      <c r="BG558" s="179">
        <f>IF(N558="zákl. přenesená",J558,0)</f>
        <v>0</v>
      </c>
      <c r="BH558" s="179">
        <f>IF(N558="sníž. přenesená",J558,0)</f>
        <v>0</v>
      </c>
      <c r="BI558" s="179">
        <f>IF(N558="nulová",J558,0)</f>
        <v>0</v>
      </c>
      <c r="BJ558" s="18" t="s">
        <v>86</v>
      </c>
      <c r="BK558" s="179">
        <f>ROUND(I558*H558,2)</f>
        <v>0</v>
      </c>
      <c r="BL558" s="18" t="s">
        <v>348</v>
      </c>
      <c r="BM558" s="178" t="s">
        <v>849</v>
      </c>
    </row>
    <row r="559" spans="1:65" s="2" customFormat="1" ht="11.25">
      <c r="A559" s="36"/>
      <c r="B559" s="37"/>
      <c r="C559" s="38"/>
      <c r="D559" s="180" t="s">
        <v>146</v>
      </c>
      <c r="E559" s="38"/>
      <c r="F559" s="181" t="s">
        <v>848</v>
      </c>
      <c r="G559" s="38"/>
      <c r="H559" s="38"/>
      <c r="I559" s="182"/>
      <c r="J559" s="38"/>
      <c r="K559" s="38"/>
      <c r="L559" s="41"/>
      <c r="M559" s="183"/>
      <c r="N559" s="184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8" t="s">
        <v>146</v>
      </c>
      <c r="AU559" s="18" t="s">
        <v>88</v>
      </c>
    </row>
    <row r="560" spans="1:65" s="14" customFormat="1" ht="11.25">
      <c r="B560" s="210"/>
      <c r="C560" s="211"/>
      <c r="D560" s="180" t="s">
        <v>249</v>
      </c>
      <c r="E560" s="211"/>
      <c r="F560" s="213" t="s">
        <v>850</v>
      </c>
      <c r="G560" s="211"/>
      <c r="H560" s="214">
        <v>0.09</v>
      </c>
      <c r="I560" s="215"/>
      <c r="J560" s="211"/>
      <c r="K560" s="211"/>
      <c r="L560" s="216"/>
      <c r="M560" s="217"/>
      <c r="N560" s="218"/>
      <c r="O560" s="218"/>
      <c r="P560" s="218"/>
      <c r="Q560" s="218"/>
      <c r="R560" s="218"/>
      <c r="S560" s="218"/>
      <c r="T560" s="219"/>
      <c r="AT560" s="220" t="s">
        <v>249</v>
      </c>
      <c r="AU560" s="220" t="s">
        <v>88</v>
      </c>
      <c r="AV560" s="14" t="s">
        <v>88</v>
      </c>
      <c r="AW560" s="14" t="s">
        <v>4</v>
      </c>
      <c r="AX560" s="14" t="s">
        <v>86</v>
      </c>
      <c r="AY560" s="220" t="s">
        <v>140</v>
      </c>
    </row>
    <row r="561" spans="1:65" s="2" customFormat="1" ht="16.5" customHeight="1">
      <c r="A561" s="36"/>
      <c r="B561" s="37"/>
      <c r="C561" s="167" t="s">
        <v>851</v>
      </c>
      <c r="D561" s="167" t="s">
        <v>141</v>
      </c>
      <c r="E561" s="168" t="s">
        <v>852</v>
      </c>
      <c r="F561" s="169" t="s">
        <v>853</v>
      </c>
      <c r="G561" s="170" t="s">
        <v>279</v>
      </c>
      <c r="H561" s="171">
        <v>50.05</v>
      </c>
      <c r="I561" s="172"/>
      <c r="J561" s="173">
        <f>ROUND(I561*H561,2)</f>
        <v>0</v>
      </c>
      <c r="K561" s="169" t="s">
        <v>245</v>
      </c>
      <c r="L561" s="41"/>
      <c r="M561" s="174" t="s">
        <v>32</v>
      </c>
      <c r="N561" s="175" t="s">
        <v>49</v>
      </c>
      <c r="O561" s="66"/>
      <c r="P561" s="176">
        <f>O561*H561</f>
        <v>0</v>
      </c>
      <c r="Q561" s="176">
        <v>0</v>
      </c>
      <c r="R561" s="176">
        <f>Q561*H561</f>
        <v>0</v>
      </c>
      <c r="S561" s="176">
        <v>0</v>
      </c>
      <c r="T561" s="177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78" t="s">
        <v>348</v>
      </c>
      <c r="AT561" s="178" t="s">
        <v>141</v>
      </c>
      <c r="AU561" s="178" t="s">
        <v>88</v>
      </c>
      <c r="AY561" s="18" t="s">
        <v>140</v>
      </c>
      <c r="BE561" s="179">
        <f>IF(N561="základní",J561,0)</f>
        <v>0</v>
      </c>
      <c r="BF561" s="179">
        <f>IF(N561="snížená",J561,0)</f>
        <v>0</v>
      </c>
      <c r="BG561" s="179">
        <f>IF(N561="zákl. přenesená",J561,0)</f>
        <v>0</v>
      </c>
      <c r="BH561" s="179">
        <f>IF(N561="sníž. přenesená",J561,0)</f>
        <v>0</v>
      </c>
      <c r="BI561" s="179">
        <f>IF(N561="nulová",J561,0)</f>
        <v>0</v>
      </c>
      <c r="BJ561" s="18" t="s">
        <v>86</v>
      </c>
      <c r="BK561" s="179">
        <f>ROUND(I561*H561,2)</f>
        <v>0</v>
      </c>
      <c r="BL561" s="18" t="s">
        <v>348</v>
      </c>
      <c r="BM561" s="178" t="s">
        <v>854</v>
      </c>
    </row>
    <row r="562" spans="1:65" s="2" customFormat="1" ht="11.25">
      <c r="A562" s="36"/>
      <c r="B562" s="37"/>
      <c r="C562" s="38"/>
      <c r="D562" s="180" t="s">
        <v>146</v>
      </c>
      <c r="E562" s="38"/>
      <c r="F562" s="181" t="s">
        <v>855</v>
      </c>
      <c r="G562" s="38"/>
      <c r="H562" s="38"/>
      <c r="I562" s="182"/>
      <c r="J562" s="38"/>
      <c r="K562" s="38"/>
      <c r="L562" s="41"/>
      <c r="M562" s="183"/>
      <c r="N562" s="184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8" t="s">
        <v>146</v>
      </c>
      <c r="AU562" s="18" t="s">
        <v>88</v>
      </c>
    </row>
    <row r="563" spans="1:65" s="2" customFormat="1" ht="11.25">
      <c r="A563" s="36"/>
      <c r="B563" s="37"/>
      <c r="C563" s="38"/>
      <c r="D563" s="198" t="s">
        <v>191</v>
      </c>
      <c r="E563" s="38"/>
      <c r="F563" s="199" t="s">
        <v>856</v>
      </c>
      <c r="G563" s="38"/>
      <c r="H563" s="38"/>
      <c r="I563" s="182"/>
      <c r="J563" s="38"/>
      <c r="K563" s="38"/>
      <c r="L563" s="41"/>
      <c r="M563" s="183"/>
      <c r="N563" s="184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8" t="s">
        <v>191</v>
      </c>
      <c r="AU563" s="18" t="s">
        <v>88</v>
      </c>
    </row>
    <row r="564" spans="1:65" s="2" customFormat="1" ht="16.5" customHeight="1">
      <c r="A564" s="36"/>
      <c r="B564" s="37"/>
      <c r="C564" s="232" t="s">
        <v>857</v>
      </c>
      <c r="D564" s="232" t="s">
        <v>416</v>
      </c>
      <c r="E564" s="233" t="s">
        <v>847</v>
      </c>
      <c r="F564" s="234" t="s">
        <v>848</v>
      </c>
      <c r="G564" s="235" t="s">
        <v>259</v>
      </c>
      <c r="H564" s="236">
        <v>1.7000000000000001E-2</v>
      </c>
      <c r="I564" s="237"/>
      <c r="J564" s="238">
        <f>ROUND(I564*H564,2)</f>
        <v>0</v>
      </c>
      <c r="K564" s="234" t="s">
        <v>245</v>
      </c>
      <c r="L564" s="239"/>
      <c r="M564" s="240" t="s">
        <v>32</v>
      </c>
      <c r="N564" s="241" t="s">
        <v>49</v>
      </c>
      <c r="O564" s="66"/>
      <c r="P564" s="176">
        <f>O564*H564</f>
        <v>0</v>
      </c>
      <c r="Q564" s="176">
        <v>1</v>
      </c>
      <c r="R564" s="176">
        <f>Q564*H564</f>
        <v>1.7000000000000001E-2</v>
      </c>
      <c r="S564" s="176">
        <v>0</v>
      </c>
      <c r="T564" s="177">
        <f>S564*H564</f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R564" s="178" t="s">
        <v>483</v>
      </c>
      <c r="AT564" s="178" t="s">
        <v>416</v>
      </c>
      <c r="AU564" s="178" t="s">
        <v>88</v>
      </c>
      <c r="AY564" s="18" t="s">
        <v>140</v>
      </c>
      <c r="BE564" s="179">
        <f>IF(N564="základní",J564,0)</f>
        <v>0</v>
      </c>
      <c r="BF564" s="179">
        <f>IF(N564="snížená",J564,0)</f>
        <v>0</v>
      </c>
      <c r="BG564" s="179">
        <f>IF(N564="zákl. přenesená",J564,0)</f>
        <v>0</v>
      </c>
      <c r="BH564" s="179">
        <f>IF(N564="sníž. přenesená",J564,0)</f>
        <v>0</v>
      </c>
      <c r="BI564" s="179">
        <f>IF(N564="nulová",J564,0)</f>
        <v>0</v>
      </c>
      <c r="BJ564" s="18" t="s">
        <v>86</v>
      </c>
      <c r="BK564" s="179">
        <f>ROUND(I564*H564,2)</f>
        <v>0</v>
      </c>
      <c r="BL564" s="18" t="s">
        <v>348</v>
      </c>
      <c r="BM564" s="178" t="s">
        <v>858</v>
      </c>
    </row>
    <row r="565" spans="1:65" s="2" customFormat="1" ht="11.25">
      <c r="A565" s="36"/>
      <c r="B565" s="37"/>
      <c r="C565" s="38"/>
      <c r="D565" s="180" t="s">
        <v>146</v>
      </c>
      <c r="E565" s="38"/>
      <c r="F565" s="181" t="s">
        <v>848</v>
      </c>
      <c r="G565" s="38"/>
      <c r="H565" s="38"/>
      <c r="I565" s="182"/>
      <c r="J565" s="38"/>
      <c r="K565" s="38"/>
      <c r="L565" s="41"/>
      <c r="M565" s="183"/>
      <c r="N565" s="184"/>
      <c r="O565" s="66"/>
      <c r="P565" s="66"/>
      <c r="Q565" s="66"/>
      <c r="R565" s="66"/>
      <c r="S565" s="66"/>
      <c r="T565" s="67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T565" s="18" t="s">
        <v>146</v>
      </c>
      <c r="AU565" s="18" t="s">
        <v>88</v>
      </c>
    </row>
    <row r="566" spans="1:65" s="14" customFormat="1" ht="11.25">
      <c r="B566" s="210"/>
      <c r="C566" s="211"/>
      <c r="D566" s="180" t="s">
        <v>249</v>
      </c>
      <c r="E566" s="211"/>
      <c r="F566" s="213" t="s">
        <v>859</v>
      </c>
      <c r="G566" s="211"/>
      <c r="H566" s="214">
        <v>1.7000000000000001E-2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249</v>
      </c>
      <c r="AU566" s="220" t="s">
        <v>88</v>
      </c>
      <c r="AV566" s="14" t="s">
        <v>88</v>
      </c>
      <c r="AW566" s="14" t="s">
        <v>4</v>
      </c>
      <c r="AX566" s="14" t="s">
        <v>86</v>
      </c>
      <c r="AY566" s="220" t="s">
        <v>140</v>
      </c>
    </row>
    <row r="567" spans="1:65" s="2" customFormat="1" ht="16.5" customHeight="1">
      <c r="A567" s="36"/>
      <c r="B567" s="37"/>
      <c r="C567" s="167" t="s">
        <v>860</v>
      </c>
      <c r="D567" s="167" t="s">
        <v>141</v>
      </c>
      <c r="E567" s="168" t="s">
        <v>861</v>
      </c>
      <c r="F567" s="169" t="s">
        <v>862</v>
      </c>
      <c r="G567" s="170" t="s">
        <v>279</v>
      </c>
      <c r="H567" s="171">
        <v>272</v>
      </c>
      <c r="I567" s="172"/>
      <c r="J567" s="173">
        <f>ROUND(I567*H567,2)</f>
        <v>0</v>
      </c>
      <c r="K567" s="169" t="s">
        <v>245</v>
      </c>
      <c r="L567" s="41"/>
      <c r="M567" s="174" t="s">
        <v>32</v>
      </c>
      <c r="N567" s="175" t="s">
        <v>49</v>
      </c>
      <c r="O567" s="66"/>
      <c r="P567" s="176">
        <f>O567*H567</f>
        <v>0</v>
      </c>
      <c r="Q567" s="176">
        <v>4.0000000000000002E-4</v>
      </c>
      <c r="R567" s="176">
        <f>Q567*H567</f>
        <v>0.10880000000000001</v>
      </c>
      <c r="S567" s="176">
        <v>0</v>
      </c>
      <c r="T567" s="177">
        <f>S567*H567</f>
        <v>0</v>
      </c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R567" s="178" t="s">
        <v>348</v>
      </c>
      <c r="AT567" s="178" t="s">
        <v>141</v>
      </c>
      <c r="AU567" s="178" t="s">
        <v>88</v>
      </c>
      <c r="AY567" s="18" t="s">
        <v>140</v>
      </c>
      <c r="BE567" s="179">
        <f>IF(N567="základní",J567,0)</f>
        <v>0</v>
      </c>
      <c r="BF567" s="179">
        <f>IF(N567="snížená",J567,0)</f>
        <v>0</v>
      </c>
      <c r="BG567" s="179">
        <f>IF(N567="zákl. přenesená",J567,0)</f>
        <v>0</v>
      </c>
      <c r="BH567" s="179">
        <f>IF(N567="sníž. přenesená",J567,0)</f>
        <v>0</v>
      </c>
      <c r="BI567" s="179">
        <f>IF(N567="nulová",J567,0)</f>
        <v>0</v>
      </c>
      <c r="BJ567" s="18" t="s">
        <v>86</v>
      </c>
      <c r="BK567" s="179">
        <f>ROUND(I567*H567,2)</f>
        <v>0</v>
      </c>
      <c r="BL567" s="18" t="s">
        <v>348</v>
      </c>
      <c r="BM567" s="178" t="s">
        <v>863</v>
      </c>
    </row>
    <row r="568" spans="1:65" s="2" customFormat="1" ht="11.25">
      <c r="A568" s="36"/>
      <c r="B568" s="37"/>
      <c r="C568" s="38"/>
      <c r="D568" s="180" t="s">
        <v>146</v>
      </c>
      <c r="E568" s="38"/>
      <c r="F568" s="181" t="s">
        <v>864</v>
      </c>
      <c r="G568" s="38"/>
      <c r="H568" s="38"/>
      <c r="I568" s="182"/>
      <c r="J568" s="38"/>
      <c r="K568" s="38"/>
      <c r="L568" s="41"/>
      <c r="M568" s="183"/>
      <c r="N568" s="184"/>
      <c r="O568" s="66"/>
      <c r="P568" s="66"/>
      <c r="Q568" s="66"/>
      <c r="R568" s="66"/>
      <c r="S568" s="66"/>
      <c r="T568" s="67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T568" s="18" t="s">
        <v>146</v>
      </c>
      <c r="AU568" s="18" t="s">
        <v>88</v>
      </c>
    </row>
    <row r="569" spans="1:65" s="2" customFormat="1" ht="11.25">
      <c r="A569" s="36"/>
      <c r="B569" s="37"/>
      <c r="C569" s="38"/>
      <c r="D569" s="198" t="s">
        <v>191</v>
      </c>
      <c r="E569" s="38"/>
      <c r="F569" s="199" t="s">
        <v>865</v>
      </c>
      <c r="G569" s="38"/>
      <c r="H569" s="38"/>
      <c r="I569" s="182"/>
      <c r="J569" s="38"/>
      <c r="K569" s="38"/>
      <c r="L569" s="41"/>
      <c r="M569" s="183"/>
      <c r="N569" s="184"/>
      <c r="O569" s="66"/>
      <c r="P569" s="66"/>
      <c r="Q569" s="66"/>
      <c r="R569" s="66"/>
      <c r="S569" s="66"/>
      <c r="T569" s="67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T569" s="18" t="s">
        <v>191</v>
      </c>
      <c r="AU569" s="18" t="s">
        <v>88</v>
      </c>
    </row>
    <row r="570" spans="1:65" s="2" customFormat="1" ht="24.2" customHeight="1">
      <c r="A570" s="36"/>
      <c r="B570" s="37"/>
      <c r="C570" s="232" t="s">
        <v>866</v>
      </c>
      <c r="D570" s="232" t="s">
        <v>416</v>
      </c>
      <c r="E570" s="233" t="s">
        <v>867</v>
      </c>
      <c r="F570" s="234" t="s">
        <v>868</v>
      </c>
      <c r="G570" s="235" t="s">
        <v>279</v>
      </c>
      <c r="H570" s="236">
        <v>317.01600000000002</v>
      </c>
      <c r="I570" s="237"/>
      <c r="J570" s="238">
        <f>ROUND(I570*H570,2)</f>
        <v>0</v>
      </c>
      <c r="K570" s="234" t="s">
        <v>245</v>
      </c>
      <c r="L570" s="239"/>
      <c r="M570" s="240" t="s">
        <v>32</v>
      </c>
      <c r="N570" s="241" t="s">
        <v>49</v>
      </c>
      <c r="O570" s="66"/>
      <c r="P570" s="176">
        <f>O570*H570</f>
        <v>0</v>
      </c>
      <c r="Q570" s="176">
        <v>4.7000000000000002E-3</v>
      </c>
      <c r="R570" s="176">
        <f>Q570*H570</f>
        <v>1.4899752000000002</v>
      </c>
      <c r="S570" s="176">
        <v>0</v>
      </c>
      <c r="T570" s="177">
        <f>S570*H570</f>
        <v>0</v>
      </c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R570" s="178" t="s">
        <v>483</v>
      </c>
      <c r="AT570" s="178" t="s">
        <v>416</v>
      </c>
      <c r="AU570" s="178" t="s">
        <v>88</v>
      </c>
      <c r="AY570" s="18" t="s">
        <v>140</v>
      </c>
      <c r="BE570" s="179">
        <f>IF(N570="základní",J570,0)</f>
        <v>0</v>
      </c>
      <c r="BF570" s="179">
        <f>IF(N570="snížená",J570,0)</f>
        <v>0</v>
      </c>
      <c r="BG570" s="179">
        <f>IF(N570="zákl. přenesená",J570,0)</f>
        <v>0</v>
      </c>
      <c r="BH570" s="179">
        <f>IF(N570="sníž. přenesená",J570,0)</f>
        <v>0</v>
      </c>
      <c r="BI570" s="179">
        <f>IF(N570="nulová",J570,0)</f>
        <v>0</v>
      </c>
      <c r="BJ570" s="18" t="s">
        <v>86</v>
      </c>
      <c r="BK570" s="179">
        <f>ROUND(I570*H570,2)</f>
        <v>0</v>
      </c>
      <c r="BL570" s="18" t="s">
        <v>348</v>
      </c>
      <c r="BM570" s="178" t="s">
        <v>869</v>
      </c>
    </row>
    <row r="571" spans="1:65" s="2" customFormat="1" ht="19.5">
      <c r="A571" s="36"/>
      <c r="B571" s="37"/>
      <c r="C571" s="38"/>
      <c r="D571" s="180" t="s">
        <v>146</v>
      </c>
      <c r="E571" s="38"/>
      <c r="F571" s="181" t="s">
        <v>868</v>
      </c>
      <c r="G571" s="38"/>
      <c r="H571" s="38"/>
      <c r="I571" s="182"/>
      <c r="J571" s="38"/>
      <c r="K571" s="38"/>
      <c r="L571" s="41"/>
      <c r="M571" s="183"/>
      <c r="N571" s="184"/>
      <c r="O571" s="66"/>
      <c r="P571" s="66"/>
      <c r="Q571" s="66"/>
      <c r="R571" s="66"/>
      <c r="S571" s="66"/>
      <c r="T571" s="67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T571" s="18" t="s">
        <v>146</v>
      </c>
      <c r="AU571" s="18" t="s">
        <v>88</v>
      </c>
    </row>
    <row r="572" spans="1:65" s="14" customFormat="1" ht="11.25">
      <c r="B572" s="210"/>
      <c r="C572" s="211"/>
      <c r="D572" s="180" t="s">
        <v>249</v>
      </c>
      <c r="E572" s="211"/>
      <c r="F572" s="213" t="s">
        <v>870</v>
      </c>
      <c r="G572" s="211"/>
      <c r="H572" s="214">
        <v>317.01600000000002</v>
      </c>
      <c r="I572" s="215"/>
      <c r="J572" s="211"/>
      <c r="K572" s="211"/>
      <c r="L572" s="216"/>
      <c r="M572" s="217"/>
      <c r="N572" s="218"/>
      <c r="O572" s="218"/>
      <c r="P572" s="218"/>
      <c r="Q572" s="218"/>
      <c r="R572" s="218"/>
      <c r="S572" s="218"/>
      <c r="T572" s="219"/>
      <c r="AT572" s="220" t="s">
        <v>249</v>
      </c>
      <c r="AU572" s="220" t="s">
        <v>88</v>
      </c>
      <c r="AV572" s="14" t="s">
        <v>88</v>
      </c>
      <c r="AW572" s="14" t="s">
        <v>4</v>
      </c>
      <c r="AX572" s="14" t="s">
        <v>86</v>
      </c>
      <c r="AY572" s="220" t="s">
        <v>140</v>
      </c>
    </row>
    <row r="573" spans="1:65" s="2" customFormat="1" ht="16.5" customHeight="1">
      <c r="A573" s="36"/>
      <c r="B573" s="37"/>
      <c r="C573" s="167" t="s">
        <v>871</v>
      </c>
      <c r="D573" s="167" t="s">
        <v>141</v>
      </c>
      <c r="E573" s="168" t="s">
        <v>872</v>
      </c>
      <c r="F573" s="169" t="s">
        <v>873</v>
      </c>
      <c r="G573" s="170" t="s">
        <v>279</v>
      </c>
      <c r="H573" s="171">
        <v>50.05</v>
      </c>
      <c r="I573" s="172"/>
      <c r="J573" s="173">
        <f>ROUND(I573*H573,2)</f>
        <v>0</v>
      </c>
      <c r="K573" s="169" t="s">
        <v>245</v>
      </c>
      <c r="L573" s="41"/>
      <c r="M573" s="174" t="s">
        <v>32</v>
      </c>
      <c r="N573" s="175" t="s">
        <v>49</v>
      </c>
      <c r="O573" s="66"/>
      <c r="P573" s="176">
        <f>O573*H573</f>
        <v>0</v>
      </c>
      <c r="Q573" s="176">
        <v>4.0000000000000002E-4</v>
      </c>
      <c r="R573" s="176">
        <f>Q573*H573</f>
        <v>2.002E-2</v>
      </c>
      <c r="S573" s="176">
        <v>0</v>
      </c>
      <c r="T573" s="177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178" t="s">
        <v>348</v>
      </c>
      <c r="AT573" s="178" t="s">
        <v>141</v>
      </c>
      <c r="AU573" s="178" t="s">
        <v>88</v>
      </c>
      <c r="AY573" s="18" t="s">
        <v>140</v>
      </c>
      <c r="BE573" s="179">
        <f>IF(N573="základní",J573,0)</f>
        <v>0</v>
      </c>
      <c r="BF573" s="179">
        <f>IF(N573="snížená",J573,0)</f>
        <v>0</v>
      </c>
      <c r="BG573" s="179">
        <f>IF(N573="zákl. přenesená",J573,0)</f>
        <v>0</v>
      </c>
      <c r="BH573" s="179">
        <f>IF(N573="sníž. přenesená",J573,0)</f>
        <v>0</v>
      </c>
      <c r="BI573" s="179">
        <f>IF(N573="nulová",J573,0)</f>
        <v>0</v>
      </c>
      <c r="BJ573" s="18" t="s">
        <v>86</v>
      </c>
      <c r="BK573" s="179">
        <f>ROUND(I573*H573,2)</f>
        <v>0</v>
      </c>
      <c r="BL573" s="18" t="s">
        <v>348</v>
      </c>
      <c r="BM573" s="178" t="s">
        <v>874</v>
      </c>
    </row>
    <row r="574" spans="1:65" s="2" customFormat="1" ht="11.25">
      <c r="A574" s="36"/>
      <c r="B574" s="37"/>
      <c r="C574" s="38"/>
      <c r="D574" s="180" t="s">
        <v>146</v>
      </c>
      <c r="E574" s="38"/>
      <c r="F574" s="181" t="s">
        <v>875</v>
      </c>
      <c r="G574" s="38"/>
      <c r="H574" s="38"/>
      <c r="I574" s="182"/>
      <c r="J574" s="38"/>
      <c r="K574" s="38"/>
      <c r="L574" s="41"/>
      <c r="M574" s="183"/>
      <c r="N574" s="184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8" t="s">
        <v>146</v>
      </c>
      <c r="AU574" s="18" t="s">
        <v>88</v>
      </c>
    </row>
    <row r="575" spans="1:65" s="2" customFormat="1" ht="11.25">
      <c r="A575" s="36"/>
      <c r="B575" s="37"/>
      <c r="C575" s="38"/>
      <c r="D575" s="198" t="s">
        <v>191</v>
      </c>
      <c r="E575" s="38"/>
      <c r="F575" s="199" t="s">
        <v>876</v>
      </c>
      <c r="G575" s="38"/>
      <c r="H575" s="38"/>
      <c r="I575" s="182"/>
      <c r="J575" s="38"/>
      <c r="K575" s="38"/>
      <c r="L575" s="41"/>
      <c r="M575" s="183"/>
      <c r="N575" s="184"/>
      <c r="O575" s="66"/>
      <c r="P575" s="66"/>
      <c r="Q575" s="66"/>
      <c r="R575" s="66"/>
      <c r="S575" s="66"/>
      <c r="T575" s="67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T575" s="18" t="s">
        <v>191</v>
      </c>
      <c r="AU575" s="18" t="s">
        <v>88</v>
      </c>
    </row>
    <row r="576" spans="1:65" s="2" customFormat="1" ht="24.2" customHeight="1">
      <c r="A576" s="36"/>
      <c r="B576" s="37"/>
      <c r="C576" s="232" t="s">
        <v>877</v>
      </c>
      <c r="D576" s="232" t="s">
        <v>416</v>
      </c>
      <c r="E576" s="233" t="s">
        <v>878</v>
      </c>
      <c r="F576" s="234" t="s">
        <v>879</v>
      </c>
      <c r="G576" s="235" t="s">
        <v>279</v>
      </c>
      <c r="H576" s="236">
        <v>61.110999999999997</v>
      </c>
      <c r="I576" s="237"/>
      <c r="J576" s="238">
        <f>ROUND(I576*H576,2)</f>
        <v>0</v>
      </c>
      <c r="K576" s="234" t="s">
        <v>245</v>
      </c>
      <c r="L576" s="239"/>
      <c r="M576" s="240" t="s">
        <v>32</v>
      </c>
      <c r="N576" s="241" t="s">
        <v>49</v>
      </c>
      <c r="O576" s="66"/>
      <c r="P576" s="176">
        <f>O576*H576</f>
        <v>0</v>
      </c>
      <c r="Q576" s="176">
        <v>5.5300000000000002E-3</v>
      </c>
      <c r="R576" s="176">
        <f>Q576*H576</f>
        <v>0.33794383</v>
      </c>
      <c r="S576" s="176">
        <v>0</v>
      </c>
      <c r="T576" s="177">
        <f>S576*H576</f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R576" s="178" t="s">
        <v>483</v>
      </c>
      <c r="AT576" s="178" t="s">
        <v>416</v>
      </c>
      <c r="AU576" s="178" t="s">
        <v>88</v>
      </c>
      <c r="AY576" s="18" t="s">
        <v>140</v>
      </c>
      <c r="BE576" s="179">
        <f>IF(N576="základní",J576,0)</f>
        <v>0</v>
      </c>
      <c r="BF576" s="179">
        <f>IF(N576="snížená",J576,0)</f>
        <v>0</v>
      </c>
      <c r="BG576" s="179">
        <f>IF(N576="zákl. přenesená",J576,0)</f>
        <v>0</v>
      </c>
      <c r="BH576" s="179">
        <f>IF(N576="sníž. přenesená",J576,0)</f>
        <v>0</v>
      </c>
      <c r="BI576" s="179">
        <f>IF(N576="nulová",J576,0)</f>
        <v>0</v>
      </c>
      <c r="BJ576" s="18" t="s">
        <v>86</v>
      </c>
      <c r="BK576" s="179">
        <f>ROUND(I576*H576,2)</f>
        <v>0</v>
      </c>
      <c r="BL576" s="18" t="s">
        <v>348</v>
      </c>
      <c r="BM576" s="178" t="s">
        <v>880</v>
      </c>
    </row>
    <row r="577" spans="1:65" s="2" customFormat="1" ht="19.5">
      <c r="A577" s="36"/>
      <c r="B577" s="37"/>
      <c r="C577" s="38"/>
      <c r="D577" s="180" t="s">
        <v>146</v>
      </c>
      <c r="E577" s="38"/>
      <c r="F577" s="181" t="s">
        <v>879</v>
      </c>
      <c r="G577" s="38"/>
      <c r="H577" s="38"/>
      <c r="I577" s="182"/>
      <c r="J577" s="38"/>
      <c r="K577" s="38"/>
      <c r="L577" s="41"/>
      <c r="M577" s="183"/>
      <c r="N577" s="184"/>
      <c r="O577" s="66"/>
      <c r="P577" s="66"/>
      <c r="Q577" s="66"/>
      <c r="R577" s="66"/>
      <c r="S577" s="66"/>
      <c r="T577" s="67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T577" s="18" t="s">
        <v>146</v>
      </c>
      <c r="AU577" s="18" t="s">
        <v>88</v>
      </c>
    </row>
    <row r="578" spans="1:65" s="14" customFormat="1" ht="11.25">
      <c r="B578" s="210"/>
      <c r="C578" s="211"/>
      <c r="D578" s="180" t="s">
        <v>249</v>
      </c>
      <c r="E578" s="211"/>
      <c r="F578" s="213" t="s">
        <v>881</v>
      </c>
      <c r="G578" s="211"/>
      <c r="H578" s="214">
        <v>61.110999999999997</v>
      </c>
      <c r="I578" s="215"/>
      <c r="J578" s="211"/>
      <c r="K578" s="211"/>
      <c r="L578" s="216"/>
      <c r="M578" s="217"/>
      <c r="N578" s="218"/>
      <c r="O578" s="218"/>
      <c r="P578" s="218"/>
      <c r="Q578" s="218"/>
      <c r="R578" s="218"/>
      <c r="S578" s="218"/>
      <c r="T578" s="219"/>
      <c r="AT578" s="220" t="s">
        <v>249</v>
      </c>
      <c r="AU578" s="220" t="s">
        <v>88</v>
      </c>
      <c r="AV578" s="14" t="s">
        <v>88</v>
      </c>
      <c r="AW578" s="14" t="s">
        <v>4</v>
      </c>
      <c r="AX578" s="14" t="s">
        <v>86</v>
      </c>
      <c r="AY578" s="220" t="s">
        <v>140</v>
      </c>
    </row>
    <row r="579" spans="1:65" s="2" customFormat="1" ht="16.5" customHeight="1">
      <c r="A579" s="36"/>
      <c r="B579" s="37"/>
      <c r="C579" s="167" t="s">
        <v>882</v>
      </c>
      <c r="D579" s="167" t="s">
        <v>141</v>
      </c>
      <c r="E579" s="168" t="s">
        <v>883</v>
      </c>
      <c r="F579" s="169" t="s">
        <v>884</v>
      </c>
      <c r="G579" s="170" t="s">
        <v>279</v>
      </c>
      <c r="H579" s="171">
        <v>35</v>
      </c>
      <c r="I579" s="172"/>
      <c r="J579" s="173">
        <f>ROUND(I579*H579,2)</f>
        <v>0</v>
      </c>
      <c r="K579" s="169" t="s">
        <v>245</v>
      </c>
      <c r="L579" s="41"/>
      <c r="M579" s="174" t="s">
        <v>32</v>
      </c>
      <c r="N579" s="175" t="s">
        <v>49</v>
      </c>
      <c r="O579" s="66"/>
      <c r="P579" s="176">
        <f>O579*H579</f>
        <v>0</v>
      </c>
      <c r="Q579" s="176">
        <v>8.0000000000000004E-4</v>
      </c>
      <c r="R579" s="176">
        <f>Q579*H579</f>
        <v>2.8000000000000001E-2</v>
      </c>
      <c r="S579" s="176">
        <v>0</v>
      </c>
      <c r="T579" s="177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78" t="s">
        <v>348</v>
      </c>
      <c r="AT579" s="178" t="s">
        <v>141</v>
      </c>
      <c r="AU579" s="178" t="s">
        <v>88</v>
      </c>
      <c r="AY579" s="18" t="s">
        <v>140</v>
      </c>
      <c r="BE579" s="179">
        <f>IF(N579="základní",J579,0)</f>
        <v>0</v>
      </c>
      <c r="BF579" s="179">
        <f>IF(N579="snížená",J579,0)</f>
        <v>0</v>
      </c>
      <c r="BG579" s="179">
        <f>IF(N579="zákl. přenesená",J579,0)</f>
        <v>0</v>
      </c>
      <c r="BH579" s="179">
        <f>IF(N579="sníž. přenesená",J579,0)</f>
        <v>0</v>
      </c>
      <c r="BI579" s="179">
        <f>IF(N579="nulová",J579,0)</f>
        <v>0</v>
      </c>
      <c r="BJ579" s="18" t="s">
        <v>86</v>
      </c>
      <c r="BK579" s="179">
        <f>ROUND(I579*H579,2)</f>
        <v>0</v>
      </c>
      <c r="BL579" s="18" t="s">
        <v>348</v>
      </c>
      <c r="BM579" s="178" t="s">
        <v>885</v>
      </c>
    </row>
    <row r="580" spans="1:65" s="2" customFormat="1" ht="19.5">
      <c r="A580" s="36"/>
      <c r="B580" s="37"/>
      <c r="C580" s="38"/>
      <c r="D580" s="180" t="s">
        <v>146</v>
      </c>
      <c r="E580" s="38"/>
      <c r="F580" s="181" t="s">
        <v>886</v>
      </c>
      <c r="G580" s="38"/>
      <c r="H580" s="38"/>
      <c r="I580" s="182"/>
      <c r="J580" s="38"/>
      <c r="K580" s="38"/>
      <c r="L580" s="41"/>
      <c r="M580" s="183"/>
      <c r="N580" s="184"/>
      <c r="O580" s="66"/>
      <c r="P580" s="66"/>
      <c r="Q580" s="66"/>
      <c r="R580" s="66"/>
      <c r="S580" s="66"/>
      <c r="T580" s="67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T580" s="18" t="s">
        <v>146</v>
      </c>
      <c r="AU580" s="18" t="s">
        <v>88</v>
      </c>
    </row>
    <row r="581" spans="1:65" s="2" customFormat="1" ht="11.25">
      <c r="A581" s="36"/>
      <c r="B581" s="37"/>
      <c r="C581" s="38"/>
      <c r="D581" s="198" t="s">
        <v>191</v>
      </c>
      <c r="E581" s="38"/>
      <c r="F581" s="199" t="s">
        <v>887</v>
      </c>
      <c r="G581" s="38"/>
      <c r="H581" s="38"/>
      <c r="I581" s="182"/>
      <c r="J581" s="38"/>
      <c r="K581" s="38"/>
      <c r="L581" s="41"/>
      <c r="M581" s="183"/>
      <c r="N581" s="184"/>
      <c r="O581" s="66"/>
      <c r="P581" s="66"/>
      <c r="Q581" s="66"/>
      <c r="R581" s="66"/>
      <c r="S581" s="66"/>
      <c r="T581" s="67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T581" s="18" t="s">
        <v>191</v>
      </c>
      <c r="AU581" s="18" t="s">
        <v>88</v>
      </c>
    </row>
    <row r="582" spans="1:65" s="2" customFormat="1" ht="16.5" customHeight="1">
      <c r="A582" s="36"/>
      <c r="B582" s="37"/>
      <c r="C582" s="167" t="s">
        <v>888</v>
      </c>
      <c r="D582" s="167" t="s">
        <v>141</v>
      </c>
      <c r="E582" s="168" t="s">
        <v>889</v>
      </c>
      <c r="F582" s="169" t="s">
        <v>890</v>
      </c>
      <c r="G582" s="170" t="s">
        <v>358</v>
      </c>
      <c r="H582" s="171">
        <v>71.5</v>
      </c>
      <c r="I582" s="172"/>
      <c r="J582" s="173">
        <f>ROUND(I582*H582,2)</f>
        <v>0</v>
      </c>
      <c r="K582" s="169" t="s">
        <v>245</v>
      </c>
      <c r="L582" s="41"/>
      <c r="M582" s="174" t="s">
        <v>32</v>
      </c>
      <c r="N582" s="175" t="s">
        <v>49</v>
      </c>
      <c r="O582" s="66"/>
      <c r="P582" s="176">
        <f>O582*H582</f>
        <v>0</v>
      </c>
      <c r="Q582" s="176">
        <v>1.6000000000000001E-4</v>
      </c>
      <c r="R582" s="176">
        <f>Q582*H582</f>
        <v>1.1440000000000001E-2</v>
      </c>
      <c r="S582" s="176">
        <v>0</v>
      </c>
      <c r="T582" s="177">
        <f>S582*H582</f>
        <v>0</v>
      </c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R582" s="178" t="s">
        <v>348</v>
      </c>
      <c r="AT582" s="178" t="s">
        <v>141</v>
      </c>
      <c r="AU582" s="178" t="s">
        <v>88</v>
      </c>
      <c r="AY582" s="18" t="s">
        <v>140</v>
      </c>
      <c r="BE582" s="179">
        <f>IF(N582="základní",J582,0)</f>
        <v>0</v>
      </c>
      <c r="BF582" s="179">
        <f>IF(N582="snížená",J582,0)</f>
        <v>0</v>
      </c>
      <c r="BG582" s="179">
        <f>IF(N582="zákl. přenesená",J582,0)</f>
        <v>0</v>
      </c>
      <c r="BH582" s="179">
        <f>IF(N582="sníž. přenesená",J582,0)</f>
        <v>0</v>
      </c>
      <c r="BI582" s="179">
        <f>IF(N582="nulová",J582,0)</f>
        <v>0</v>
      </c>
      <c r="BJ582" s="18" t="s">
        <v>86</v>
      </c>
      <c r="BK582" s="179">
        <f>ROUND(I582*H582,2)</f>
        <v>0</v>
      </c>
      <c r="BL582" s="18" t="s">
        <v>348</v>
      </c>
      <c r="BM582" s="178" t="s">
        <v>891</v>
      </c>
    </row>
    <row r="583" spans="1:65" s="2" customFormat="1" ht="11.25">
      <c r="A583" s="36"/>
      <c r="B583" s="37"/>
      <c r="C583" s="38"/>
      <c r="D583" s="180" t="s">
        <v>146</v>
      </c>
      <c r="E583" s="38"/>
      <c r="F583" s="181" t="s">
        <v>892</v>
      </c>
      <c r="G583" s="38"/>
      <c r="H583" s="38"/>
      <c r="I583" s="182"/>
      <c r="J583" s="38"/>
      <c r="K583" s="38"/>
      <c r="L583" s="41"/>
      <c r="M583" s="183"/>
      <c r="N583" s="184"/>
      <c r="O583" s="66"/>
      <c r="P583" s="66"/>
      <c r="Q583" s="66"/>
      <c r="R583" s="66"/>
      <c r="S583" s="66"/>
      <c r="T583" s="67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T583" s="18" t="s">
        <v>146</v>
      </c>
      <c r="AU583" s="18" t="s">
        <v>88</v>
      </c>
    </row>
    <row r="584" spans="1:65" s="2" customFormat="1" ht="11.25">
      <c r="A584" s="36"/>
      <c r="B584" s="37"/>
      <c r="C584" s="38"/>
      <c r="D584" s="198" t="s">
        <v>191</v>
      </c>
      <c r="E584" s="38"/>
      <c r="F584" s="199" t="s">
        <v>893</v>
      </c>
      <c r="G584" s="38"/>
      <c r="H584" s="38"/>
      <c r="I584" s="182"/>
      <c r="J584" s="38"/>
      <c r="K584" s="38"/>
      <c r="L584" s="41"/>
      <c r="M584" s="183"/>
      <c r="N584" s="184"/>
      <c r="O584" s="66"/>
      <c r="P584" s="66"/>
      <c r="Q584" s="66"/>
      <c r="R584" s="66"/>
      <c r="S584" s="66"/>
      <c r="T584" s="67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T584" s="18" t="s">
        <v>191</v>
      </c>
      <c r="AU584" s="18" t="s">
        <v>88</v>
      </c>
    </row>
    <row r="585" spans="1:65" s="2" customFormat="1" ht="16.5" customHeight="1">
      <c r="A585" s="36"/>
      <c r="B585" s="37"/>
      <c r="C585" s="167" t="s">
        <v>894</v>
      </c>
      <c r="D585" s="167" t="s">
        <v>141</v>
      </c>
      <c r="E585" s="168" t="s">
        <v>895</v>
      </c>
      <c r="F585" s="169" t="s">
        <v>896</v>
      </c>
      <c r="G585" s="170" t="s">
        <v>259</v>
      </c>
      <c r="H585" s="171">
        <v>2.1030000000000002</v>
      </c>
      <c r="I585" s="172"/>
      <c r="J585" s="173">
        <f>ROUND(I585*H585,2)</f>
        <v>0</v>
      </c>
      <c r="K585" s="169" t="s">
        <v>245</v>
      </c>
      <c r="L585" s="41"/>
      <c r="M585" s="174" t="s">
        <v>32</v>
      </c>
      <c r="N585" s="175" t="s">
        <v>49</v>
      </c>
      <c r="O585" s="66"/>
      <c r="P585" s="176">
        <f>O585*H585</f>
        <v>0</v>
      </c>
      <c r="Q585" s="176">
        <v>0</v>
      </c>
      <c r="R585" s="176">
        <f>Q585*H585</f>
        <v>0</v>
      </c>
      <c r="S585" s="176">
        <v>0</v>
      </c>
      <c r="T585" s="177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78" t="s">
        <v>348</v>
      </c>
      <c r="AT585" s="178" t="s">
        <v>141</v>
      </c>
      <c r="AU585" s="178" t="s">
        <v>88</v>
      </c>
      <c r="AY585" s="18" t="s">
        <v>140</v>
      </c>
      <c r="BE585" s="179">
        <f>IF(N585="základní",J585,0)</f>
        <v>0</v>
      </c>
      <c r="BF585" s="179">
        <f>IF(N585="snížená",J585,0)</f>
        <v>0</v>
      </c>
      <c r="BG585" s="179">
        <f>IF(N585="zákl. přenesená",J585,0)</f>
        <v>0</v>
      </c>
      <c r="BH585" s="179">
        <f>IF(N585="sníž. přenesená",J585,0)</f>
        <v>0</v>
      </c>
      <c r="BI585" s="179">
        <f>IF(N585="nulová",J585,0)</f>
        <v>0</v>
      </c>
      <c r="BJ585" s="18" t="s">
        <v>86</v>
      </c>
      <c r="BK585" s="179">
        <f>ROUND(I585*H585,2)</f>
        <v>0</v>
      </c>
      <c r="BL585" s="18" t="s">
        <v>348</v>
      </c>
      <c r="BM585" s="178" t="s">
        <v>897</v>
      </c>
    </row>
    <row r="586" spans="1:65" s="2" customFormat="1" ht="19.5">
      <c r="A586" s="36"/>
      <c r="B586" s="37"/>
      <c r="C586" s="38"/>
      <c r="D586" s="180" t="s">
        <v>146</v>
      </c>
      <c r="E586" s="38"/>
      <c r="F586" s="181" t="s">
        <v>898</v>
      </c>
      <c r="G586" s="38"/>
      <c r="H586" s="38"/>
      <c r="I586" s="182"/>
      <c r="J586" s="38"/>
      <c r="K586" s="38"/>
      <c r="L586" s="41"/>
      <c r="M586" s="183"/>
      <c r="N586" s="184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8" t="s">
        <v>146</v>
      </c>
      <c r="AU586" s="18" t="s">
        <v>88</v>
      </c>
    </row>
    <row r="587" spans="1:65" s="2" customFormat="1" ht="11.25">
      <c r="A587" s="36"/>
      <c r="B587" s="37"/>
      <c r="C587" s="38"/>
      <c r="D587" s="198" t="s">
        <v>191</v>
      </c>
      <c r="E587" s="38"/>
      <c r="F587" s="199" t="s">
        <v>899</v>
      </c>
      <c r="G587" s="38"/>
      <c r="H587" s="38"/>
      <c r="I587" s="182"/>
      <c r="J587" s="38"/>
      <c r="K587" s="38"/>
      <c r="L587" s="41"/>
      <c r="M587" s="183"/>
      <c r="N587" s="184"/>
      <c r="O587" s="66"/>
      <c r="P587" s="66"/>
      <c r="Q587" s="66"/>
      <c r="R587" s="66"/>
      <c r="S587" s="66"/>
      <c r="T587" s="67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T587" s="18" t="s">
        <v>191</v>
      </c>
      <c r="AU587" s="18" t="s">
        <v>88</v>
      </c>
    </row>
    <row r="588" spans="1:65" s="11" customFormat="1" ht="22.9" customHeight="1">
      <c r="B588" s="153"/>
      <c r="C588" s="154"/>
      <c r="D588" s="155" t="s">
        <v>77</v>
      </c>
      <c r="E588" s="196" t="s">
        <v>900</v>
      </c>
      <c r="F588" s="196" t="s">
        <v>901</v>
      </c>
      <c r="G588" s="154"/>
      <c r="H588" s="154"/>
      <c r="I588" s="157"/>
      <c r="J588" s="197">
        <f>BK588</f>
        <v>0</v>
      </c>
      <c r="K588" s="154"/>
      <c r="L588" s="159"/>
      <c r="M588" s="160"/>
      <c r="N588" s="161"/>
      <c r="O588" s="161"/>
      <c r="P588" s="162">
        <f>SUM(P589:P611)</f>
        <v>0</v>
      </c>
      <c r="Q588" s="161"/>
      <c r="R588" s="162">
        <f>SUM(R589:R611)</f>
        <v>2.7197010000000001</v>
      </c>
      <c r="S588" s="161"/>
      <c r="T588" s="163">
        <f>SUM(T589:T611)</f>
        <v>0</v>
      </c>
      <c r="AR588" s="164" t="s">
        <v>88</v>
      </c>
      <c r="AT588" s="165" t="s">
        <v>77</v>
      </c>
      <c r="AU588" s="165" t="s">
        <v>86</v>
      </c>
      <c r="AY588" s="164" t="s">
        <v>140</v>
      </c>
      <c r="BK588" s="166">
        <f>SUM(BK589:BK611)</f>
        <v>0</v>
      </c>
    </row>
    <row r="589" spans="1:65" s="2" customFormat="1" ht="16.5" customHeight="1">
      <c r="A589" s="36"/>
      <c r="B589" s="37"/>
      <c r="C589" s="167" t="s">
        <v>902</v>
      </c>
      <c r="D589" s="167" t="s">
        <v>141</v>
      </c>
      <c r="E589" s="168" t="s">
        <v>903</v>
      </c>
      <c r="F589" s="169" t="s">
        <v>904</v>
      </c>
      <c r="G589" s="170" t="s">
        <v>279</v>
      </c>
      <c r="H589" s="171">
        <v>272</v>
      </c>
      <c r="I589" s="172"/>
      <c r="J589" s="173">
        <f>ROUND(I589*H589,2)</f>
        <v>0</v>
      </c>
      <c r="K589" s="169" t="s">
        <v>245</v>
      </c>
      <c r="L589" s="41"/>
      <c r="M589" s="174" t="s">
        <v>32</v>
      </c>
      <c r="N589" s="175" t="s">
        <v>49</v>
      </c>
      <c r="O589" s="66"/>
      <c r="P589" s="176">
        <f>O589*H589</f>
        <v>0</v>
      </c>
      <c r="Q589" s="176">
        <v>2.9999999999999997E-4</v>
      </c>
      <c r="R589" s="176">
        <f>Q589*H589</f>
        <v>8.1599999999999992E-2</v>
      </c>
      <c r="S589" s="176">
        <v>0</v>
      </c>
      <c r="T589" s="177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178" t="s">
        <v>348</v>
      </c>
      <c r="AT589" s="178" t="s">
        <v>141</v>
      </c>
      <c r="AU589" s="178" t="s">
        <v>88</v>
      </c>
      <c r="AY589" s="18" t="s">
        <v>140</v>
      </c>
      <c r="BE589" s="179">
        <f>IF(N589="základní",J589,0)</f>
        <v>0</v>
      </c>
      <c r="BF589" s="179">
        <f>IF(N589="snížená",J589,0)</f>
        <v>0</v>
      </c>
      <c r="BG589" s="179">
        <f>IF(N589="zákl. přenesená",J589,0)</f>
        <v>0</v>
      </c>
      <c r="BH589" s="179">
        <f>IF(N589="sníž. přenesená",J589,0)</f>
        <v>0</v>
      </c>
      <c r="BI589" s="179">
        <f>IF(N589="nulová",J589,0)</f>
        <v>0</v>
      </c>
      <c r="BJ589" s="18" t="s">
        <v>86</v>
      </c>
      <c r="BK589" s="179">
        <f>ROUND(I589*H589,2)</f>
        <v>0</v>
      </c>
      <c r="BL589" s="18" t="s">
        <v>348</v>
      </c>
      <c r="BM589" s="178" t="s">
        <v>905</v>
      </c>
    </row>
    <row r="590" spans="1:65" s="2" customFormat="1" ht="19.5">
      <c r="A590" s="36"/>
      <c r="B590" s="37"/>
      <c r="C590" s="38"/>
      <c r="D590" s="180" t="s">
        <v>146</v>
      </c>
      <c r="E590" s="38"/>
      <c r="F590" s="181" t="s">
        <v>906</v>
      </c>
      <c r="G590" s="38"/>
      <c r="H590" s="38"/>
      <c r="I590" s="182"/>
      <c r="J590" s="38"/>
      <c r="K590" s="38"/>
      <c r="L590" s="41"/>
      <c r="M590" s="183"/>
      <c r="N590" s="184"/>
      <c r="O590" s="66"/>
      <c r="P590" s="66"/>
      <c r="Q590" s="66"/>
      <c r="R590" s="66"/>
      <c r="S590" s="66"/>
      <c r="T590" s="67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T590" s="18" t="s">
        <v>146</v>
      </c>
      <c r="AU590" s="18" t="s">
        <v>88</v>
      </c>
    </row>
    <row r="591" spans="1:65" s="2" customFormat="1" ht="11.25">
      <c r="A591" s="36"/>
      <c r="B591" s="37"/>
      <c r="C591" s="38"/>
      <c r="D591" s="198" t="s">
        <v>191</v>
      </c>
      <c r="E591" s="38"/>
      <c r="F591" s="199" t="s">
        <v>907</v>
      </c>
      <c r="G591" s="38"/>
      <c r="H591" s="38"/>
      <c r="I591" s="182"/>
      <c r="J591" s="38"/>
      <c r="K591" s="38"/>
      <c r="L591" s="41"/>
      <c r="M591" s="183"/>
      <c r="N591" s="184"/>
      <c r="O591" s="66"/>
      <c r="P591" s="66"/>
      <c r="Q591" s="66"/>
      <c r="R591" s="66"/>
      <c r="S591" s="66"/>
      <c r="T591" s="67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T591" s="18" t="s">
        <v>191</v>
      </c>
      <c r="AU591" s="18" t="s">
        <v>88</v>
      </c>
    </row>
    <row r="592" spans="1:65" s="2" customFormat="1" ht="16.5" customHeight="1">
      <c r="A592" s="36"/>
      <c r="B592" s="37"/>
      <c r="C592" s="232" t="s">
        <v>908</v>
      </c>
      <c r="D592" s="232" t="s">
        <v>416</v>
      </c>
      <c r="E592" s="233" t="s">
        <v>909</v>
      </c>
      <c r="F592" s="234" t="s">
        <v>910</v>
      </c>
      <c r="G592" s="235" t="s">
        <v>279</v>
      </c>
      <c r="H592" s="236">
        <v>277.44</v>
      </c>
      <c r="I592" s="237"/>
      <c r="J592" s="238">
        <f>ROUND(I592*H592,2)</f>
        <v>0</v>
      </c>
      <c r="K592" s="234" t="s">
        <v>245</v>
      </c>
      <c r="L592" s="239"/>
      <c r="M592" s="240" t="s">
        <v>32</v>
      </c>
      <c r="N592" s="241" t="s">
        <v>49</v>
      </c>
      <c r="O592" s="66"/>
      <c r="P592" s="176">
        <f>O592*H592</f>
        <v>0</v>
      </c>
      <c r="Q592" s="176">
        <v>6.0000000000000001E-3</v>
      </c>
      <c r="R592" s="176">
        <f>Q592*H592</f>
        <v>1.6646400000000001</v>
      </c>
      <c r="S592" s="176">
        <v>0</v>
      </c>
      <c r="T592" s="177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178" t="s">
        <v>483</v>
      </c>
      <c r="AT592" s="178" t="s">
        <v>416</v>
      </c>
      <c r="AU592" s="178" t="s">
        <v>88</v>
      </c>
      <c r="AY592" s="18" t="s">
        <v>140</v>
      </c>
      <c r="BE592" s="179">
        <f>IF(N592="základní",J592,0)</f>
        <v>0</v>
      </c>
      <c r="BF592" s="179">
        <f>IF(N592="snížená",J592,0)</f>
        <v>0</v>
      </c>
      <c r="BG592" s="179">
        <f>IF(N592="zákl. přenesená",J592,0)</f>
        <v>0</v>
      </c>
      <c r="BH592" s="179">
        <f>IF(N592="sníž. přenesená",J592,0)</f>
        <v>0</v>
      </c>
      <c r="BI592" s="179">
        <f>IF(N592="nulová",J592,0)</f>
        <v>0</v>
      </c>
      <c r="BJ592" s="18" t="s">
        <v>86</v>
      </c>
      <c r="BK592" s="179">
        <f>ROUND(I592*H592,2)</f>
        <v>0</v>
      </c>
      <c r="BL592" s="18" t="s">
        <v>348</v>
      </c>
      <c r="BM592" s="178" t="s">
        <v>911</v>
      </c>
    </row>
    <row r="593" spans="1:65" s="2" customFormat="1" ht="11.25">
      <c r="A593" s="36"/>
      <c r="B593" s="37"/>
      <c r="C593" s="38"/>
      <c r="D593" s="180" t="s">
        <v>146</v>
      </c>
      <c r="E593" s="38"/>
      <c r="F593" s="181" t="s">
        <v>910</v>
      </c>
      <c r="G593" s="38"/>
      <c r="H593" s="38"/>
      <c r="I593" s="182"/>
      <c r="J593" s="38"/>
      <c r="K593" s="38"/>
      <c r="L593" s="41"/>
      <c r="M593" s="183"/>
      <c r="N593" s="184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8" t="s">
        <v>146</v>
      </c>
      <c r="AU593" s="18" t="s">
        <v>88</v>
      </c>
    </row>
    <row r="594" spans="1:65" s="14" customFormat="1" ht="11.25">
      <c r="B594" s="210"/>
      <c r="C594" s="211"/>
      <c r="D594" s="180" t="s">
        <v>249</v>
      </c>
      <c r="E594" s="211"/>
      <c r="F594" s="213" t="s">
        <v>912</v>
      </c>
      <c r="G594" s="211"/>
      <c r="H594" s="214">
        <v>277.44</v>
      </c>
      <c r="I594" s="215"/>
      <c r="J594" s="211"/>
      <c r="K594" s="211"/>
      <c r="L594" s="216"/>
      <c r="M594" s="217"/>
      <c r="N594" s="218"/>
      <c r="O594" s="218"/>
      <c r="P594" s="218"/>
      <c r="Q594" s="218"/>
      <c r="R594" s="218"/>
      <c r="S594" s="218"/>
      <c r="T594" s="219"/>
      <c r="AT594" s="220" t="s">
        <v>249</v>
      </c>
      <c r="AU594" s="220" t="s">
        <v>88</v>
      </c>
      <c r="AV594" s="14" t="s">
        <v>88</v>
      </c>
      <c r="AW594" s="14" t="s">
        <v>4</v>
      </c>
      <c r="AX594" s="14" t="s">
        <v>86</v>
      </c>
      <c r="AY594" s="220" t="s">
        <v>140</v>
      </c>
    </row>
    <row r="595" spans="1:65" s="2" customFormat="1" ht="16.5" customHeight="1">
      <c r="A595" s="36"/>
      <c r="B595" s="37"/>
      <c r="C595" s="167" t="s">
        <v>913</v>
      </c>
      <c r="D595" s="167" t="s">
        <v>141</v>
      </c>
      <c r="E595" s="168" t="s">
        <v>914</v>
      </c>
      <c r="F595" s="169" t="s">
        <v>915</v>
      </c>
      <c r="G595" s="170" t="s">
        <v>279</v>
      </c>
      <c r="H595" s="171">
        <v>251</v>
      </c>
      <c r="I595" s="172"/>
      <c r="J595" s="173">
        <f>ROUND(I595*H595,2)</f>
        <v>0</v>
      </c>
      <c r="K595" s="169" t="s">
        <v>245</v>
      </c>
      <c r="L595" s="41"/>
      <c r="M595" s="174" t="s">
        <v>32</v>
      </c>
      <c r="N595" s="175" t="s">
        <v>49</v>
      </c>
      <c r="O595" s="66"/>
      <c r="P595" s="176">
        <f>O595*H595</f>
        <v>0</v>
      </c>
      <c r="Q595" s="176">
        <v>0</v>
      </c>
      <c r="R595" s="176">
        <f>Q595*H595</f>
        <v>0</v>
      </c>
      <c r="S595" s="176">
        <v>0</v>
      </c>
      <c r="T595" s="177">
        <f>S595*H595</f>
        <v>0</v>
      </c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R595" s="178" t="s">
        <v>348</v>
      </c>
      <c r="AT595" s="178" t="s">
        <v>141</v>
      </c>
      <c r="AU595" s="178" t="s">
        <v>88</v>
      </c>
      <c r="AY595" s="18" t="s">
        <v>140</v>
      </c>
      <c r="BE595" s="179">
        <f>IF(N595="základní",J595,0)</f>
        <v>0</v>
      </c>
      <c r="BF595" s="179">
        <f>IF(N595="snížená",J595,0)</f>
        <v>0</v>
      </c>
      <c r="BG595" s="179">
        <f>IF(N595="zákl. přenesená",J595,0)</f>
        <v>0</v>
      </c>
      <c r="BH595" s="179">
        <f>IF(N595="sníž. přenesená",J595,0)</f>
        <v>0</v>
      </c>
      <c r="BI595" s="179">
        <f>IF(N595="nulová",J595,0)</f>
        <v>0</v>
      </c>
      <c r="BJ595" s="18" t="s">
        <v>86</v>
      </c>
      <c r="BK595" s="179">
        <f>ROUND(I595*H595,2)</f>
        <v>0</v>
      </c>
      <c r="BL595" s="18" t="s">
        <v>348</v>
      </c>
      <c r="BM595" s="178" t="s">
        <v>916</v>
      </c>
    </row>
    <row r="596" spans="1:65" s="2" customFormat="1" ht="11.25">
      <c r="A596" s="36"/>
      <c r="B596" s="37"/>
      <c r="C596" s="38"/>
      <c r="D596" s="180" t="s">
        <v>146</v>
      </c>
      <c r="E596" s="38"/>
      <c r="F596" s="181" t="s">
        <v>917</v>
      </c>
      <c r="G596" s="38"/>
      <c r="H596" s="38"/>
      <c r="I596" s="182"/>
      <c r="J596" s="38"/>
      <c r="K596" s="38"/>
      <c r="L596" s="41"/>
      <c r="M596" s="183"/>
      <c r="N596" s="184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8" t="s">
        <v>146</v>
      </c>
      <c r="AU596" s="18" t="s">
        <v>88</v>
      </c>
    </row>
    <row r="597" spans="1:65" s="2" customFormat="1" ht="11.25">
      <c r="A597" s="36"/>
      <c r="B597" s="37"/>
      <c r="C597" s="38"/>
      <c r="D597" s="198" t="s">
        <v>191</v>
      </c>
      <c r="E597" s="38"/>
      <c r="F597" s="199" t="s">
        <v>918</v>
      </c>
      <c r="G597" s="38"/>
      <c r="H597" s="38"/>
      <c r="I597" s="182"/>
      <c r="J597" s="38"/>
      <c r="K597" s="38"/>
      <c r="L597" s="41"/>
      <c r="M597" s="183"/>
      <c r="N597" s="184"/>
      <c r="O597" s="66"/>
      <c r="P597" s="66"/>
      <c r="Q597" s="66"/>
      <c r="R597" s="66"/>
      <c r="S597" s="66"/>
      <c r="T597" s="67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T597" s="18" t="s">
        <v>191</v>
      </c>
      <c r="AU597" s="18" t="s">
        <v>88</v>
      </c>
    </row>
    <row r="598" spans="1:65" s="2" customFormat="1" ht="16.5" customHeight="1">
      <c r="A598" s="36"/>
      <c r="B598" s="37"/>
      <c r="C598" s="232" t="s">
        <v>919</v>
      </c>
      <c r="D598" s="232" t="s">
        <v>416</v>
      </c>
      <c r="E598" s="233" t="s">
        <v>920</v>
      </c>
      <c r="F598" s="234" t="s">
        <v>921</v>
      </c>
      <c r="G598" s="235" t="s">
        <v>279</v>
      </c>
      <c r="H598" s="236">
        <v>256.02</v>
      </c>
      <c r="I598" s="237"/>
      <c r="J598" s="238">
        <f>ROUND(I598*H598,2)</f>
        <v>0</v>
      </c>
      <c r="K598" s="234" t="s">
        <v>245</v>
      </c>
      <c r="L598" s="239"/>
      <c r="M598" s="240" t="s">
        <v>32</v>
      </c>
      <c r="N598" s="241" t="s">
        <v>49</v>
      </c>
      <c r="O598" s="66"/>
      <c r="P598" s="176">
        <f>O598*H598</f>
        <v>0</v>
      </c>
      <c r="Q598" s="176">
        <v>2E-3</v>
      </c>
      <c r="R598" s="176">
        <f>Q598*H598</f>
        <v>0.51203999999999994</v>
      </c>
      <c r="S598" s="176">
        <v>0</v>
      </c>
      <c r="T598" s="177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78" t="s">
        <v>483</v>
      </c>
      <c r="AT598" s="178" t="s">
        <v>416</v>
      </c>
      <c r="AU598" s="178" t="s">
        <v>88</v>
      </c>
      <c r="AY598" s="18" t="s">
        <v>140</v>
      </c>
      <c r="BE598" s="179">
        <f>IF(N598="základní",J598,0)</f>
        <v>0</v>
      </c>
      <c r="BF598" s="179">
        <f>IF(N598="snížená",J598,0)</f>
        <v>0</v>
      </c>
      <c r="BG598" s="179">
        <f>IF(N598="zákl. přenesená",J598,0)</f>
        <v>0</v>
      </c>
      <c r="BH598" s="179">
        <f>IF(N598="sníž. přenesená",J598,0)</f>
        <v>0</v>
      </c>
      <c r="BI598" s="179">
        <f>IF(N598="nulová",J598,0)</f>
        <v>0</v>
      </c>
      <c r="BJ598" s="18" t="s">
        <v>86</v>
      </c>
      <c r="BK598" s="179">
        <f>ROUND(I598*H598,2)</f>
        <v>0</v>
      </c>
      <c r="BL598" s="18" t="s">
        <v>348</v>
      </c>
      <c r="BM598" s="178" t="s">
        <v>922</v>
      </c>
    </row>
    <row r="599" spans="1:65" s="2" customFormat="1" ht="11.25">
      <c r="A599" s="36"/>
      <c r="B599" s="37"/>
      <c r="C599" s="38"/>
      <c r="D599" s="180" t="s">
        <v>146</v>
      </c>
      <c r="E599" s="38"/>
      <c r="F599" s="181" t="s">
        <v>921</v>
      </c>
      <c r="G599" s="38"/>
      <c r="H599" s="38"/>
      <c r="I599" s="182"/>
      <c r="J599" s="38"/>
      <c r="K599" s="38"/>
      <c r="L599" s="41"/>
      <c r="M599" s="183"/>
      <c r="N599" s="184"/>
      <c r="O599" s="66"/>
      <c r="P599" s="66"/>
      <c r="Q599" s="66"/>
      <c r="R599" s="66"/>
      <c r="S599" s="66"/>
      <c r="T599" s="67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T599" s="18" t="s">
        <v>146</v>
      </c>
      <c r="AU599" s="18" t="s">
        <v>88</v>
      </c>
    </row>
    <row r="600" spans="1:65" s="14" customFormat="1" ht="11.25">
      <c r="B600" s="210"/>
      <c r="C600" s="211"/>
      <c r="D600" s="180" t="s">
        <v>249</v>
      </c>
      <c r="E600" s="211"/>
      <c r="F600" s="213" t="s">
        <v>923</v>
      </c>
      <c r="G600" s="211"/>
      <c r="H600" s="214">
        <v>256.02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249</v>
      </c>
      <c r="AU600" s="220" t="s">
        <v>88</v>
      </c>
      <c r="AV600" s="14" t="s">
        <v>88</v>
      </c>
      <c r="AW600" s="14" t="s">
        <v>4</v>
      </c>
      <c r="AX600" s="14" t="s">
        <v>86</v>
      </c>
      <c r="AY600" s="220" t="s">
        <v>140</v>
      </c>
    </row>
    <row r="601" spans="1:65" s="2" customFormat="1" ht="24.2" customHeight="1">
      <c r="A601" s="36"/>
      <c r="B601" s="37"/>
      <c r="C601" s="167" t="s">
        <v>924</v>
      </c>
      <c r="D601" s="167" t="s">
        <v>141</v>
      </c>
      <c r="E601" s="168" t="s">
        <v>925</v>
      </c>
      <c r="F601" s="169" t="s">
        <v>926</v>
      </c>
      <c r="G601" s="170" t="s">
        <v>279</v>
      </c>
      <c r="H601" s="171">
        <v>50.1</v>
      </c>
      <c r="I601" s="172"/>
      <c r="J601" s="173">
        <f>ROUND(I601*H601,2)</f>
        <v>0</v>
      </c>
      <c r="K601" s="169" t="s">
        <v>245</v>
      </c>
      <c r="L601" s="41"/>
      <c r="M601" s="174" t="s">
        <v>32</v>
      </c>
      <c r="N601" s="175" t="s">
        <v>49</v>
      </c>
      <c r="O601" s="66"/>
      <c r="P601" s="176">
        <f>O601*H601</f>
        <v>0</v>
      </c>
      <c r="Q601" s="176">
        <v>6.0600000000000003E-3</v>
      </c>
      <c r="R601" s="176">
        <f>Q601*H601</f>
        <v>0.30360600000000004</v>
      </c>
      <c r="S601" s="176">
        <v>0</v>
      </c>
      <c r="T601" s="177">
        <f>S601*H601</f>
        <v>0</v>
      </c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R601" s="178" t="s">
        <v>348</v>
      </c>
      <c r="AT601" s="178" t="s">
        <v>141</v>
      </c>
      <c r="AU601" s="178" t="s">
        <v>88</v>
      </c>
      <c r="AY601" s="18" t="s">
        <v>140</v>
      </c>
      <c r="BE601" s="179">
        <f>IF(N601="základní",J601,0)</f>
        <v>0</v>
      </c>
      <c r="BF601" s="179">
        <f>IF(N601="snížená",J601,0)</f>
        <v>0</v>
      </c>
      <c r="BG601" s="179">
        <f>IF(N601="zákl. přenesená",J601,0)</f>
        <v>0</v>
      </c>
      <c r="BH601" s="179">
        <f>IF(N601="sníž. přenesená",J601,0)</f>
        <v>0</v>
      </c>
      <c r="BI601" s="179">
        <f>IF(N601="nulová",J601,0)</f>
        <v>0</v>
      </c>
      <c r="BJ601" s="18" t="s">
        <v>86</v>
      </c>
      <c r="BK601" s="179">
        <f>ROUND(I601*H601,2)</f>
        <v>0</v>
      </c>
      <c r="BL601" s="18" t="s">
        <v>348</v>
      </c>
      <c r="BM601" s="178" t="s">
        <v>927</v>
      </c>
    </row>
    <row r="602" spans="1:65" s="2" customFormat="1" ht="19.5">
      <c r="A602" s="36"/>
      <c r="B602" s="37"/>
      <c r="C602" s="38"/>
      <c r="D602" s="180" t="s">
        <v>146</v>
      </c>
      <c r="E602" s="38"/>
      <c r="F602" s="181" t="s">
        <v>928</v>
      </c>
      <c r="G602" s="38"/>
      <c r="H602" s="38"/>
      <c r="I602" s="182"/>
      <c r="J602" s="38"/>
      <c r="K602" s="38"/>
      <c r="L602" s="41"/>
      <c r="M602" s="183"/>
      <c r="N602" s="184"/>
      <c r="O602" s="66"/>
      <c r="P602" s="66"/>
      <c r="Q602" s="66"/>
      <c r="R602" s="66"/>
      <c r="S602" s="66"/>
      <c r="T602" s="67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T602" s="18" t="s">
        <v>146</v>
      </c>
      <c r="AU602" s="18" t="s">
        <v>88</v>
      </c>
    </row>
    <row r="603" spans="1:65" s="2" customFormat="1" ht="11.25">
      <c r="A603" s="36"/>
      <c r="B603" s="37"/>
      <c r="C603" s="38"/>
      <c r="D603" s="198" t="s">
        <v>191</v>
      </c>
      <c r="E603" s="38"/>
      <c r="F603" s="199" t="s">
        <v>929</v>
      </c>
      <c r="G603" s="38"/>
      <c r="H603" s="38"/>
      <c r="I603" s="182"/>
      <c r="J603" s="38"/>
      <c r="K603" s="38"/>
      <c r="L603" s="41"/>
      <c r="M603" s="183"/>
      <c r="N603" s="184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8" t="s">
        <v>191</v>
      </c>
      <c r="AU603" s="18" t="s">
        <v>88</v>
      </c>
    </row>
    <row r="604" spans="1:65" s="13" customFormat="1" ht="11.25">
      <c r="B604" s="200"/>
      <c r="C604" s="201"/>
      <c r="D604" s="180" t="s">
        <v>249</v>
      </c>
      <c r="E604" s="202" t="s">
        <v>32</v>
      </c>
      <c r="F604" s="203" t="s">
        <v>598</v>
      </c>
      <c r="G604" s="201"/>
      <c r="H604" s="202" t="s">
        <v>32</v>
      </c>
      <c r="I604" s="204"/>
      <c r="J604" s="201"/>
      <c r="K604" s="201"/>
      <c r="L604" s="205"/>
      <c r="M604" s="206"/>
      <c r="N604" s="207"/>
      <c r="O604" s="207"/>
      <c r="P604" s="207"/>
      <c r="Q604" s="207"/>
      <c r="R604" s="207"/>
      <c r="S604" s="207"/>
      <c r="T604" s="208"/>
      <c r="AT604" s="209" t="s">
        <v>249</v>
      </c>
      <c r="AU604" s="209" t="s">
        <v>88</v>
      </c>
      <c r="AV604" s="13" t="s">
        <v>86</v>
      </c>
      <c r="AW604" s="13" t="s">
        <v>39</v>
      </c>
      <c r="AX604" s="13" t="s">
        <v>78</v>
      </c>
      <c r="AY604" s="209" t="s">
        <v>140</v>
      </c>
    </row>
    <row r="605" spans="1:65" s="14" customFormat="1" ht="11.25">
      <c r="B605" s="210"/>
      <c r="C605" s="211"/>
      <c r="D605" s="180" t="s">
        <v>249</v>
      </c>
      <c r="E605" s="212" t="s">
        <v>32</v>
      </c>
      <c r="F605" s="213" t="s">
        <v>599</v>
      </c>
      <c r="G605" s="211"/>
      <c r="H605" s="214">
        <v>50.1</v>
      </c>
      <c r="I605" s="215"/>
      <c r="J605" s="211"/>
      <c r="K605" s="211"/>
      <c r="L605" s="216"/>
      <c r="M605" s="217"/>
      <c r="N605" s="218"/>
      <c r="O605" s="218"/>
      <c r="P605" s="218"/>
      <c r="Q605" s="218"/>
      <c r="R605" s="218"/>
      <c r="S605" s="218"/>
      <c r="T605" s="219"/>
      <c r="AT605" s="220" t="s">
        <v>249</v>
      </c>
      <c r="AU605" s="220" t="s">
        <v>88</v>
      </c>
      <c r="AV605" s="14" t="s">
        <v>88</v>
      </c>
      <c r="AW605" s="14" t="s">
        <v>39</v>
      </c>
      <c r="AX605" s="14" t="s">
        <v>86</v>
      </c>
      <c r="AY605" s="220" t="s">
        <v>140</v>
      </c>
    </row>
    <row r="606" spans="1:65" s="2" customFormat="1" ht="16.5" customHeight="1">
      <c r="A606" s="36"/>
      <c r="B606" s="37"/>
      <c r="C606" s="232" t="s">
        <v>930</v>
      </c>
      <c r="D606" s="232" t="s">
        <v>416</v>
      </c>
      <c r="E606" s="233" t="s">
        <v>931</v>
      </c>
      <c r="F606" s="234" t="s">
        <v>932</v>
      </c>
      <c r="G606" s="235" t="s">
        <v>279</v>
      </c>
      <c r="H606" s="236">
        <v>52.604999999999997</v>
      </c>
      <c r="I606" s="237"/>
      <c r="J606" s="238">
        <f>ROUND(I606*H606,2)</f>
        <v>0</v>
      </c>
      <c r="K606" s="234" t="s">
        <v>245</v>
      </c>
      <c r="L606" s="239"/>
      <c r="M606" s="240" t="s">
        <v>32</v>
      </c>
      <c r="N606" s="241" t="s">
        <v>49</v>
      </c>
      <c r="O606" s="66"/>
      <c r="P606" s="176">
        <f>O606*H606</f>
        <v>0</v>
      </c>
      <c r="Q606" s="176">
        <v>3.0000000000000001E-3</v>
      </c>
      <c r="R606" s="176">
        <f>Q606*H606</f>
        <v>0.15781499999999998</v>
      </c>
      <c r="S606" s="176">
        <v>0</v>
      </c>
      <c r="T606" s="177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78" t="s">
        <v>483</v>
      </c>
      <c r="AT606" s="178" t="s">
        <v>416</v>
      </c>
      <c r="AU606" s="178" t="s">
        <v>88</v>
      </c>
      <c r="AY606" s="18" t="s">
        <v>140</v>
      </c>
      <c r="BE606" s="179">
        <f>IF(N606="základní",J606,0)</f>
        <v>0</v>
      </c>
      <c r="BF606" s="179">
        <f>IF(N606="snížená",J606,0)</f>
        <v>0</v>
      </c>
      <c r="BG606" s="179">
        <f>IF(N606="zákl. přenesená",J606,0)</f>
        <v>0</v>
      </c>
      <c r="BH606" s="179">
        <f>IF(N606="sníž. přenesená",J606,0)</f>
        <v>0</v>
      </c>
      <c r="BI606" s="179">
        <f>IF(N606="nulová",J606,0)</f>
        <v>0</v>
      </c>
      <c r="BJ606" s="18" t="s">
        <v>86</v>
      </c>
      <c r="BK606" s="179">
        <f>ROUND(I606*H606,2)</f>
        <v>0</v>
      </c>
      <c r="BL606" s="18" t="s">
        <v>348</v>
      </c>
      <c r="BM606" s="178" t="s">
        <v>933</v>
      </c>
    </row>
    <row r="607" spans="1:65" s="2" customFormat="1" ht="11.25">
      <c r="A607" s="36"/>
      <c r="B607" s="37"/>
      <c r="C607" s="38"/>
      <c r="D607" s="180" t="s">
        <v>146</v>
      </c>
      <c r="E607" s="38"/>
      <c r="F607" s="181" t="s">
        <v>932</v>
      </c>
      <c r="G607" s="38"/>
      <c r="H607" s="38"/>
      <c r="I607" s="182"/>
      <c r="J607" s="38"/>
      <c r="K607" s="38"/>
      <c r="L607" s="41"/>
      <c r="M607" s="183"/>
      <c r="N607" s="184"/>
      <c r="O607" s="66"/>
      <c r="P607" s="66"/>
      <c r="Q607" s="66"/>
      <c r="R607" s="66"/>
      <c r="S607" s="66"/>
      <c r="T607" s="67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T607" s="18" t="s">
        <v>146</v>
      </c>
      <c r="AU607" s="18" t="s">
        <v>88</v>
      </c>
    </row>
    <row r="608" spans="1:65" s="14" customFormat="1" ht="11.25">
      <c r="B608" s="210"/>
      <c r="C608" s="211"/>
      <c r="D608" s="180" t="s">
        <v>249</v>
      </c>
      <c r="E608" s="211"/>
      <c r="F608" s="213" t="s">
        <v>934</v>
      </c>
      <c r="G608" s="211"/>
      <c r="H608" s="214">
        <v>52.604999999999997</v>
      </c>
      <c r="I608" s="215"/>
      <c r="J608" s="211"/>
      <c r="K608" s="211"/>
      <c r="L608" s="216"/>
      <c r="M608" s="217"/>
      <c r="N608" s="218"/>
      <c r="O608" s="218"/>
      <c r="P608" s="218"/>
      <c r="Q608" s="218"/>
      <c r="R608" s="218"/>
      <c r="S608" s="218"/>
      <c r="T608" s="219"/>
      <c r="AT608" s="220" t="s">
        <v>249</v>
      </c>
      <c r="AU608" s="220" t="s">
        <v>88</v>
      </c>
      <c r="AV608" s="14" t="s">
        <v>88</v>
      </c>
      <c r="AW608" s="14" t="s">
        <v>4</v>
      </c>
      <c r="AX608" s="14" t="s">
        <v>86</v>
      </c>
      <c r="AY608" s="220" t="s">
        <v>140</v>
      </c>
    </row>
    <row r="609" spans="1:65" s="2" customFormat="1" ht="16.5" customHeight="1">
      <c r="A609" s="36"/>
      <c r="B609" s="37"/>
      <c r="C609" s="167" t="s">
        <v>935</v>
      </c>
      <c r="D609" s="167" t="s">
        <v>141</v>
      </c>
      <c r="E609" s="168" t="s">
        <v>936</v>
      </c>
      <c r="F609" s="169" t="s">
        <v>937</v>
      </c>
      <c r="G609" s="170" t="s">
        <v>259</v>
      </c>
      <c r="H609" s="171">
        <v>2.72</v>
      </c>
      <c r="I609" s="172"/>
      <c r="J609" s="173">
        <f>ROUND(I609*H609,2)</f>
        <v>0</v>
      </c>
      <c r="K609" s="169" t="s">
        <v>245</v>
      </c>
      <c r="L609" s="41"/>
      <c r="M609" s="174" t="s">
        <v>32</v>
      </c>
      <c r="N609" s="175" t="s">
        <v>49</v>
      </c>
      <c r="O609" s="66"/>
      <c r="P609" s="176">
        <f>O609*H609</f>
        <v>0</v>
      </c>
      <c r="Q609" s="176">
        <v>0</v>
      </c>
      <c r="R609" s="176">
        <f>Q609*H609</f>
        <v>0</v>
      </c>
      <c r="S609" s="176">
        <v>0</v>
      </c>
      <c r="T609" s="177">
        <f>S609*H609</f>
        <v>0</v>
      </c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R609" s="178" t="s">
        <v>348</v>
      </c>
      <c r="AT609" s="178" t="s">
        <v>141</v>
      </c>
      <c r="AU609" s="178" t="s">
        <v>88</v>
      </c>
      <c r="AY609" s="18" t="s">
        <v>140</v>
      </c>
      <c r="BE609" s="179">
        <f>IF(N609="základní",J609,0)</f>
        <v>0</v>
      </c>
      <c r="BF609" s="179">
        <f>IF(N609="snížená",J609,0)</f>
        <v>0</v>
      </c>
      <c r="BG609" s="179">
        <f>IF(N609="zákl. přenesená",J609,0)</f>
        <v>0</v>
      </c>
      <c r="BH609" s="179">
        <f>IF(N609="sníž. přenesená",J609,0)</f>
        <v>0</v>
      </c>
      <c r="BI609" s="179">
        <f>IF(N609="nulová",J609,0)</f>
        <v>0</v>
      </c>
      <c r="BJ609" s="18" t="s">
        <v>86</v>
      </c>
      <c r="BK609" s="179">
        <f>ROUND(I609*H609,2)</f>
        <v>0</v>
      </c>
      <c r="BL609" s="18" t="s">
        <v>348</v>
      </c>
      <c r="BM609" s="178" t="s">
        <v>938</v>
      </c>
    </row>
    <row r="610" spans="1:65" s="2" customFormat="1" ht="19.5">
      <c r="A610" s="36"/>
      <c r="B610" s="37"/>
      <c r="C610" s="38"/>
      <c r="D610" s="180" t="s">
        <v>146</v>
      </c>
      <c r="E610" s="38"/>
      <c r="F610" s="181" t="s">
        <v>939</v>
      </c>
      <c r="G610" s="38"/>
      <c r="H610" s="38"/>
      <c r="I610" s="182"/>
      <c r="J610" s="38"/>
      <c r="K610" s="38"/>
      <c r="L610" s="41"/>
      <c r="M610" s="183"/>
      <c r="N610" s="184"/>
      <c r="O610" s="66"/>
      <c r="P610" s="66"/>
      <c r="Q610" s="66"/>
      <c r="R610" s="66"/>
      <c r="S610" s="66"/>
      <c r="T610" s="67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T610" s="18" t="s">
        <v>146</v>
      </c>
      <c r="AU610" s="18" t="s">
        <v>88</v>
      </c>
    </row>
    <row r="611" spans="1:65" s="2" customFormat="1" ht="11.25">
      <c r="A611" s="36"/>
      <c r="B611" s="37"/>
      <c r="C611" s="38"/>
      <c r="D611" s="198" t="s">
        <v>191</v>
      </c>
      <c r="E611" s="38"/>
      <c r="F611" s="199" t="s">
        <v>940</v>
      </c>
      <c r="G611" s="38"/>
      <c r="H611" s="38"/>
      <c r="I611" s="182"/>
      <c r="J611" s="38"/>
      <c r="K611" s="38"/>
      <c r="L611" s="41"/>
      <c r="M611" s="183"/>
      <c r="N611" s="184"/>
      <c r="O611" s="66"/>
      <c r="P611" s="66"/>
      <c r="Q611" s="66"/>
      <c r="R611" s="66"/>
      <c r="S611" s="66"/>
      <c r="T611" s="67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T611" s="18" t="s">
        <v>191</v>
      </c>
      <c r="AU611" s="18" t="s">
        <v>88</v>
      </c>
    </row>
    <row r="612" spans="1:65" s="11" customFormat="1" ht="22.9" customHeight="1">
      <c r="B612" s="153"/>
      <c r="C612" s="154"/>
      <c r="D612" s="155" t="s">
        <v>77</v>
      </c>
      <c r="E612" s="196" t="s">
        <v>941</v>
      </c>
      <c r="F612" s="196" t="s">
        <v>942</v>
      </c>
      <c r="G612" s="154"/>
      <c r="H612" s="154"/>
      <c r="I612" s="157"/>
      <c r="J612" s="197">
        <f>BK612</f>
        <v>0</v>
      </c>
      <c r="K612" s="154"/>
      <c r="L612" s="159"/>
      <c r="M612" s="160"/>
      <c r="N612" s="161"/>
      <c r="O612" s="161"/>
      <c r="P612" s="162">
        <f>SUM(P613:P625)</f>
        <v>0</v>
      </c>
      <c r="Q612" s="161"/>
      <c r="R612" s="162">
        <f>SUM(R613:R625)</f>
        <v>7.3464000000000002E-2</v>
      </c>
      <c r="S612" s="161"/>
      <c r="T612" s="163">
        <f>SUM(T613:T625)</f>
        <v>0</v>
      </c>
      <c r="AR612" s="164" t="s">
        <v>88</v>
      </c>
      <c r="AT612" s="165" t="s">
        <v>77</v>
      </c>
      <c r="AU612" s="165" t="s">
        <v>86</v>
      </c>
      <c r="AY612" s="164" t="s">
        <v>140</v>
      </c>
      <c r="BK612" s="166">
        <f>SUM(BK613:BK625)</f>
        <v>0</v>
      </c>
    </row>
    <row r="613" spans="1:65" s="2" customFormat="1" ht="16.5" customHeight="1">
      <c r="A613" s="36"/>
      <c r="B613" s="37"/>
      <c r="C613" s="167" t="s">
        <v>943</v>
      </c>
      <c r="D613" s="167" t="s">
        <v>141</v>
      </c>
      <c r="E613" s="168" t="s">
        <v>944</v>
      </c>
      <c r="F613" s="169" t="s">
        <v>945</v>
      </c>
      <c r="G613" s="170" t="s">
        <v>358</v>
      </c>
      <c r="H613" s="171">
        <v>70.3</v>
      </c>
      <c r="I613" s="172"/>
      <c r="J613" s="173">
        <f>ROUND(I613*H613,2)</f>
        <v>0</v>
      </c>
      <c r="K613" s="169" t="s">
        <v>245</v>
      </c>
      <c r="L613" s="41"/>
      <c r="M613" s="174" t="s">
        <v>32</v>
      </c>
      <c r="N613" s="175" t="s">
        <v>49</v>
      </c>
      <c r="O613" s="66"/>
      <c r="P613" s="176">
        <f>O613*H613</f>
        <v>0</v>
      </c>
      <c r="Q613" s="176">
        <v>0</v>
      </c>
      <c r="R613" s="176">
        <f>Q613*H613</f>
        <v>0</v>
      </c>
      <c r="S613" s="176">
        <v>0</v>
      </c>
      <c r="T613" s="177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78" t="s">
        <v>348</v>
      </c>
      <c r="AT613" s="178" t="s">
        <v>141</v>
      </c>
      <c r="AU613" s="178" t="s">
        <v>88</v>
      </c>
      <c r="AY613" s="18" t="s">
        <v>140</v>
      </c>
      <c r="BE613" s="179">
        <f>IF(N613="základní",J613,0)</f>
        <v>0</v>
      </c>
      <c r="BF613" s="179">
        <f>IF(N613="snížená",J613,0)</f>
        <v>0</v>
      </c>
      <c r="BG613" s="179">
        <f>IF(N613="zákl. přenesená",J613,0)</f>
        <v>0</v>
      </c>
      <c r="BH613" s="179">
        <f>IF(N613="sníž. přenesená",J613,0)</f>
        <v>0</v>
      </c>
      <c r="BI613" s="179">
        <f>IF(N613="nulová",J613,0)</f>
        <v>0</v>
      </c>
      <c r="BJ613" s="18" t="s">
        <v>86</v>
      </c>
      <c r="BK613" s="179">
        <f>ROUND(I613*H613,2)</f>
        <v>0</v>
      </c>
      <c r="BL613" s="18" t="s">
        <v>348</v>
      </c>
      <c r="BM613" s="178" t="s">
        <v>946</v>
      </c>
    </row>
    <row r="614" spans="1:65" s="2" customFormat="1" ht="19.5">
      <c r="A614" s="36"/>
      <c r="B614" s="37"/>
      <c r="C614" s="38"/>
      <c r="D614" s="180" t="s">
        <v>146</v>
      </c>
      <c r="E614" s="38"/>
      <c r="F614" s="181" t="s">
        <v>947</v>
      </c>
      <c r="G614" s="38"/>
      <c r="H614" s="38"/>
      <c r="I614" s="182"/>
      <c r="J614" s="38"/>
      <c r="K614" s="38"/>
      <c r="L614" s="41"/>
      <c r="M614" s="183"/>
      <c r="N614" s="184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8" t="s">
        <v>146</v>
      </c>
      <c r="AU614" s="18" t="s">
        <v>88</v>
      </c>
    </row>
    <row r="615" spans="1:65" s="2" customFormat="1" ht="11.25">
      <c r="A615" s="36"/>
      <c r="B615" s="37"/>
      <c r="C615" s="38"/>
      <c r="D615" s="198" t="s">
        <v>191</v>
      </c>
      <c r="E615" s="38"/>
      <c r="F615" s="199" t="s">
        <v>948</v>
      </c>
      <c r="G615" s="38"/>
      <c r="H615" s="38"/>
      <c r="I615" s="182"/>
      <c r="J615" s="38"/>
      <c r="K615" s="38"/>
      <c r="L615" s="41"/>
      <c r="M615" s="183"/>
      <c r="N615" s="184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8" t="s">
        <v>191</v>
      </c>
      <c r="AU615" s="18" t="s">
        <v>88</v>
      </c>
    </row>
    <row r="616" spans="1:65" s="2" customFormat="1" ht="19.5">
      <c r="A616" s="36"/>
      <c r="B616" s="37"/>
      <c r="C616" s="38"/>
      <c r="D616" s="180" t="s">
        <v>154</v>
      </c>
      <c r="E616" s="38"/>
      <c r="F616" s="185" t="s">
        <v>949</v>
      </c>
      <c r="G616" s="38"/>
      <c r="H616" s="38"/>
      <c r="I616" s="182"/>
      <c r="J616" s="38"/>
      <c r="K616" s="38"/>
      <c r="L616" s="41"/>
      <c r="M616" s="183"/>
      <c r="N616" s="184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8" t="s">
        <v>154</v>
      </c>
      <c r="AU616" s="18" t="s">
        <v>88</v>
      </c>
    </row>
    <row r="617" spans="1:65" s="13" customFormat="1" ht="11.25">
      <c r="B617" s="200"/>
      <c r="C617" s="201"/>
      <c r="D617" s="180" t="s">
        <v>249</v>
      </c>
      <c r="E617" s="202" t="s">
        <v>32</v>
      </c>
      <c r="F617" s="203" t="s">
        <v>950</v>
      </c>
      <c r="G617" s="201"/>
      <c r="H617" s="202" t="s">
        <v>32</v>
      </c>
      <c r="I617" s="204"/>
      <c r="J617" s="201"/>
      <c r="K617" s="201"/>
      <c r="L617" s="205"/>
      <c r="M617" s="206"/>
      <c r="N617" s="207"/>
      <c r="O617" s="207"/>
      <c r="P617" s="207"/>
      <c r="Q617" s="207"/>
      <c r="R617" s="207"/>
      <c r="S617" s="207"/>
      <c r="T617" s="208"/>
      <c r="AT617" s="209" t="s">
        <v>249</v>
      </c>
      <c r="AU617" s="209" t="s">
        <v>88</v>
      </c>
      <c r="AV617" s="13" t="s">
        <v>86</v>
      </c>
      <c r="AW617" s="13" t="s">
        <v>39</v>
      </c>
      <c r="AX617" s="13" t="s">
        <v>78</v>
      </c>
      <c r="AY617" s="209" t="s">
        <v>140</v>
      </c>
    </row>
    <row r="618" spans="1:65" s="14" customFormat="1" ht="11.25">
      <c r="B618" s="210"/>
      <c r="C618" s="211"/>
      <c r="D618" s="180" t="s">
        <v>249</v>
      </c>
      <c r="E618" s="212" t="s">
        <v>32</v>
      </c>
      <c r="F618" s="213" t="s">
        <v>951</v>
      </c>
      <c r="G618" s="211"/>
      <c r="H618" s="214">
        <v>70.3</v>
      </c>
      <c r="I618" s="215"/>
      <c r="J618" s="211"/>
      <c r="K618" s="211"/>
      <c r="L618" s="216"/>
      <c r="M618" s="217"/>
      <c r="N618" s="218"/>
      <c r="O618" s="218"/>
      <c r="P618" s="218"/>
      <c r="Q618" s="218"/>
      <c r="R618" s="218"/>
      <c r="S618" s="218"/>
      <c r="T618" s="219"/>
      <c r="AT618" s="220" t="s">
        <v>249</v>
      </c>
      <c r="AU618" s="220" t="s">
        <v>88</v>
      </c>
      <c r="AV618" s="14" t="s">
        <v>88</v>
      </c>
      <c r="AW618" s="14" t="s">
        <v>39</v>
      </c>
      <c r="AX618" s="14" t="s">
        <v>86</v>
      </c>
      <c r="AY618" s="220" t="s">
        <v>140</v>
      </c>
    </row>
    <row r="619" spans="1:65" s="2" customFormat="1" ht="16.5" customHeight="1">
      <c r="A619" s="36"/>
      <c r="B619" s="37"/>
      <c r="C619" s="232" t="s">
        <v>952</v>
      </c>
      <c r="D619" s="232" t="s">
        <v>416</v>
      </c>
      <c r="E619" s="233" t="s">
        <v>953</v>
      </c>
      <c r="F619" s="234" t="s">
        <v>954</v>
      </c>
      <c r="G619" s="235" t="s">
        <v>955</v>
      </c>
      <c r="H619" s="236">
        <v>73.463999999999999</v>
      </c>
      <c r="I619" s="237"/>
      <c r="J619" s="238">
        <f>ROUND(I619*H619,2)</f>
        <v>0</v>
      </c>
      <c r="K619" s="234" t="s">
        <v>245</v>
      </c>
      <c r="L619" s="239"/>
      <c r="M619" s="240" t="s">
        <v>32</v>
      </c>
      <c r="N619" s="241" t="s">
        <v>49</v>
      </c>
      <c r="O619" s="66"/>
      <c r="P619" s="176">
        <f>O619*H619</f>
        <v>0</v>
      </c>
      <c r="Q619" s="176">
        <v>1E-3</v>
      </c>
      <c r="R619" s="176">
        <f>Q619*H619</f>
        <v>7.3464000000000002E-2</v>
      </c>
      <c r="S619" s="176">
        <v>0</v>
      </c>
      <c r="T619" s="177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78" t="s">
        <v>483</v>
      </c>
      <c r="AT619" s="178" t="s">
        <v>416</v>
      </c>
      <c r="AU619" s="178" t="s">
        <v>88</v>
      </c>
      <c r="AY619" s="18" t="s">
        <v>140</v>
      </c>
      <c r="BE619" s="179">
        <f>IF(N619="základní",J619,0)</f>
        <v>0</v>
      </c>
      <c r="BF619" s="179">
        <f>IF(N619="snížená",J619,0)</f>
        <v>0</v>
      </c>
      <c r="BG619" s="179">
        <f>IF(N619="zákl. přenesená",J619,0)</f>
        <v>0</v>
      </c>
      <c r="BH619" s="179">
        <f>IF(N619="sníž. přenesená",J619,0)</f>
        <v>0</v>
      </c>
      <c r="BI619" s="179">
        <f>IF(N619="nulová",J619,0)</f>
        <v>0</v>
      </c>
      <c r="BJ619" s="18" t="s">
        <v>86</v>
      </c>
      <c r="BK619" s="179">
        <f>ROUND(I619*H619,2)</f>
        <v>0</v>
      </c>
      <c r="BL619" s="18" t="s">
        <v>348</v>
      </c>
      <c r="BM619" s="178" t="s">
        <v>956</v>
      </c>
    </row>
    <row r="620" spans="1:65" s="2" customFormat="1" ht="11.25">
      <c r="A620" s="36"/>
      <c r="B620" s="37"/>
      <c r="C620" s="38"/>
      <c r="D620" s="180" t="s">
        <v>146</v>
      </c>
      <c r="E620" s="38"/>
      <c r="F620" s="181" t="s">
        <v>954</v>
      </c>
      <c r="G620" s="38"/>
      <c r="H620" s="38"/>
      <c r="I620" s="182"/>
      <c r="J620" s="38"/>
      <c r="K620" s="38"/>
      <c r="L620" s="41"/>
      <c r="M620" s="183"/>
      <c r="N620" s="184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8" t="s">
        <v>146</v>
      </c>
      <c r="AU620" s="18" t="s">
        <v>88</v>
      </c>
    </row>
    <row r="621" spans="1:65" s="14" customFormat="1" ht="11.25">
      <c r="B621" s="210"/>
      <c r="C621" s="211"/>
      <c r="D621" s="180" t="s">
        <v>249</v>
      </c>
      <c r="E621" s="212" t="s">
        <v>32</v>
      </c>
      <c r="F621" s="213" t="s">
        <v>957</v>
      </c>
      <c r="G621" s="211"/>
      <c r="H621" s="214">
        <v>66.784999999999997</v>
      </c>
      <c r="I621" s="215"/>
      <c r="J621" s="211"/>
      <c r="K621" s="211"/>
      <c r="L621" s="216"/>
      <c r="M621" s="217"/>
      <c r="N621" s="218"/>
      <c r="O621" s="218"/>
      <c r="P621" s="218"/>
      <c r="Q621" s="218"/>
      <c r="R621" s="218"/>
      <c r="S621" s="218"/>
      <c r="T621" s="219"/>
      <c r="AT621" s="220" t="s">
        <v>249</v>
      </c>
      <c r="AU621" s="220" t="s">
        <v>88</v>
      </c>
      <c r="AV621" s="14" t="s">
        <v>88</v>
      </c>
      <c r="AW621" s="14" t="s">
        <v>39</v>
      </c>
      <c r="AX621" s="14" t="s">
        <v>86</v>
      </c>
      <c r="AY621" s="220" t="s">
        <v>140</v>
      </c>
    </row>
    <row r="622" spans="1:65" s="14" customFormat="1" ht="11.25">
      <c r="B622" s="210"/>
      <c r="C622" s="211"/>
      <c r="D622" s="180" t="s">
        <v>249</v>
      </c>
      <c r="E622" s="211"/>
      <c r="F622" s="213" t="s">
        <v>958</v>
      </c>
      <c r="G622" s="211"/>
      <c r="H622" s="214">
        <v>73.463999999999999</v>
      </c>
      <c r="I622" s="215"/>
      <c r="J622" s="211"/>
      <c r="K622" s="211"/>
      <c r="L622" s="216"/>
      <c r="M622" s="217"/>
      <c r="N622" s="218"/>
      <c r="O622" s="218"/>
      <c r="P622" s="218"/>
      <c r="Q622" s="218"/>
      <c r="R622" s="218"/>
      <c r="S622" s="218"/>
      <c r="T622" s="219"/>
      <c r="AT622" s="220" t="s">
        <v>249</v>
      </c>
      <c r="AU622" s="220" t="s">
        <v>88</v>
      </c>
      <c r="AV622" s="14" t="s">
        <v>88</v>
      </c>
      <c r="AW622" s="14" t="s">
        <v>4</v>
      </c>
      <c r="AX622" s="14" t="s">
        <v>86</v>
      </c>
      <c r="AY622" s="220" t="s">
        <v>140</v>
      </c>
    </row>
    <row r="623" spans="1:65" s="2" customFormat="1" ht="16.5" customHeight="1">
      <c r="A623" s="36"/>
      <c r="B623" s="37"/>
      <c r="C623" s="167" t="s">
        <v>959</v>
      </c>
      <c r="D623" s="167" t="s">
        <v>141</v>
      </c>
      <c r="E623" s="168" t="s">
        <v>960</v>
      </c>
      <c r="F623" s="169" t="s">
        <v>961</v>
      </c>
      <c r="G623" s="170" t="s">
        <v>259</v>
      </c>
      <c r="H623" s="171">
        <v>7.2999999999999995E-2</v>
      </c>
      <c r="I623" s="172"/>
      <c r="J623" s="173">
        <f>ROUND(I623*H623,2)</f>
        <v>0</v>
      </c>
      <c r="K623" s="169" t="s">
        <v>245</v>
      </c>
      <c r="L623" s="41"/>
      <c r="M623" s="174" t="s">
        <v>32</v>
      </c>
      <c r="N623" s="175" t="s">
        <v>49</v>
      </c>
      <c r="O623" s="66"/>
      <c r="P623" s="176">
        <f>O623*H623</f>
        <v>0</v>
      </c>
      <c r="Q623" s="176">
        <v>0</v>
      </c>
      <c r="R623" s="176">
        <f>Q623*H623</f>
        <v>0</v>
      </c>
      <c r="S623" s="176">
        <v>0</v>
      </c>
      <c r="T623" s="177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78" t="s">
        <v>348</v>
      </c>
      <c r="AT623" s="178" t="s">
        <v>141</v>
      </c>
      <c r="AU623" s="178" t="s">
        <v>88</v>
      </c>
      <c r="AY623" s="18" t="s">
        <v>140</v>
      </c>
      <c r="BE623" s="179">
        <f>IF(N623="základní",J623,0)</f>
        <v>0</v>
      </c>
      <c r="BF623" s="179">
        <f>IF(N623="snížená",J623,0)</f>
        <v>0</v>
      </c>
      <c r="BG623" s="179">
        <f>IF(N623="zákl. přenesená",J623,0)</f>
        <v>0</v>
      </c>
      <c r="BH623" s="179">
        <f>IF(N623="sníž. přenesená",J623,0)</f>
        <v>0</v>
      </c>
      <c r="BI623" s="179">
        <f>IF(N623="nulová",J623,0)</f>
        <v>0</v>
      </c>
      <c r="BJ623" s="18" t="s">
        <v>86</v>
      </c>
      <c r="BK623" s="179">
        <f>ROUND(I623*H623,2)</f>
        <v>0</v>
      </c>
      <c r="BL623" s="18" t="s">
        <v>348</v>
      </c>
      <c r="BM623" s="178" t="s">
        <v>962</v>
      </c>
    </row>
    <row r="624" spans="1:65" s="2" customFormat="1" ht="19.5">
      <c r="A624" s="36"/>
      <c r="B624" s="37"/>
      <c r="C624" s="38"/>
      <c r="D624" s="180" t="s">
        <v>146</v>
      </c>
      <c r="E624" s="38"/>
      <c r="F624" s="181" t="s">
        <v>963</v>
      </c>
      <c r="G624" s="38"/>
      <c r="H624" s="38"/>
      <c r="I624" s="182"/>
      <c r="J624" s="38"/>
      <c r="K624" s="38"/>
      <c r="L624" s="41"/>
      <c r="M624" s="183"/>
      <c r="N624" s="184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8" t="s">
        <v>146</v>
      </c>
      <c r="AU624" s="18" t="s">
        <v>88</v>
      </c>
    </row>
    <row r="625" spans="1:65" s="2" customFormat="1" ht="11.25">
      <c r="A625" s="36"/>
      <c r="B625" s="37"/>
      <c r="C625" s="38"/>
      <c r="D625" s="198" t="s">
        <v>191</v>
      </c>
      <c r="E625" s="38"/>
      <c r="F625" s="199" t="s">
        <v>964</v>
      </c>
      <c r="G625" s="38"/>
      <c r="H625" s="38"/>
      <c r="I625" s="182"/>
      <c r="J625" s="38"/>
      <c r="K625" s="38"/>
      <c r="L625" s="41"/>
      <c r="M625" s="183"/>
      <c r="N625" s="184"/>
      <c r="O625" s="66"/>
      <c r="P625" s="66"/>
      <c r="Q625" s="66"/>
      <c r="R625" s="66"/>
      <c r="S625" s="66"/>
      <c r="T625" s="67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T625" s="18" t="s">
        <v>191</v>
      </c>
      <c r="AU625" s="18" t="s">
        <v>88</v>
      </c>
    </row>
    <row r="626" spans="1:65" s="11" customFormat="1" ht="22.9" customHeight="1">
      <c r="B626" s="153"/>
      <c r="C626" s="154"/>
      <c r="D626" s="155" t="s">
        <v>77</v>
      </c>
      <c r="E626" s="196" t="s">
        <v>965</v>
      </c>
      <c r="F626" s="196" t="s">
        <v>966</v>
      </c>
      <c r="G626" s="154"/>
      <c r="H626" s="154"/>
      <c r="I626" s="157"/>
      <c r="J626" s="197">
        <f>BK626</f>
        <v>0</v>
      </c>
      <c r="K626" s="154"/>
      <c r="L626" s="159"/>
      <c r="M626" s="160"/>
      <c r="N626" s="161"/>
      <c r="O626" s="161"/>
      <c r="P626" s="162">
        <f>SUM(P627:P652)</f>
        <v>0</v>
      </c>
      <c r="Q626" s="161"/>
      <c r="R626" s="162">
        <f>SUM(R627:R652)</f>
        <v>2.3520949000000004</v>
      </c>
      <c r="S626" s="161"/>
      <c r="T626" s="163">
        <f>SUM(T627:T652)</f>
        <v>0</v>
      </c>
      <c r="AR626" s="164" t="s">
        <v>88</v>
      </c>
      <c r="AT626" s="165" t="s">
        <v>77</v>
      </c>
      <c r="AU626" s="165" t="s">
        <v>86</v>
      </c>
      <c r="AY626" s="164" t="s">
        <v>140</v>
      </c>
      <c r="BK626" s="166">
        <f>SUM(BK627:BK652)</f>
        <v>0</v>
      </c>
    </row>
    <row r="627" spans="1:65" s="2" customFormat="1" ht="16.5" customHeight="1">
      <c r="A627" s="36"/>
      <c r="B627" s="37"/>
      <c r="C627" s="167" t="s">
        <v>967</v>
      </c>
      <c r="D627" s="167" t="s">
        <v>141</v>
      </c>
      <c r="E627" s="168" t="s">
        <v>968</v>
      </c>
      <c r="F627" s="169" t="s">
        <v>969</v>
      </c>
      <c r="G627" s="170" t="s">
        <v>244</v>
      </c>
      <c r="H627" s="171">
        <v>4.0819999999999999</v>
      </c>
      <c r="I627" s="172"/>
      <c r="J627" s="173">
        <f>ROUND(I627*H627,2)</f>
        <v>0</v>
      </c>
      <c r="K627" s="169" t="s">
        <v>245</v>
      </c>
      <c r="L627" s="41"/>
      <c r="M627" s="174" t="s">
        <v>32</v>
      </c>
      <c r="N627" s="175" t="s">
        <v>49</v>
      </c>
      <c r="O627" s="66"/>
      <c r="P627" s="176">
        <f>O627*H627</f>
        <v>0</v>
      </c>
      <c r="Q627" s="176">
        <v>1.08E-3</v>
      </c>
      <c r="R627" s="176">
        <f>Q627*H627</f>
        <v>4.4085599999999997E-3</v>
      </c>
      <c r="S627" s="176">
        <v>0</v>
      </c>
      <c r="T627" s="177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78" t="s">
        <v>348</v>
      </c>
      <c r="AT627" s="178" t="s">
        <v>141</v>
      </c>
      <c r="AU627" s="178" t="s">
        <v>88</v>
      </c>
      <c r="AY627" s="18" t="s">
        <v>140</v>
      </c>
      <c r="BE627" s="179">
        <f>IF(N627="základní",J627,0)</f>
        <v>0</v>
      </c>
      <c r="BF627" s="179">
        <f>IF(N627="snížená",J627,0)</f>
        <v>0</v>
      </c>
      <c r="BG627" s="179">
        <f>IF(N627="zákl. přenesená",J627,0)</f>
        <v>0</v>
      </c>
      <c r="BH627" s="179">
        <f>IF(N627="sníž. přenesená",J627,0)</f>
        <v>0</v>
      </c>
      <c r="BI627" s="179">
        <f>IF(N627="nulová",J627,0)</f>
        <v>0</v>
      </c>
      <c r="BJ627" s="18" t="s">
        <v>86</v>
      </c>
      <c r="BK627" s="179">
        <f>ROUND(I627*H627,2)</f>
        <v>0</v>
      </c>
      <c r="BL627" s="18" t="s">
        <v>348</v>
      </c>
      <c r="BM627" s="178" t="s">
        <v>970</v>
      </c>
    </row>
    <row r="628" spans="1:65" s="2" customFormat="1" ht="11.25">
      <c r="A628" s="36"/>
      <c r="B628" s="37"/>
      <c r="C628" s="38"/>
      <c r="D628" s="180" t="s">
        <v>146</v>
      </c>
      <c r="E628" s="38"/>
      <c r="F628" s="181" t="s">
        <v>971</v>
      </c>
      <c r="G628" s="38"/>
      <c r="H628" s="38"/>
      <c r="I628" s="182"/>
      <c r="J628" s="38"/>
      <c r="K628" s="38"/>
      <c r="L628" s="41"/>
      <c r="M628" s="183"/>
      <c r="N628" s="184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8" t="s">
        <v>146</v>
      </c>
      <c r="AU628" s="18" t="s">
        <v>88</v>
      </c>
    </row>
    <row r="629" spans="1:65" s="2" customFormat="1" ht="11.25">
      <c r="A629" s="36"/>
      <c r="B629" s="37"/>
      <c r="C629" s="38"/>
      <c r="D629" s="198" t="s">
        <v>191</v>
      </c>
      <c r="E629" s="38"/>
      <c r="F629" s="199" t="s">
        <v>972</v>
      </c>
      <c r="G629" s="38"/>
      <c r="H629" s="38"/>
      <c r="I629" s="182"/>
      <c r="J629" s="38"/>
      <c r="K629" s="38"/>
      <c r="L629" s="41"/>
      <c r="M629" s="183"/>
      <c r="N629" s="184"/>
      <c r="O629" s="66"/>
      <c r="P629" s="66"/>
      <c r="Q629" s="66"/>
      <c r="R629" s="66"/>
      <c r="S629" s="66"/>
      <c r="T629" s="67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T629" s="18" t="s">
        <v>191</v>
      </c>
      <c r="AU629" s="18" t="s">
        <v>88</v>
      </c>
    </row>
    <row r="630" spans="1:65" s="14" customFormat="1" ht="11.25">
      <c r="B630" s="210"/>
      <c r="C630" s="211"/>
      <c r="D630" s="180" t="s">
        <v>249</v>
      </c>
      <c r="E630" s="212" t="s">
        <v>32</v>
      </c>
      <c r="F630" s="213" t="s">
        <v>973</v>
      </c>
      <c r="G630" s="211"/>
      <c r="H630" s="214">
        <v>4.0819999999999999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249</v>
      </c>
      <c r="AU630" s="220" t="s">
        <v>88</v>
      </c>
      <c r="AV630" s="14" t="s">
        <v>88</v>
      </c>
      <c r="AW630" s="14" t="s">
        <v>39</v>
      </c>
      <c r="AX630" s="14" t="s">
        <v>86</v>
      </c>
      <c r="AY630" s="220" t="s">
        <v>140</v>
      </c>
    </row>
    <row r="631" spans="1:65" s="2" customFormat="1" ht="21.75" customHeight="1">
      <c r="A631" s="36"/>
      <c r="B631" s="37"/>
      <c r="C631" s="167" t="s">
        <v>974</v>
      </c>
      <c r="D631" s="167" t="s">
        <v>141</v>
      </c>
      <c r="E631" s="168" t="s">
        <v>975</v>
      </c>
      <c r="F631" s="169" t="s">
        <v>976</v>
      </c>
      <c r="G631" s="170" t="s">
        <v>279</v>
      </c>
      <c r="H631" s="171">
        <v>356</v>
      </c>
      <c r="I631" s="172"/>
      <c r="J631" s="173">
        <f>ROUND(I631*H631,2)</f>
        <v>0</v>
      </c>
      <c r="K631" s="169" t="s">
        <v>245</v>
      </c>
      <c r="L631" s="41"/>
      <c r="M631" s="174" t="s">
        <v>32</v>
      </c>
      <c r="N631" s="175" t="s">
        <v>49</v>
      </c>
      <c r="O631" s="66"/>
      <c r="P631" s="176">
        <f>O631*H631</f>
        <v>0</v>
      </c>
      <c r="Q631" s="176">
        <v>0</v>
      </c>
      <c r="R631" s="176">
        <f>Q631*H631</f>
        <v>0</v>
      </c>
      <c r="S631" s="176">
        <v>0</v>
      </c>
      <c r="T631" s="177">
        <f>S631*H631</f>
        <v>0</v>
      </c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R631" s="178" t="s">
        <v>348</v>
      </c>
      <c r="AT631" s="178" t="s">
        <v>141</v>
      </c>
      <c r="AU631" s="178" t="s">
        <v>88</v>
      </c>
      <c r="AY631" s="18" t="s">
        <v>140</v>
      </c>
      <c r="BE631" s="179">
        <f>IF(N631="základní",J631,0)</f>
        <v>0</v>
      </c>
      <c r="BF631" s="179">
        <f>IF(N631="snížená",J631,0)</f>
        <v>0</v>
      </c>
      <c r="BG631" s="179">
        <f>IF(N631="zákl. přenesená",J631,0)</f>
        <v>0</v>
      </c>
      <c r="BH631" s="179">
        <f>IF(N631="sníž. přenesená",J631,0)</f>
        <v>0</v>
      </c>
      <c r="BI631" s="179">
        <f>IF(N631="nulová",J631,0)</f>
        <v>0</v>
      </c>
      <c r="BJ631" s="18" t="s">
        <v>86</v>
      </c>
      <c r="BK631" s="179">
        <f>ROUND(I631*H631,2)</f>
        <v>0</v>
      </c>
      <c r="BL631" s="18" t="s">
        <v>348</v>
      </c>
      <c r="BM631" s="178" t="s">
        <v>977</v>
      </c>
    </row>
    <row r="632" spans="1:65" s="2" customFormat="1" ht="11.25">
      <c r="A632" s="36"/>
      <c r="B632" s="37"/>
      <c r="C632" s="38"/>
      <c r="D632" s="180" t="s">
        <v>146</v>
      </c>
      <c r="E632" s="38"/>
      <c r="F632" s="181" t="s">
        <v>978</v>
      </c>
      <c r="G632" s="38"/>
      <c r="H632" s="38"/>
      <c r="I632" s="182"/>
      <c r="J632" s="38"/>
      <c r="K632" s="38"/>
      <c r="L632" s="41"/>
      <c r="M632" s="183"/>
      <c r="N632" s="184"/>
      <c r="O632" s="66"/>
      <c r="P632" s="66"/>
      <c r="Q632" s="66"/>
      <c r="R632" s="66"/>
      <c r="S632" s="66"/>
      <c r="T632" s="67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T632" s="18" t="s">
        <v>146</v>
      </c>
      <c r="AU632" s="18" t="s">
        <v>88</v>
      </c>
    </row>
    <row r="633" spans="1:65" s="2" customFormat="1" ht="11.25">
      <c r="A633" s="36"/>
      <c r="B633" s="37"/>
      <c r="C633" s="38"/>
      <c r="D633" s="198" t="s">
        <v>191</v>
      </c>
      <c r="E633" s="38"/>
      <c r="F633" s="199" t="s">
        <v>979</v>
      </c>
      <c r="G633" s="38"/>
      <c r="H633" s="38"/>
      <c r="I633" s="182"/>
      <c r="J633" s="38"/>
      <c r="K633" s="38"/>
      <c r="L633" s="41"/>
      <c r="M633" s="183"/>
      <c r="N633" s="184"/>
      <c r="O633" s="66"/>
      <c r="P633" s="66"/>
      <c r="Q633" s="66"/>
      <c r="R633" s="66"/>
      <c r="S633" s="66"/>
      <c r="T633" s="67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T633" s="18" t="s">
        <v>191</v>
      </c>
      <c r="AU633" s="18" t="s">
        <v>88</v>
      </c>
    </row>
    <row r="634" spans="1:65" s="2" customFormat="1" ht="16.5" customHeight="1">
      <c r="A634" s="36"/>
      <c r="B634" s="37"/>
      <c r="C634" s="232" t="s">
        <v>980</v>
      </c>
      <c r="D634" s="232" t="s">
        <v>416</v>
      </c>
      <c r="E634" s="233" t="s">
        <v>981</v>
      </c>
      <c r="F634" s="234" t="s">
        <v>982</v>
      </c>
      <c r="G634" s="235" t="s">
        <v>244</v>
      </c>
      <c r="H634" s="236">
        <v>3.133</v>
      </c>
      <c r="I634" s="237"/>
      <c r="J634" s="238">
        <f>ROUND(I634*H634,2)</f>
        <v>0</v>
      </c>
      <c r="K634" s="234" t="s">
        <v>245</v>
      </c>
      <c r="L634" s="239"/>
      <c r="M634" s="240" t="s">
        <v>32</v>
      </c>
      <c r="N634" s="241" t="s">
        <v>49</v>
      </c>
      <c r="O634" s="66"/>
      <c r="P634" s="176">
        <f>O634*H634</f>
        <v>0</v>
      </c>
      <c r="Q634" s="176">
        <v>0.55000000000000004</v>
      </c>
      <c r="R634" s="176">
        <f>Q634*H634</f>
        <v>1.7231500000000002</v>
      </c>
      <c r="S634" s="176">
        <v>0</v>
      </c>
      <c r="T634" s="177">
        <f>S634*H634</f>
        <v>0</v>
      </c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R634" s="178" t="s">
        <v>483</v>
      </c>
      <c r="AT634" s="178" t="s">
        <v>416</v>
      </c>
      <c r="AU634" s="178" t="s">
        <v>88</v>
      </c>
      <c r="AY634" s="18" t="s">
        <v>140</v>
      </c>
      <c r="BE634" s="179">
        <f>IF(N634="základní",J634,0)</f>
        <v>0</v>
      </c>
      <c r="BF634" s="179">
        <f>IF(N634="snížená",J634,0)</f>
        <v>0</v>
      </c>
      <c r="BG634" s="179">
        <f>IF(N634="zákl. přenesená",J634,0)</f>
        <v>0</v>
      </c>
      <c r="BH634" s="179">
        <f>IF(N634="sníž. přenesená",J634,0)</f>
        <v>0</v>
      </c>
      <c r="BI634" s="179">
        <f>IF(N634="nulová",J634,0)</f>
        <v>0</v>
      </c>
      <c r="BJ634" s="18" t="s">
        <v>86</v>
      </c>
      <c r="BK634" s="179">
        <f>ROUND(I634*H634,2)</f>
        <v>0</v>
      </c>
      <c r="BL634" s="18" t="s">
        <v>348</v>
      </c>
      <c r="BM634" s="178" t="s">
        <v>983</v>
      </c>
    </row>
    <row r="635" spans="1:65" s="2" customFormat="1" ht="11.25">
      <c r="A635" s="36"/>
      <c r="B635" s="37"/>
      <c r="C635" s="38"/>
      <c r="D635" s="180" t="s">
        <v>146</v>
      </c>
      <c r="E635" s="38"/>
      <c r="F635" s="181" t="s">
        <v>982</v>
      </c>
      <c r="G635" s="38"/>
      <c r="H635" s="38"/>
      <c r="I635" s="182"/>
      <c r="J635" s="38"/>
      <c r="K635" s="38"/>
      <c r="L635" s="41"/>
      <c r="M635" s="183"/>
      <c r="N635" s="184"/>
      <c r="O635" s="66"/>
      <c r="P635" s="66"/>
      <c r="Q635" s="66"/>
      <c r="R635" s="66"/>
      <c r="S635" s="66"/>
      <c r="T635" s="67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T635" s="18" t="s">
        <v>146</v>
      </c>
      <c r="AU635" s="18" t="s">
        <v>88</v>
      </c>
    </row>
    <row r="636" spans="1:65" s="14" customFormat="1" ht="11.25">
      <c r="B636" s="210"/>
      <c r="C636" s="211"/>
      <c r="D636" s="180" t="s">
        <v>249</v>
      </c>
      <c r="E636" s="212" t="s">
        <v>32</v>
      </c>
      <c r="F636" s="213" t="s">
        <v>984</v>
      </c>
      <c r="G636" s="211"/>
      <c r="H636" s="214">
        <v>2.8479999999999999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249</v>
      </c>
      <c r="AU636" s="220" t="s">
        <v>88</v>
      </c>
      <c r="AV636" s="14" t="s">
        <v>88</v>
      </c>
      <c r="AW636" s="14" t="s">
        <v>39</v>
      </c>
      <c r="AX636" s="14" t="s">
        <v>86</v>
      </c>
      <c r="AY636" s="220" t="s">
        <v>140</v>
      </c>
    </row>
    <row r="637" spans="1:65" s="14" customFormat="1" ht="11.25">
      <c r="B637" s="210"/>
      <c r="C637" s="211"/>
      <c r="D637" s="180" t="s">
        <v>249</v>
      </c>
      <c r="E637" s="211"/>
      <c r="F637" s="213" t="s">
        <v>985</v>
      </c>
      <c r="G637" s="211"/>
      <c r="H637" s="214">
        <v>3.133</v>
      </c>
      <c r="I637" s="215"/>
      <c r="J637" s="211"/>
      <c r="K637" s="211"/>
      <c r="L637" s="216"/>
      <c r="M637" s="217"/>
      <c r="N637" s="218"/>
      <c r="O637" s="218"/>
      <c r="P637" s="218"/>
      <c r="Q637" s="218"/>
      <c r="R637" s="218"/>
      <c r="S637" s="218"/>
      <c r="T637" s="219"/>
      <c r="AT637" s="220" t="s">
        <v>249</v>
      </c>
      <c r="AU637" s="220" t="s">
        <v>88</v>
      </c>
      <c r="AV637" s="14" t="s">
        <v>88</v>
      </c>
      <c r="AW637" s="14" t="s">
        <v>4</v>
      </c>
      <c r="AX637" s="14" t="s">
        <v>86</v>
      </c>
      <c r="AY637" s="220" t="s">
        <v>140</v>
      </c>
    </row>
    <row r="638" spans="1:65" s="2" customFormat="1" ht="16.5" customHeight="1">
      <c r="A638" s="36"/>
      <c r="B638" s="37"/>
      <c r="C638" s="167" t="s">
        <v>986</v>
      </c>
      <c r="D638" s="167" t="s">
        <v>141</v>
      </c>
      <c r="E638" s="168" t="s">
        <v>987</v>
      </c>
      <c r="F638" s="169" t="s">
        <v>988</v>
      </c>
      <c r="G638" s="170" t="s">
        <v>358</v>
      </c>
      <c r="H638" s="171">
        <v>359.5</v>
      </c>
      <c r="I638" s="172"/>
      <c r="J638" s="173">
        <f>ROUND(I638*H638,2)</f>
        <v>0</v>
      </c>
      <c r="K638" s="169" t="s">
        <v>245</v>
      </c>
      <c r="L638" s="41"/>
      <c r="M638" s="174" t="s">
        <v>32</v>
      </c>
      <c r="N638" s="175" t="s">
        <v>49</v>
      </c>
      <c r="O638" s="66"/>
      <c r="P638" s="176">
        <f>O638*H638</f>
        <v>0</v>
      </c>
      <c r="Q638" s="176">
        <v>2.0000000000000002E-5</v>
      </c>
      <c r="R638" s="176">
        <f>Q638*H638</f>
        <v>7.1900000000000002E-3</v>
      </c>
      <c r="S638" s="176">
        <v>0</v>
      </c>
      <c r="T638" s="177">
        <f>S638*H638</f>
        <v>0</v>
      </c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R638" s="178" t="s">
        <v>348</v>
      </c>
      <c r="AT638" s="178" t="s">
        <v>141</v>
      </c>
      <c r="AU638" s="178" t="s">
        <v>88</v>
      </c>
      <c r="AY638" s="18" t="s">
        <v>140</v>
      </c>
      <c r="BE638" s="179">
        <f>IF(N638="základní",J638,0)</f>
        <v>0</v>
      </c>
      <c r="BF638" s="179">
        <f>IF(N638="snížená",J638,0)</f>
        <v>0</v>
      </c>
      <c r="BG638" s="179">
        <f>IF(N638="zákl. přenesená",J638,0)</f>
        <v>0</v>
      </c>
      <c r="BH638" s="179">
        <f>IF(N638="sníž. přenesená",J638,0)</f>
        <v>0</v>
      </c>
      <c r="BI638" s="179">
        <f>IF(N638="nulová",J638,0)</f>
        <v>0</v>
      </c>
      <c r="BJ638" s="18" t="s">
        <v>86</v>
      </c>
      <c r="BK638" s="179">
        <f>ROUND(I638*H638,2)</f>
        <v>0</v>
      </c>
      <c r="BL638" s="18" t="s">
        <v>348</v>
      </c>
      <c r="BM638" s="178" t="s">
        <v>989</v>
      </c>
    </row>
    <row r="639" spans="1:65" s="2" customFormat="1" ht="11.25">
      <c r="A639" s="36"/>
      <c r="B639" s="37"/>
      <c r="C639" s="38"/>
      <c r="D639" s="180" t="s">
        <v>146</v>
      </c>
      <c r="E639" s="38"/>
      <c r="F639" s="181" t="s">
        <v>990</v>
      </c>
      <c r="G639" s="38"/>
      <c r="H639" s="38"/>
      <c r="I639" s="182"/>
      <c r="J639" s="38"/>
      <c r="K639" s="38"/>
      <c r="L639" s="41"/>
      <c r="M639" s="183"/>
      <c r="N639" s="184"/>
      <c r="O639" s="66"/>
      <c r="P639" s="66"/>
      <c r="Q639" s="66"/>
      <c r="R639" s="66"/>
      <c r="S639" s="66"/>
      <c r="T639" s="67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T639" s="18" t="s">
        <v>146</v>
      </c>
      <c r="AU639" s="18" t="s">
        <v>88</v>
      </c>
    </row>
    <row r="640" spans="1:65" s="2" customFormat="1" ht="11.25">
      <c r="A640" s="36"/>
      <c r="B640" s="37"/>
      <c r="C640" s="38"/>
      <c r="D640" s="198" t="s">
        <v>191</v>
      </c>
      <c r="E640" s="38"/>
      <c r="F640" s="199" t="s">
        <v>991</v>
      </c>
      <c r="G640" s="38"/>
      <c r="H640" s="38"/>
      <c r="I640" s="182"/>
      <c r="J640" s="38"/>
      <c r="K640" s="38"/>
      <c r="L640" s="41"/>
      <c r="M640" s="183"/>
      <c r="N640" s="184"/>
      <c r="O640" s="66"/>
      <c r="P640" s="66"/>
      <c r="Q640" s="66"/>
      <c r="R640" s="66"/>
      <c r="S640" s="66"/>
      <c r="T640" s="67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T640" s="18" t="s">
        <v>191</v>
      </c>
      <c r="AU640" s="18" t="s">
        <v>88</v>
      </c>
    </row>
    <row r="641" spans="1:65" s="14" customFormat="1" ht="11.25">
      <c r="B641" s="210"/>
      <c r="C641" s="211"/>
      <c r="D641" s="180" t="s">
        <v>249</v>
      </c>
      <c r="E641" s="212" t="s">
        <v>32</v>
      </c>
      <c r="F641" s="213" t="s">
        <v>992</v>
      </c>
      <c r="G641" s="211"/>
      <c r="H641" s="214">
        <v>359.5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249</v>
      </c>
      <c r="AU641" s="220" t="s">
        <v>88</v>
      </c>
      <c r="AV641" s="14" t="s">
        <v>88</v>
      </c>
      <c r="AW641" s="14" t="s">
        <v>39</v>
      </c>
      <c r="AX641" s="14" t="s">
        <v>86</v>
      </c>
      <c r="AY641" s="220" t="s">
        <v>140</v>
      </c>
    </row>
    <row r="642" spans="1:65" s="2" customFormat="1" ht="16.5" customHeight="1">
      <c r="A642" s="36"/>
      <c r="B642" s="37"/>
      <c r="C642" s="232" t="s">
        <v>993</v>
      </c>
      <c r="D642" s="232" t="s">
        <v>416</v>
      </c>
      <c r="E642" s="233" t="s">
        <v>981</v>
      </c>
      <c r="F642" s="234" t="s">
        <v>982</v>
      </c>
      <c r="G642" s="235" t="s">
        <v>244</v>
      </c>
      <c r="H642" s="236">
        <v>0.94899999999999995</v>
      </c>
      <c r="I642" s="237"/>
      <c r="J642" s="238">
        <f>ROUND(I642*H642,2)</f>
        <v>0</v>
      </c>
      <c r="K642" s="234" t="s">
        <v>245</v>
      </c>
      <c r="L642" s="239"/>
      <c r="M642" s="240" t="s">
        <v>32</v>
      </c>
      <c r="N642" s="241" t="s">
        <v>49</v>
      </c>
      <c r="O642" s="66"/>
      <c r="P642" s="176">
        <f>O642*H642</f>
        <v>0</v>
      </c>
      <c r="Q642" s="176">
        <v>0.55000000000000004</v>
      </c>
      <c r="R642" s="176">
        <f>Q642*H642</f>
        <v>0.52195000000000003</v>
      </c>
      <c r="S642" s="176">
        <v>0</v>
      </c>
      <c r="T642" s="177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178" t="s">
        <v>483</v>
      </c>
      <c r="AT642" s="178" t="s">
        <v>416</v>
      </c>
      <c r="AU642" s="178" t="s">
        <v>88</v>
      </c>
      <c r="AY642" s="18" t="s">
        <v>140</v>
      </c>
      <c r="BE642" s="179">
        <f>IF(N642="základní",J642,0)</f>
        <v>0</v>
      </c>
      <c r="BF642" s="179">
        <f>IF(N642="snížená",J642,0)</f>
        <v>0</v>
      </c>
      <c r="BG642" s="179">
        <f>IF(N642="zákl. přenesená",J642,0)</f>
        <v>0</v>
      </c>
      <c r="BH642" s="179">
        <f>IF(N642="sníž. přenesená",J642,0)</f>
        <v>0</v>
      </c>
      <c r="BI642" s="179">
        <f>IF(N642="nulová",J642,0)</f>
        <v>0</v>
      </c>
      <c r="BJ642" s="18" t="s">
        <v>86</v>
      </c>
      <c r="BK642" s="179">
        <f>ROUND(I642*H642,2)</f>
        <v>0</v>
      </c>
      <c r="BL642" s="18" t="s">
        <v>348</v>
      </c>
      <c r="BM642" s="178" t="s">
        <v>994</v>
      </c>
    </row>
    <row r="643" spans="1:65" s="2" customFormat="1" ht="11.25">
      <c r="A643" s="36"/>
      <c r="B643" s="37"/>
      <c r="C643" s="38"/>
      <c r="D643" s="180" t="s">
        <v>146</v>
      </c>
      <c r="E643" s="38"/>
      <c r="F643" s="181" t="s">
        <v>982</v>
      </c>
      <c r="G643" s="38"/>
      <c r="H643" s="38"/>
      <c r="I643" s="182"/>
      <c r="J643" s="38"/>
      <c r="K643" s="38"/>
      <c r="L643" s="41"/>
      <c r="M643" s="183"/>
      <c r="N643" s="184"/>
      <c r="O643" s="66"/>
      <c r="P643" s="66"/>
      <c r="Q643" s="66"/>
      <c r="R643" s="66"/>
      <c r="S643" s="66"/>
      <c r="T643" s="67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T643" s="18" t="s">
        <v>146</v>
      </c>
      <c r="AU643" s="18" t="s">
        <v>88</v>
      </c>
    </row>
    <row r="644" spans="1:65" s="14" customFormat="1" ht="11.25">
      <c r="B644" s="210"/>
      <c r="C644" s="211"/>
      <c r="D644" s="180" t="s">
        <v>249</v>
      </c>
      <c r="E644" s="212" t="s">
        <v>32</v>
      </c>
      <c r="F644" s="213" t="s">
        <v>995</v>
      </c>
      <c r="G644" s="211"/>
      <c r="H644" s="214">
        <v>0.86299999999999999</v>
      </c>
      <c r="I644" s="215"/>
      <c r="J644" s="211"/>
      <c r="K644" s="211"/>
      <c r="L644" s="216"/>
      <c r="M644" s="217"/>
      <c r="N644" s="218"/>
      <c r="O644" s="218"/>
      <c r="P644" s="218"/>
      <c r="Q644" s="218"/>
      <c r="R644" s="218"/>
      <c r="S644" s="218"/>
      <c r="T644" s="219"/>
      <c r="AT644" s="220" t="s">
        <v>249</v>
      </c>
      <c r="AU644" s="220" t="s">
        <v>88</v>
      </c>
      <c r="AV644" s="14" t="s">
        <v>88</v>
      </c>
      <c r="AW644" s="14" t="s">
        <v>39</v>
      </c>
      <c r="AX644" s="14" t="s">
        <v>86</v>
      </c>
      <c r="AY644" s="220" t="s">
        <v>140</v>
      </c>
    </row>
    <row r="645" spans="1:65" s="14" customFormat="1" ht="11.25">
      <c r="B645" s="210"/>
      <c r="C645" s="211"/>
      <c r="D645" s="180" t="s">
        <v>249</v>
      </c>
      <c r="E645" s="211"/>
      <c r="F645" s="213" t="s">
        <v>996</v>
      </c>
      <c r="G645" s="211"/>
      <c r="H645" s="214">
        <v>0.94899999999999995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249</v>
      </c>
      <c r="AU645" s="220" t="s">
        <v>88</v>
      </c>
      <c r="AV645" s="14" t="s">
        <v>88</v>
      </c>
      <c r="AW645" s="14" t="s">
        <v>4</v>
      </c>
      <c r="AX645" s="14" t="s">
        <v>86</v>
      </c>
      <c r="AY645" s="220" t="s">
        <v>140</v>
      </c>
    </row>
    <row r="646" spans="1:65" s="2" customFormat="1" ht="16.5" customHeight="1">
      <c r="A646" s="36"/>
      <c r="B646" s="37"/>
      <c r="C646" s="167" t="s">
        <v>997</v>
      </c>
      <c r="D646" s="167" t="s">
        <v>141</v>
      </c>
      <c r="E646" s="168" t="s">
        <v>998</v>
      </c>
      <c r="F646" s="169" t="s">
        <v>999</v>
      </c>
      <c r="G646" s="170" t="s">
        <v>244</v>
      </c>
      <c r="H646" s="171">
        <v>4.0819999999999999</v>
      </c>
      <c r="I646" s="172"/>
      <c r="J646" s="173">
        <f>ROUND(I646*H646,2)</f>
        <v>0</v>
      </c>
      <c r="K646" s="169" t="s">
        <v>245</v>
      </c>
      <c r="L646" s="41"/>
      <c r="M646" s="174" t="s">
        <v>32</v>
      </c>
      <c r="N646" s="175" t="s">
        <v>49</v>
      </c>
      <c r="O646" s="66"/>
      <c r="P646" s="176">
        <f>O646*H646</f>
        <v>0</v>
      </c>
      <c r="Q646" s="176">
        <v>2.3369999999999998E-2</v>
      </c>
      <c r="R646" s="176">
        <f>Q646*H646</f>
        <v>9.5396339999999996E-2</v>
      </c>
      <c r="S646" s="176">
        <v>0</v>
      </c>
      <c r="T646" s="177">
        <f>S646*H646</f>
        <v>0</v>
      </c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R646" s="178" t="s">
        <v>348</v>
      </c>
      <c r="AT646" s="178" t="s">
        <v>141</v>
      </c>
      <c r="AU646" s="178" t="s">
        <v>88</v>
      </c>
      <c r="AY646" s="18" t="s">
        <v>140</v>
      </c>
      <c r="BE646" s="179">
        <f>IF(N646="základní",J646,0)</f>
        <v>0</v>
      </c>
      <c r="BF646" s="179">
        <f>IF(N646="snížená",J646,0)</f>
        <v>0</v>
      </c>
      <c r="BG646" s="179">
        <f>IF(N646="zákl. přenesená",J646,0)</f>
        <v>0</v>
      </c>
      <c r="BH646" s="179">
        <f>IF(N646="sníž. přenesená",J646,0)</f>
        <v>0</v>
      </c>
      <c r="BI646" s="179">
        <f>IF(N646="nulová",J646,0)</f>
        <v>0</v>
      </c>
      <c r="BJ646" s="18" t="s">
        <v>86</v>
      </c>
      <c r="BK646" s="179">
        <f>ROUND(I646*H646,2)</f>
        <v>0</v>
      </c>
      <c r="BL646" s="18" t="s">
        <v>348</v>
      </c>
      <c r="BM646" s="178" t="s">
        <v>1000</v>
      </c>
    </row>
    <row r="647" spans="1:65" s="2" customFormat="1" ht="11.25">
      <c r="A647" s="36"/>
      <c r="B647" s="37"/>
      <c r="C647" s="38"/>
      <c r="D647" s="180" t="s">
        <v>146</v>
      </c>
      <c r="E647" s="38"/>
      <c r="F647" s="181" t="s">
        <v>1001</v>
      </c>
      <c r="G647" s="38"/>
      <c r="H647" s="38"/>
      <c r="I647" s="182"/>
      <c r="J647" s="38"/>
      <c r="K647" s="38"/>
      <c r="L647" s="41"/>
      <c r="M647" s="183"/>
      <c r="N647" s="184"/>
      <c r="O647" s="66"/>
      <c r="P647" s="66"/>
      <c r="Q647" s="66"/>
      <c r="R647" s="66"/>
      <c r="S647" s="66"/>
      <c r="T647" s="67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T647" s="18" t="s">
        <v>146</v>
      </c>
      <c r="AU647" s="18" t="s">
        <v>88</v>
      </c>
    </row>
    <row r="648" spans="1:65" s="2" customFormat="1" ht="11.25">
      <c r="A648" s="36"/>
      <c r="B648" s="37"/>
      <c r="C648" s="38"/>
      <c r="D648" s="198" t="s">
        <v>191</v>
      </c>
      <c r="E648" s="38"/>
      <c r="F648" s="199" t="s">
        <v>1002</v>
      </c>
      <c r="G648" s="38"/>
      <c r="H648" s="38"/>
      <c r="I648" s="182"/>
      <c r="J648" s="38"/>
      <c r="K648" s="38"/>
      <c r="L648" s="41"/>
      <c r="M648" s="183"/>
      <c r="N648" s="184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8" t="s">
        <v>191</v>
      </c>
      <c r="AU648" s="18" t="s">
        <v>88</v>
      </c>
    </row>
    <row r="649" spans="1:65" s="14" customFormat="1" ht="11.25">
      <c r="B649" s="210"/>
      <c r="C649" s="211"/>
      <c r="D649" s="180" t="s">
        <v>249</v>
      </c>
      <c r="E649" s="212" t="s">
        <v>32</v>
      </c>
      <c r="F649" s="213" t="s">
        <v>973</v>
      </c>
      <c r="G649" s="211"/>
      <c r="H649" s="214">
        <v>4.0819999999999999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249</v>
      </c>
      <c r="AU649" s="220" t="s">
        <v>88</v>
      </c>
      <c r="AV649" s="14" t="s">
        <v>88</v>
      </c>
      <c r="AW649" s="14" t="s">
        <v>39</v>
      </c>
      <c r="AX649" s="14" t="s">
        <v>86</v>
      </c>
      <c r="AY649" s="220" t="s">
        <v>140</v>
      </c>
    </row>
    <row r="650" spans="1:65" s="2" customFormat="1" ht="16.5" customHeight="1">
      <c r="A650" s="36"/>
      <c r="B650" s="37"/>
      <c r="C650" s="167" t="s">
        <v>1003</v>
      </c>
      <c r="D650" s="167" t="s">
        <v>141</v>
      </c>
      <c r="E650" s="168" t="s">
        <v>1004</v>
      </c>
      <c r="F650" s="169" t="s">
        <v>1005</v>
      </c>
      <c r="G650" s="170" t="s">
        <v>259</v>
      </c>
      <c r="H650" s="171">
        <v>2.3519999999999999</v>
      </c>
      <c r="I650" s="172"/>
      <c r="J650" s="173">
        <f>ROUND(I650*H650,2)</f>
        <v>0</v>
      </c>
      <c r="K650" s="169" t="s">
        <v>245</v>
      </c>
      <c r="L650" s="41"/>
      <c r="M650" s="174" t="s">
        <v>32</v>
      </c>
      <c r="N650" s="175" t="s">
        <v>49</v>
      </c>
      <c r="O650" s="66"/>
      <c r="P650" s="176">
        <f>O650*H650</f>
        <v>0</v>
      </c>
      <c r="Q650" s="176">
        <v>0</v>
      </c>
      <c r="R650" s="176">
        <f>Q650*H650</f>
        <v>0</v>
      </c>
      <c r="S650" s="176">
        <v>0</v>
      </c>
      <c r="T650" s="177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78" t="s">
        <v>348</v>
      </c>
      <c r="AT650" s="178" t="s">
        <v>141</v>
      </c>
      <c r="AU650" s="178" t="s">
        <v>88</v>
      </c>
      <c r="AY650" s="18" t="s">
        <v>140</v>
      </c>
      <c r="BE650" s="179">
        <f>IF(N650="základní",J650,0)</f>
        <v>0</v>
      </c>
      <c r="BF650" s="179">
        <f>IF(N650="snížená",J650,0)</f>
        <v>0</v>
      </c>
      <c r="BG650" s="179">
        <f>IF(N650="zákl. přenesená",J650,0)</f>
        <v>0</v>
      </c>
      <c r="BH650" s="179">
        <f>IF(N650="sníž. přenesená",J650,0)</f>
        <v>0</v>
      </c>
      <c r="BI650" s="179">
        <f>IF(N650="nulová",J650,0)</f>
        <v>0</v>
      </c>
      <c r="BJ650" s="18" t="s">
        <v>86</v>
      </c>
      <c r="BK650" s="179">
        <f>ROUND(I650*H650,2)</f>
        <v>0</v>
      </c>
      <c r="BL650" s="18" t="s">
        <v>348</v>
      </c>
      <c r="BM650" s="178" t="s">
        <v>1006</v>
      </c>
    </row>
    <row r="651" spans="1:65" s="2" customFormat="1" ht="19.5">
      <c r="A651" s="36"/>
      <c r="B651" s="37"/>
      <c r="C651" s="38"/>
      <c r="D651" s="180" t="s">
        <v>146</v>
      </c>
      <c r="E651" s="38"/>
      <c r="F651" s="181" t="s">
        <v>1007</v>
      </c>
      <c r="G651" s="38"/>
      <c r="H651" s="38"/>
      <c r="I651" s="182"/>
      <c r="J651" s="38"/>
      <c r="K651" s="38"/>
      <c r="L651" s="41"/>
      <c r="M651" s="183"/>
      <c r="N651" s="184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8" t="s">
        <v>146</v>
      </c>
      <c r="AU651" s="18" t="s">
        <v>88</v>
      </c>
    </row>
    <row r="652" spans="1:65" s="2" customFormat="1" ht="11.25">
      <c r="A652" s="36"/>
      <c r="B652" s="37"/>
      <c r="C652" s="38"/>
      <c r="D652" s="198" t="s">
        <v>191</v>
      </c>
      <c r="E652" s="38"/>
      <c r="F652" s="199" t="s">
        <v>1008</v>
      </c>
      <c r="G652" s="38"/>
      <c r="H652" s="38"/>
      <c r="I652" s="182"/>
      <c r="J652" s="38"/>
      <c r="K652" s="38"/>
      <c r="L652" s="41"/>
      <c r="M652" s="183"/>
      <c r="N652" s="184"/>
      <c r="O652" s="66"/>
      <c r="P652" s="66"/>
      <c r="Q652" s="66"/>
      <c r="R652" s="66"/>
      <c r="S652" s="66"/>
      <c r="T652" s="67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T652" s="18" t="s">
        <v>191</v>
      </c>
      <c r="AU652" s="18" t="s">
        <v>88</v>
      </c>
    </row>
    <row r="653" spans="1:65" s="11" customFormat="1" ht="22.9" customHeight="1">
      <c r="B653" s="153"/>
      <c r="C653" s="154"/>
      <c r="D653" s="155" t="s">
        <v>77</v>
      </c>
      <c r="E653" s="196" t="s">
        <v>1009</v>
      </c>
      <c r="F653" s="196" t="s">
        <v>1010</v>
      </c>
      <c r="G653" s="154"/>
      <c r="H653" s="154"/>
      <c r="I653" s="157"/>
      <c r="J653" s="197">
        <f>BK653</f>
        <v>0</v>
      </c>
      <c r="K653" s="154"/>
      <c r="L653" s="159"/>
      <c r="M653" s="160"/>
      <c r="N653" s="161"/>
      <c r="O653" s="161"/>
      <c r="P653" s="162">
        <f>SUM(P654:P704)</f>
        <v>0</v>
      </c>
      <c r="Q653" s="161"/>
      <c r="R653" s="162">
        <f>SUM(R654:R704)</f>
        <v>9.6290562400000006</v>
      </c>
      <c r="S653" s="161"/>
      <c r="T653" s="163">
        <f>SUM(T654:T704)</f>
        <v>0</v>
      </c>
      <c r="AR653" s="164" t="s">
        <v>88</v>
      </c>
      <c r="AT653" s="165" t="s">
        <v>77</v>
      </c>
      <c r="AU653" s="165" t="s">
        <v>86</v>
      </c>
      <c r="AY653" s="164" t="s">
        <v>140</v>
      </c>
      <c r="BK653" s="166">
        <f>SUM(BK654:BK704)</f>
        <v>0</v>
      </c>
    </row>
    <row r="654" spans="1:65" s="2" customFormat="1" ht="16.5" customHeight="1">
      <c r="A654" s="36"/>
      <c r="B654" s="37"/>
      <c r="C654" s="167" t="s">
        <v>1011</v>
      </c>
      <c r="D654" s="167" t="s">
        <v>141</v>
      </c>
      <c r="E654" s="168" t="s">
        <v>1012</v>
      </c>
      <c r="F654" s="169" t="s">
        <v>1013</v>
      </c>
      <c r="G654" s="170" t="s">
        <v>279</v>
      </c>
      <c r="H654" s="171">
        <v>284.81</v>
      </c>
      <c r="I654" s="172"/>
      <c r="J654" s="173">
        <f>ROUND(I654*H654,2)</f>
        <v>0</v>
      </c>
      <c r="K654" s="169" t="s">
        <v>245</v>
      </c>
      <c r="L654" s="41"/>
      <c r="M654" s="174" t="s">
        <v>32</v>
      </c>
      <c r="N654" s="175" t="s">
        <v>49</v>
      </c>
      <c r="O654" s="66"/>
      <c r="P654" s="176">
        <f>O654*H654</f>
        <v>0</v>
      </c>
      <c r="Q654" s="176">
        <v>1.6910000000000001E-2</v>
      </c>
      <c r="R654" s="176">
        <f>Q654*H654</f>
        <v>4.8161371000000006</v>
      </c>
      <c r="S654" s="176">
        <v>0</v>
      </c>
      <c r="T654" s="177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78" t="s">
        <v>348</v>
      </c>
      <c r="AT654" s="178" t="s">
        <v>141</v>
      </c>
      <c r="AU654" s="178" t="s">
        <v>88</v>
      </c>
      <c r="AY654" s="18" t="s">
        <v>140</v>
      </c>
      <c r="BE654" s="179">
        <f>IF(N654="základní",J654,0)</f>
        <v>0</v>
      </c>
      <c r="BF654" s="179">
        <f>IF(N654="snížená",J654,0)</f>
        <v>0</v>
      </c>
      <c r="BG654" s="179">
        <f>IF(N654="zákl. přenesená",J654,0)</f>
        <v>0</v>
      </c>
      <c r="BH654" s="179">
        <f>IF(N654="sníž. přenesená",J654,0)</f>
        <v>0</v>
      </c>
      <c r="BI654" s="179">
        <f>IF(N654="nulová",J654,0)</f>
        <v>0</v>
      </c>
      <c r="BJ654" s="18" t="s">
        <v>86</v>
      </c>
      <c r="BK654" s="179">
        <f>ROUND(I654*H654,2)</f>
        <v>0</v>
      </c>
      <c r="BL654" s="18" t="s">
        <v>348</v>
      </c>
      <c r="BM654" s="178" t="s">
        <v>1014</v>
      </c>
    </row>
    <row r="655" spans="1:65" s="2" customFormat="1" ht="19.5">
      <c r="A655" s="36"/>
      <c r="B655" s="37"/>
      <c r="C655" s="38"/>
      <c r="D655" s="180" t="s">
        <v>146</v>
      </c>
      <c r="E655" s="38"/>
      <c r="F655" s="181" t="s">
        <v>1015</v>
      </c>
      <c r="G655" s="38"/>
      <c r="H655" s="38"/>
      <c r="I655" s="182"/>
      <c r="J655" s="38"/>
      <c r="K655" s="38"/>
      <c r="L655" s="41"/>
      <c r="M655" s="183"/>
      <c r="N655" s="184"/>
      <c r="O655" s="66"/>
      <c r="P655" s="66"/>
      <c r="Q655" s="66"/>
      <c r="R655" s="66"/>
      <c r="S655" s="66"/>
      <c r="T655" s="67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8" t="s">
        <v>146</v>
      </c>
      <c r="AU655" s="18" t="s">
        <v>88</v>
      </c>
    </row>
    <row r="656" spans="1:65" s="2" customFormat="1" ht="11.25">
      <c r="A656" s="36"/>
      <c r="B656" s="37"/>
      <c r="C656" s="38"/>
      <c r="D656" s="198" t="s">
        <v>191</v>
      </c>
      <c r="E656" s="38"/>
      <c r="F656" s="199" t="s">
        <v>1016</v>
      </c>
      <c r="G656" s="38"/>
      <c r="H656" s="38"/>
      <c r="I656" s="182"/>
      <c r="J656" s="38"/>
      <c r="K656" s="38"/>
      <c r="L656" s="41"/>
      <c r="M656" s="183"/>
      <c r="N656" s="184"/>
      <c r="O656" s="66"/>
      <c r="P656" s="66"/>
      <c r="Q656" s="66"/>
      <c r="R656" s="66"/>
      <c r="S656" s="66"/>
      <c r="T656" s="67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T656" s="18" t="s">
        <v>191</v>
      </c>
      <c r="AU656" s="18" t="s">
        <v>88</v>
      </c>
    </row>
    <row r="657" spans="2:51" s="14" customFormat="1" ht="11.25">
      <c r="B657" s="210"/>
      <c r="C657" s="211"/>
      <c r="D657" s="180" t="s">
        <v>249</v>
      </c>
      <c r="E657" s="212" t="s">
        <v>32</v>
      </c>
      <c r="F657" s="213" t="s">
        <v>783</v>
      </c>
      <c r="G657" s="211"/>
      <c r="H657" s="214">
        <v>23.9</v>
      </c>
      <c r="I657" s="215"/>
      <c r="J657" s="211"/>
      <c r="K657" s="211"/>
      <c r="L657" s="216"/>
      <c r="M657" s="217"/>
      <c r="N657" s="218"/>
      <c r="O657" s="218"/>
      <c r="P657" s="218"/>
      <c r="Q657" s="218"/>
      <c r="R657" s="218"/>
      <c r="S657" s="218"/>
      <c r="T657" s="219"/>
      <c r="AT657" s="220" t="s">
        <v>249</v>
      </c>
      <c r="AU657" s="220" t="s">
        <v>88</v>
      </c>
      <c r="AV657" s="14" t="s">
        <v>88</v>
      </c>
      <c r="AW657" s="14" t="s">
        <v>39</v>
      </c>
      <c r="AX657" s="14" t="s">
        <v>78</v>
      </c>
      <c r="AY657" s="220" t="s">
        <v>140</v>
      </c>
    </row>
    <row r="658" spans="2:51" s="14" customFormat="1" ht="11.25">
      <c r="B658" s="210"/>
      <c r="C658" s="211"/>
      <c r="D658" s="180" t="s">
        <v>249</v>
      </c>
      <c r="E658" s="212" t="s">
        <v>32</v>
      </c>
      <c r="F658" s="213" t="s">
        <v>784</v>
      </c>
      <c r="G658" s="211"/>
      <c r="H658" s="214">
        <v>48.77</v>
      </c>
      <c r="I658" s="215"/>
      <c r="J658" s="211"/>
      <c r="K658" s="211"/>
      <c r="L658" s="216"/>
      <c r="M658" s="217"/>
      <c r="N658" s="218"/>
      <c r="O658" s="218"/>
      <c r="P658" s="218"/>
      <c r="Q658" s="218"/>
      <c r="R658" s="218"/>
      <c r="S658" s="218"/>
      <c r="T658" s="219"/>
      <c r="AT658" s="220" t="s">
        <v>249</v>
      </c>
      <c r="AU658" s="220" t="s">
        <v>88</v>
      </c>
      <c r="AV658" s="14" t="s">
        <v>88</v>
      </c>
      <c r="AW658" s="14" t="s">
        <v>39</v>
      </c>
      <c r="AX658" s="14" t="s">
        <v>78</v>
      </c>
      <c r="AY658" s="220" t="s">
        <v>140</v>
      </c>
    </row>
    <row r="659" spans="2:51" s="14" customFormat="1" ht="11.25">
      <c r="B659" s="210"/>
      <c r="C659" s="211"/>
      <c r="D659" s="180" t="s">
        <v>249</v>
      </c>
      <c r="E659" s="212" t="s">
        <v>32</v>
      </c>
      <c r="F659" s="213" t="s">
        <v>785</v>
      </c>
      <c r="G659" s="211"/>
      <c r="H659" s="214">
        <v>13.12</v>
      </c>
      <c r="I659" s="215"/>
      <c r="J659" s="211"/>
      <c r="K659" s="211"/>
      <c r="L659" s="216"/>
      <c r="M659" s="217"/>
      <c r="N659" s="218"/>
      <c r="O659" s="218"/>
      <c r="P659" s="218"/>
      <c r="Q659" s="218"/>
      <c r="R659" s="218"/>
      <c r="S659" s="218"/>
      <c r="T659" s="219"/>
      <c r="AT659" s="220" t="s">
        <v>249</v>
      </c>
      <c r="AU659" s="220" t="s">
        <v>88</v>
      </c>
      <c r="AV659" s="14" t="s">
        <v>88</v>
      </c>
      <c r="AW659" s="14" t="s">
        <v>39</v>
      </c>
      <c r="AX659" s="14" t="s">
        <v>78</v>
      </c>
      <c r="AY659" s="220" t="s">
        <v>140</v>
      </c>
    </row>
    <row r="660" spans="2:51" s="14" customFormat="1" ht="11.25">
      <c r="B660" s="210"/>
      <c r="C660" s="211"/>
      <c r="D660" s="180" t="s">
        <v>249</v>
      </c>
      <c r="E660" s="212" t="s">
        <v>32</v>
      </c>
      <c r="F660" s="213" t="s">
        <v>786</v>
      </c>
      <c r="G660" s="211"/>
      <c r="H660" s="214">
        <v>2.94</v>
      </c>
      <c r="I660" s="215"/>
      <c r="J660" s="211"/>
      <c r="K660" s="211"/>
      <c r="L660" s="216"/>
      <c r="M660" s="217"/>
      <c r="N660" s="218"/>
      <c r="O660" s="218"/>
      <c r="P660" s="218"/>
      <c r="Q660" s="218"/>
      <c r="R660" s="218"/>
      <c r="S660" s="218"/>
      <c r="T660" s="219"/>
      <c r="AT660" s="220" t="s">
        <v>249</v>
      </c>
      <c r="AU660" s="220" t="s">
        <v>88</v>
      </c>
      <c r="AV660" s="14" t="s">
        <v>88</v>
      </c>
      <c r="AW660" s="14" t="s">
        <v>39</v>
      </c>
      <c r="AX660" s="14" t="s">
        <v>78</v>
      </c>
      <c r="AY660" s="220" t="s">
        <v>140</v>
      </c>
    </row>
    <row r="661" spans="2:51" s="14" customFormat="1" ht="11.25">
      <c r="B661" s="210"/>
      <c r="C661" s="211"/>
      <c r="D661" s="180" t="s">
        <v>249</v>
      </c>
      <c r="E661" s="212" t="s">
        <v>32</v>
      </c>
      <c r="F661" s="213" t="s">
        <v>787</v>
      </c>
      <c r="G661" s="211"/>
      <c r="H661" s="214">
        <v>4.41</v>
      </c>
      <c r="I661" s="215"/>
      <c r="J661" s="211"/>
      <c r="K661" s="211"/>
      <c r="L661" s="216"/>
      <c r="M661" s="217"/>
      <c r="N661" s="218"/>
      <c r="O661" s="218"/>
      <c r="P661" s="218"/>
      <c r="Q661" s="218"/>
      <c r="R661" s="218"/>
      <c r="S661" s="218"/>
      <c r="T661" s="219"/>
      <c r="AT661" s="220" t="s">
        <v>249</v>
      </c>
      <c r="AU661" s="220" t="s">
        <v>88</v>
      </c>
      <c r="AV661" s="14" t="s">
        <v>88</v>
      </c>
      <c r="AW661" s="14" t="s">
        <v>39</v>
      </c>
      <c r="AX661" s="14" t="s">
        <v>78</v>
      </c>
      <c r="AY661" s="220" t="s">
        <v>140</v>
      </c>
    </row>
    <row r="662" spans="2:51" s="14" customFormat="1" ht="11.25">
      <c r="B662" s="210"/>
      <c r="C662" s="211"/>
      <c r="D662" s="180" t="s">
        <v>249</v>
      </c>
      <c r="E662" s="212" t="s">
        <v>32</v>
      </c>
      <c r="F662" s="213" t="s">
        <v>788</v>
      </c>
      <c r="G662" s="211"/>
      <c r="H662" s="214">
        <v>5.4</v>
      </c>
      <c r="I662" s="215"/>
      <c r="J662" s="211"/>
      <c r="K662" s="211"/>
      <c r="L662" s="216"/>
      <c r="M662" s="217"/>
      <c r="N662" s="218"/>
      <c r="O662" s="218"/>
      <c r="P662" s="218"/>
      <c r="Q662" s="218"/>
      <c r="R662" s="218"/>
      <c r="S662" s="218"/>
      <c r="T662" s="219"/>
      <c r="AT662" s="220" t="s">
        <v>249</v>
      </c>
      <c r="AU662" s="220" t="s">
        <v>88</v>
      </c>
      <c r="AV662" s="14" t="s">
        <v>88</v>
      </c>
      <c r="AW662" s="14" t="s">
        <v>39</v>
      </c>
      <c r="AX662" s="14" t="s">
        <v>78</v>
      </c>
      <c r="AY662" s="220" t="s">
        <v>140</v>
      </c>
    </row>
    <row r="663" spans="2:51" s="14" customFormat="1" ht="11.25">
      <c r="B663" s="210"/>
      <c r="C663" s="211"/>
      <c r="D663" s="180" t="s">
        <v>249</v>
      </c>
      <c r="E663" s="212" t="s">
        <v>32</v>
      </c>
      <c r="F663" s="213" t="s">
        <v>789</v>
      </c>
      <c r="G663" s="211"/>
      <c r="H663" s="214">
        <v>4</v>
      </c>
      <c r="I663" s="215"/>
      <c r="J663" s="211"/>
      <c r="K663" s="211"/>
      <c r="L663" s="216"/>
      <c r="M663" s="217"/>
      <c r="N663" s="218"/>
      <c r="O663" s="218"/>
      <c r="P663" s="218"/>
      <c r="Q663" s="218"/>
      <c r="R663" s="218"/>
      <c r="S663" s="218"/>
      <c r="T663" s="219"/>
      <c r="AT663" s="220" t="s">
        <v>249</v>
      </c>
      <c r="AU663" s="220" t="s">
        <v>88</v>
      </c>
      <c r="AV663" s="14" t="s">
        <v>88</v>
      </c>
      <c r="AW663" s="14" t="s">
        <v>39</v>
      </c>
      <c r="AX663" s="14" t="s">
        <v>78</v>
      </c>
      <c r="AY663" s="220" t="s">
        <v>140</v>
      </c>
    </row>
    <row r="664" spans="2:51" s="14" customFormat="1" ht="11.25">
      <c r="B664" s="210"/>
      <c r="C664" s="211"/>
      <c r="D664" s="180" t="s">
        <v>249</v>
      </c>
      <c r="E664" s="212" t="s">
        <v>32</v>
      </c>
      <c r="F664" s="213" t="s">
        <v>790</v>
      </c>
      <c r="G664" s="211"/>
      <c r="H664" s="214">
        <v>4.32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249</v>
      </c>
      <c r="AU664" s="220" t="s">
        <v>88</v>
      </c>
      <c r="AV664" s="14" t="s">
        <v>88</v>
      </c>
      <c r="AW664" s="14" t="s">
        <v>39</v>
      </c>
      <c r="AX664" s="14" t="s">
        <v>78</v>
      </c>
      <c r="AY664" s="220" t="s">
        <v>140</v>
      </c>
    </row>
    <row r="665" spans="2:51" s="14" customFormat="1" ht="11.25">
      <c r="B665" s="210"/>
      <c r="C665" s="211"/>
      <c r="D665" s="180" t="s">
        <v>249</v>
      </c>
      <c r="E665" s="212" t="s">
        <v>32</v>
      </c>
      <c r="F665" s="213" t="s">
        <v>791</v>
      </c>
      <c r="G665" s="211"/>
      <c r="H665" s="214">
        <v>4.2</v>
      </c>
      <c r="I665" s="215"/>
      <c r="J665" s="211"/>
      <c r="K665" s="211"/>
      <c r="L665" s="216"/>
      <c r="M665" s="217"/>
      <c r="N665" s="218"/>
      <c r="O665" s="218"/>
      <c r="P665" s="218"/>
      <c r="Q665" s="218"/>
      <c r="R665" s="218"/>
      <c r="S665" s="218"/>
      <c r="T665" s="219"/>
      <c r="AT665" s="220" t="s">
        <v>249</v>
      </c>
      <c r="AU665" s="220" t="s">
        <v>88</v>
      </c>
      <c r="AV665" s="14" t="s">
        <v>88</v>
      </c>
      <c r="AW665" s="14" t="s">
        <v>39</v>
      </c>
      <c r="AX665" s="14" t="s">
        <v>78</v>
      </c>
      <c r="AY665" s="220" t="s">
        <v>140</v>
      </c>
    </row>
    <row r="666" spans="2:51" s="14" customFormat="1" ht="11.25">
      <c r="B666" s="210"/>
      <c r="C666" s="211"/>
      <c r="D666" s="180" t="s">
        <v>249</v>
      </c>
      <c r="E666" s="212" t="s">
        <v>32</v>
      </c>
      <c r="F666" s="213" t="s">
        <v>792</v>
      </c>
      <c r="G666" s="211"/>
      <c r="H666" s="214">
        <v>3.2</v>
      </c>
      <c r="I666" s="215"/>
      <c r="J666" s="211"/>
      <c r="K666" s="211"/>
      <c r="L666" s="216"/>
      <c r="M666" s="217"/>
      <c r="N666" s="218"/>
      <c r="O666" s="218"/>
      <c r="P666" s="218"/>
      <c r="Q666" s="218"/>
      <c r="R666" s="218"/>
      <c r="S666" s="218"/>
      <c r="T666" s="219"/>
      <c r="AT666" s="220" t="s">
        <v>249</v>
      </c>
      <c r="AU666" s="220" t="s">
        <v>88</v>
      </c>
      <c r="AV666" s="14" t="s">
        <v>88</v>
      </c>
      <c r="AW666" s="14" t="s">
        <v>39</v>
      </c>
      <c r="AX666" s="14" t="s">
        <v>78</v>
      </c>
      <c r="AY666" s="220" t="s">
        <v>140</v>
      </c>
    </row>
    <row r="667" spans="2:51" s="14" customFormat="1" ht="11.25">
      <c r="B667" s="210"/>
      <c r="C667" s="211"/>
      <c r="D667" s="180" t="s">
        <v>249</v>
      </c>
      <c r="E667" s="212" t="s">
        <v>32</v>
      </c>
      <c r="F667" s="213" t="s">
        <v>793</v>
      </c>
      <c r="G667" s="211"/>
      <c r="H667" s="214">
        <v>9.07</v>
      </c>
      <c r="I667" s="215"/>
      <c r="J667" s="211"/>
      <c r="K667" s="211"/>
      <c r="L667" s="216"/>
      <c r="M667" s="217"/>
      <c r="N667" s="218"/>
      <c r="O667" s="218"/>
      <c r="P667" s="218"/>
      <c r="Q667" s="218"/>
      <c r="R667" s="218"/>
      <c r="S667" s="218"/>
      <c r="T667" s="219"/>
      <c r="AT667" s="220" t="s">
        <v>249</v>
      </c>
      <c r="AU667" s="220" t="s">
        <v>88</v>
      </c>
      <c r="AV667" s="14" t="s">
        <v>88</v>
      </c>
      <c r="AW667" s="14" t="s">
        <v>39</v>
      </c>
      <c r="AX667" s="14" t="s">
        <v>78</v>
      </c>
      <c r="AY667" s="220" t="s">
        <v>140</v>
      </c>
    </row>
    <row r="668" spans="2:51" s="14" customFormat="1" ht="11.25">
      <c r="B668" s="210"/>
      <c r="C668" s="211"/>
      <c r="D668" s="180" t="s">
        <v>249</v>
      </c>
      <c r="E668" s="212" t="s">
        <v>32</v>
      </c>
      <c r="F668" s="213" t="s">
        <v>794</v>
      </c>
      <c r="G668" s="211"/>
      <c r="H668" s="214">
        <v>2.5299999999999998</v>
      </c>
      <c r="I668" s="215"/>
      <c r="J668" s="211"/>
      <c r="K668" s="211"/>
      <c r="L668" s="216"/>
      <c r="M668" s="217"/>
      <c r="N668" s="218"/>
      <c r="O668" s="218"/>
      <c r="P668" s="218"/>
      <c r="Q668" s="218"/>
      <c r="R668" s="218"/>
      <c r="S668" s="218"/>
      <c r="T668" s="219"/>
      <c r="AT668" s="220" t="s">
        <v>249</v>
      </c>
      <c r="AU668" s="220" t="s">
        <v>88</v>
      </c>
      <c r="AV668" s="14" t="s">
        <v>88</v>
      </c>
      <c r="AW668" s="14" t="s">
        <v>39</v>
      </c>
      <c r="AX668" s="14" t="s">
        <v>78</v>
      </c>
      <c r="AY668" s="220" t="s">
        <v>140</v>
      </c>
    </row>
    <row r="669" spans="2:51" s="14" customFormat="1" ht="11.25">
      <c r="B669" s="210"/>
      <c r="C669" s="211"/>
      <c r="D669" s="180" t="s">
        <v>249</v>
      </c>
      <c r="E669" s="212" t="s">
        <v>32</v>
      </c>
      <c r="F669" s="213" t="s">
        <v>795</v>
      </c>
      <c r="G669" s="211"/>
      <c r="H669" s="214">
        <v>5.09</v>
      </c>
      <c r="I669" s="215"/>
      <c r="J669" s="211"/>
      <c r="K669" s="211"/>
      <c r="L669" s="216"/>
      <c r="M669" s="217"/>
      <c r="N669" s="218"/>
      <c r="O669" s="218"/>
      <c r="P669" s="218"/>
      <c r="Q669" s="218"/>
      <c r="R669" s="218"/>
      <c r="S669" s="218"/>
      <c r="T669" s="219"/>
      <c r="AT669" s="220" t="s">
        <v>249</v>
      </c>
      <c r="AU669" s="220" t="s">
        <v>88</v>
      </c>
      <c r="AV669" s="14" t="s">
        <v>88</v>
      </c>
      <c r="AW669" s="14" t="s">
        <v>39</v>
      </c>
      <c r="AX669" s="14" t="s">
        <v>78</v>
      </c>
      <c r="AY669" s="220" t="s">
        <v>140</v>
      </c>
    </row>
    <row r="670" spans="2:51" s="14" customFormat="1" ht="11.25">
      <c r="B670" s="210"/>
      <c r="C670" s="211"/>
      <c r="D670" s="180" t="s">
        <v>249</v>
      </c>
      <c r="E670" s="212" t="s">
        <v>32</v>
      </c>
      <c r="F670" s="213" t="s">
        <v>796</v>
      </c>
      <c r="G670" s="211"/>
      <c r="H670" s="214">
        <v>12.21</v>
      </c>
      <c r="I670" s="215"/>
      <c r="J670" s="211"/>
      <c r="K670" s="211"/>
      <c r="L670" s="216"/>
      <c r="M670" s="217"/>
      <c r="N670" s="218"/>
      <c r="O670" s="218"/>
      <c r="P670" s="218"/>
      <c r="Q670" s="218"/>
      <c r="R670" s="218"/>
      <c r="S670" s="218"/>
      <c r="T670" s="219"/>
      <c r="AT670" s="220" t="s">
        <v>249</v>
      </c>
      <c r="AU670" s="220" t="s">
        <v>88</v>
      </c>
      <c r="AV670" s="14" t="s">
        <v>88</v>
      </c>
      <c r="AW670" s="14" t="s">
        <v>39</v>
      </c>
      <c r="AX670" s="14" t="s">
        <v>78</v>
      </c>
      <c r="AY670" s="220" t="s">
        <v>140</v>
      </c>
    </row>
    <row r="671" spans="2:51" s="14" customFormat="1" ht="11.25">
      <c r="B671" s="210"/>
      <c r="C671" s="211"/>
      <c r="D671" s="180" t="s">
        <v>249</v>
      </c>
      <c r="E671" s="212" t="s">
        <v>32</v>
      </c>
      <c r="F671" s="213" t="s">
        <v>797</v>
      </c>
      <c r="G671" s="211"/>
      <c r="H671" s="214">
        <v>3.8</v>
      </c>
      <c r="I671" s="215"/>
      <c r="J671" s="211"/>
      <c r="K671" s="211"/>
      <c r="L671" s="216"/>
      <c r="M671" s="217"/>
      <c r="N671" s="218"/>
      <c r="O671" s="218"/>
      <c r="P671" s="218"/>
      <c r="Q671" s="218"/>
      <c r="R671" s="218"/>
      <c r="S671" s="218"/>
      <c r="T671" s="219"/>
      <c r="AT671" s="220" t="s">
        <v>249</v>
      </c>
      <c r="AU671" s="220" t="s">
        <v>88</v>
      </c>
      <c r="AV671" s="14" t="s">
        <v>88</v>
      </c>
      <c r="AW671" s="14" t="s">
        <v>39</v>
      </c>
      <c r="AX671" s="14" t="s">
        <v>78</v>
      </c>
      <c r="AY671" s="220" t="s">
        <v>140</v>
      </c>
    </row>
    <row r="672" spans="2:51" s="14" customFormat="1" ht="11.25">
      <c r="B672" s="210"/>
      <c r="C672" s="211"/>
      <c r="D672" s="180" t="s">
        <v>249</v>
      </c>
      <c r="E672" s="212" t="s">
        <v>32</v>
      </c>
      <c r="F672" s="213" t="s">
        <v>798</v>
      </c>
      <c r="G672" s="211"/>
      <c r="H672" s="214">
        <v>6.9</v>
      </c>
      <c r="I672" s="215"/>
      <c r="J672" s="211"/>
      <c r="K672" s="211"/>
      <c r="L672" s="216"/>
      <c r="M672" s="217"/>
      <c r="N672" s="218"/>
      <c r="O672" s="218"/>
      <c r="P672" s="218"/>
      <c r="Q672" s="218"/>
      <c r="R672" s="218"/>
      <c r="S672" s="218"/>
      <c r="T672" s="219"/>
      <c r="AT672" s="220" t="s">
        <v>249</v>
      </c>
      <c r="AU672" s="220" t="s">
        <v>88</v>
      </c>
      <c r="AV672" s="14" t="s">
        <v>88</v>
      </c>
      <c r="AW672" s="14" t="s">
        <v>39</v>
      </c>
      <c r="AX672" s="14" t="s">
        <v>78</v>
      </c>
      <c r="AY672" s="220" t="s">
        <v>140</v>
      </c>
    </row>
    <row r="673" spans="1:65" s="14" customFormat="1" ht="11.25">
      <c r="B673" s="210"/>
      <c r="C673" s="211"/>
      <c r="D673" s="180" t="s">
        <v>249</v>
      </c>
      <c r="E673" s="212" t="s">
        <v>32</v>
      </c>
      <c r="F673" s="213" t="s">
        <v>799</v>
      </c>
      <c r="G673" s="211"/>
      <c r="H673" s="214">
        <v>23.18</v>
      </c>
      <c r="I673" s="215"/>
      <c r="J673" s="211"/>
      <c r="K673" s="211"/>
      <c r="L673" s="216"/>
      <c r="M673" s="217"/>
      <c r="N673" s="218"/>
      <c r="O673" s="218"/>
      <c r="P673" s="218"/>
      <c r="Q673" s="218"/>
      <c r="R673" s="218"/>
      <c r="S673" s="218"/>
      <c r="T673" s="219"/>
      <c r="AT673" s="220" t="s">
        <v>249</v>
      </c>
      <c r="AU673" s="220" t="s">
        <v>88</v>
      </c>
      <c r="AV673" s="14" t="s">
        <v>88</v>
      </c>
      <c r="AW673" s="14" t="s">
        <v>39</v>
      </c>
      <c r="AX673" s="14" t="s">
        <v>78</v>
      </c>
      <c r="AY673" s="220" t="s">
        <v>140</v>
      </c>
    </row>
    <row r="674" spans="1:65" s="14" customFormat="1" ht="11.25">
      <c r="B674" s="210"/>
      <c r="C674" s="211"/>
      <c r="D674" s="180" t="s">
        <v>249</v>
      </c>
      <c r="E674" s="212" t="s">
        <v>32</v>
      </c>
      <c r="F674" s="213" t="s">
        <v>800</v>
      </c>
      <c r="G674" s="211"/>
      <c r="H674" s="214">
        <v>14.26</v>
      </c>
      <c r="I674" s="215"/>
      <c r="J674" s="211"/>
      <c r="K674" s="211"/>
      <c r="L674" s="216"/>
      <c r="M674" s="217"/>
      <c r="N674" s="218"/>
      <c r="O674" s="218"/>
      <c r="P674" s="218"/>
      <c r="Q674" s="218"/>
      <c r="R674" s="218"/>
      <c r="S674" s="218"/>
      <c r="T674" s="219"/>
      <c r="AT674" s="220" t="s">
        <v>249</v>
      </c>
      <c r="AU674" s="220" t="s">
        <v>88</v>
      </c>
      <c r="AV674" s="14" t="s">
        <v>88</v>
      </c>
      <c r="AW674" s="14" t="s">
        <v>39</v>
      </c>
      <c r="AX674" s="14" t="s">
        <v>78</v>
      </c>
      <c r="AY674" s="220" t="s">
        <v>140</v>
      </c>
    </row>
    <row r="675" spans="1:65" s="14" customFormat="1" ht="11.25">
      <c r="B675" s="210"/>
      <c r="C675" s="211"/>
      <c r="D675" s="180" t="s">
        <v>249</v>
      </c>
      <c r="E675" s="212" t="s">
        <v>32</v>
      </c>
      <c r="F675" s="213" t="s">
        <v>801</v>
      </c>
      <c r="G675" s="211"/>
      <c r="H675" s="214">
        <v>6.48</v>
      </c>
      <c r="I675" s="215"/>
      <c r="J675" s="211"/>
      <c r="K675" s="211"/>
      <c r="L675" s="216"/>
      <c r="M675" s="217"/>
      <c r="N675" s="218"/>
      <c r="O675" s="218"/>
      <c r="P675" s="218"/>
      <c r="Q675" s="218"/>
      <c r="R675" s="218"/>
      <c r="S675" s="218"/>
      <c r="T675" s="219"/>
      <c r="AT675" s="220" t="s">
        <v>249</v>
      </c>
      <c r="AU675" s="220" t="s">
        <v>88</v>
      </c>
      <c r="AV675" s="14" t="s">
        <v>88</v>
      </c>
      <c r="AW675" s="14" t="s">
        <v>39</v>
      </c>
      <c r="AX675" s="14" t="s">
        <v>78</v>
      </c>
      <c r="AY675" s="220" t="s">
        <v>140</v>
      </c>
    </row>
    <row r="676" spans="1:65" s="14" customFormat="1" ht="11.25">
      <c r="B676" s="210"/>
      <c r="C676" s="211"/>
      <c r="D676" s="180" t="s">
        <v>249</v>
      </c>
      <c r="E676" s="212" t="s">
        <v>32</v>
      </c>
      <c r="F676" s="213" t="s">
        <v>802</v>
      </c>
      <c r="G676" s="211"/>
      <c r="H676" s="214">
        <v>6.9</v>
      </c>
      <c r="I676" s="215"/>
      <c r="J676" s="211"/>
      <c r="K676" s="211"/>
      <c r="L676" s="216"/>
      <c r="M676" s="217"/>
      <c r="N676" s="218"/>
      <c r="O676" s="218"/>
      <c r="P676" s="218"/>
      <c r="Q676" s="218"/>
      <c r="R676" s="218"/>
      <c r="S676" s="218"/>
      <c r="T676" s="219"/>
      <c r="AT676" s="220" t="s">
        <v>249</v>
      </c>
      <c r="AU676" s="220" t="s">
        <v>88</v>
      </c>
      <c r="AV676" s="14" t="s">
        <v>88</v>
      </c>
      <c r="AW676" s="14" t="s">
        <v>39</v>
      </c>
      <c r="AX676" s="14" t="s">
        <v>78</v>
      </c>
      <c r="AY676" s="220" t="s">
        <v>140</v>
      </c>
    </row>
    <row r="677" spans="1:65" s="14" customFormat="1" ht="11.25">
      <c r="B677" s="210"/>
      <c r="C677" s="211"/>
      <c r="D677" s="180" t="s">
        <v>249</v>
      </c>
      <c r="E677" s="212" t="s">
        <v>32</v>
      </c>
      <c r="F677" s="213" t="s">
        <v>803</v>
      </c>
      <c r="G677" s="211"/>
      <c r="H677" s="214">
        <v>13.8</v>
      </c>
      <c r="I677" s="215"/>
      <c r="J677" s="211"/>
      <c r="K677" s="211"/>
      <c r="L677" s="216"/>
      <c r="M677" s="217"/>
      <c r="N677" s="218"/>
      <c r="O677" s="218"/>
      <c r="P677" s="218"/>
      <c r="Q677" s="218"/>
      <c r="R677" s="218"/>
      <c r="S677" s="218"/>
      <c r="T677" s="219"/>
      <c r="AT677" s="220" t="s">
        <v>249</v>
      </c>
      <c r="AU677" s="220" t="s">
        <v>88</v>
      </c>
      <c r="AV677" s="14" t="s">
        <v>88</v>
      </c>
      <c r="AW677" s="14" t="s">
        <v>39</v>
      </c>
      <c r="AX677" s="14" t="s">
        <v>78</v>
      </c>
      <c r="AY677" s="220" t="s">
        <v>140</v>
      </c>
    </row>
    <row r="678" spans="1:65" s="14" customFormat="1" ht="11.25">
      <c r="B678" s="210"/>
      <c r="C678" s="211"/>
      <c r="D678" s="180" t="s">
        <v>249</v>
      </c>
      <c r="E678" s="212" t="s">
        <v>32</v>
      </c>
      <c r="F678" s="213" t="s">
        <v>804</v>
      </c>
      <c r="G678" s="211"/>
      <c r="H678" s="214">
        <v>11.96</v>
      </c>
      <c r="I678" s="215"/>
      <c r="J678" s="211"/>
      <c r="K678" s="211"/>
      <c r="L678" s="216"/>
      <c r="M678" s="217"/>
      <c r="N678" s="218"/>
      <c r="O678" s="218"/>
      <c r="P678" s="218"/>
      <c r="Q678" s="218"/>
      <c r="R678" s="218"/>
      <c r="S678" s="218"/>
      <c r="T678" s="219"/>
      <c r="AT678" s="220" t="s">
        <v>249</v>
      </c>
      <c r="AU678" s="220" t="s">
        <v>88</v>
      </c>
      <c r="AV678" s="14" t="s">
        <v>88</v>
      </c>
      <c r="AW678" s="14" t="s">
        <v>39</v>
      </c>
      <c r="AX678" s="14" t="s">
        <v>78</v>
      </c>
      <c r="AY678" s="220" t="s">
        <v>140</v>
      </c>
    </row>
    <row r="679" spans="1:65" s="14" customFormat="1" ht="11.25">
      <c r="B679" s="210"/>
      <c r="C679" s="211"/>
      <c r="D679" s="180" t="s">
        <v>249</v>
      </c>
      <c r="E679" s="212" t="s">
        <v>32</v>
      </c>
      <c r="F679" s="213" t="s">
        <v>805</v>
      </c>
      <c r="G679" s="211"/>
      <c r="H679" s="214">
        <v>54.37</v>
      </c>
      <c r="I679" s="215"/>
      <c r="J679" s="211"/>
      <c r="K679" s="211"/>
      <c r="L679" s="216"/>
      <c r="M679" s="217"/>
      <c r="N679" s="218"/>
      <c r="O679" s="218"/>
      <c r="P679" s="218"/>
      <c r="Q679" s="218"/>
      <c r="R679" s="218"/>
      <c r="S679" s="218"/>
      <c r="T679" s="219"/>
      <c r="AT679" s="220" t="s">
        <v>249</v>
      </c>
      <c r="AU679" s="220" t="s">
        <v>88</v>
      </c>
      <c r="AV679" s="14" t="s">
        <v>88</v>
      </c>
      <c r="AW679" s="14" t="s">
        <v>39</v>
      </c>
      <c r="AX679" s="14" t="s">
        <v>78</v>
      </c>
      <c r="AY679" s="220" t="s">
        <v>140</v>
      </c>
    </row>
    <row r="680" spans="1:65" s="15" customFormat="1" ht="11.25">
      <c r="B680" s="221"/>
      <c r="C680" s="222"/>
      <c r="D680" s="180" t="s">
        <v>249</v>
      </c>
      <c r="E680" s="223" t="s">
        <v>32</v>
      </c>
      <c r="F680" s="224" t="s">
        <v>384</v>
      </c>
      <c r="G680" s="222"/>
      <c r="H680" s="225">
        <v>284.81000000000006</v>
      </c>
      <c r="I680" s="226"/>
      <c r="J680" s="222"/>
      <c r="K680" s="222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249</v>
      </c>
      <c r="AU680" s="231" t="s">
        <v>88</v>
      </c>
      <c r="AV680" s="15" t="s">
        <v>139</v>
      </c>
      <c r="AW680" s="15" t="s">
        <v>39</v>
      </c>
      <c r="AX680" s="15" t="s">
        <v>86</v>
      </c>
      <c r="AY680" s="231" t="s">
        <v>140</v>
      </c>
    </row>
    <row r="681" spans="1:65" s="2" customFormat="1" ht="16.5" customHeight="1">
      <c r="A681" s="36"/>
      <c r="B681" s="37"/>
      <c r="C681" s="167" t="s">
        <v>1017</v>
      </c>
      <c r="D681" s="167" t="s">
        <v>141</v>
      </c>
      <c r="E681" s="168" t="s">
        <v>1018</v>
      </c>
      <c r="F681" s="169" t="s">
        <v>1019</v>
      </c>
      <c r="G681" s="170" t="s">
        <v>279</v>
      </c>
      <c r="H681" s="171">
        <v>326.7</v>
      </c>
      <c r="I681" s="172"/>
      <c r="J681" s="173">
        <f>ROUND(I681*H681,2)</f>
        <v>0</v>
      </c>
      <c r="K681" s="169" t="s">
        <v>245</v>
      </c>
      <c r="L681" s="41"/>
      <c r="M681" s="174" t="s">
        <v>32</v>
      </c>
      <c r="N681" s="175" t="s">
        <v>49</v>
      </c>
      <c r="O681" s="66"/>
      <c r="P681" s="176">
        <f>O681*H681</f>
        <v>0</v>
      </c>
      <c r="Q681" s="176">
        <v>0</v>
      </c>
      <c r="R681" s="176">
        <f>Q681*H681</f>
        <v>0</v>
      </c>
      <c r="S681" s="176">
        <v>0</v>
      </c>
      <c r="T681" s="177">
        <f>S681*H681</f>
        <v>0</v>
      </c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R681" s="178" t="s">
        <v>348</v>
      </c>
      <c r="AT681" s="178" t="s">
        <v>141</v>
      </c>
      <c r="AU681" s="178" t="s">
        <v>88</v>
      </c>
      <c r="AY681" s="18" t="s">
        <v>140</v>
      </c>
      <c r="BE681" s="179">
        <f>IF(N681="základní",J681,0)</f>
        <v>0</v>
      </c>
      <c r="BF681" s="179">
        <f>IF(N681="snížená",J681,0)</f>
        <v>0</v>
      </c>
      <c r="BG681" s="179">
        <f>IF(N681="zákl. přenesená",J681,0)</f>
        <v>0</v>
      </c>
      <c r="BH681" s="179">
        <f>IF(N681="sníž. přenesená",J681,0)</f>
        <v>0</v>
      </c>
      <c r="BI681" s="179">
        <f>IF(N681="nulová",J681,0)</f>
        <v>0</v>
      </c>
      <c r="BJ681" s="18" t="s">
        <v>86</v>
      </c>
      <c r="BK681" s="179">
        <f>ROUND(I681*H681,2)</f>
        <v>0</v>
      </c>
      <c r="BL681" s="18" t="s">
        <v>348</v>
      </c>
      <c r="BM681" s="178" t="s">
        <v>1020</v>
      </c>
    </row>
    <row r="682" spans="1:65" s="2" customFormat="1" ht="11.25">
      <c r="A682" s="36"/>
      <c r="B682" s="37"/>
      <c r="C682" s="38"/>
      <c r="D682" s="180" t="s">
        <v>146</v>
      </c>
      <c r="E682" s="38"/>
      <c r="F682" s="181" t="s">
        <v>1021</v>
      </c>
      <c r="G682" s="38"/>
      <c r="H682" s="38"/>
      <c r="I682" s="182"/>
      <c r="J682" s="38"/>
      <c r="K682" s="38"/>
      <c r="L682" s="41"/>
      <c r="M682" s="183"/>
      <c r="N682" s="184"/>
      <c r="O682" s="66"/>
      <c r="P682" s="66"/>
      <c r="Q682" s="66"/>
      <c r="R682" s="66"/>
      <c r="S682" s="66"/>
      <c r="T682" s="67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T682" s="18" t="s">
        <v>146</v>
      </c>
      <c r="AU682" s="18" t="s">
        <v>88</v>
      </c>
    </row>
    <row r="683" spans="1:65" s="2" customFormat="1" ht="11.25">
      <c r="A683" s="36"/>
      <c r="B683" s="37"/>
      <c r="C683" s="38"/>
      <c r="D683" s="198" t="s">
        <v>191</v>
      </c>
      <c r="E683" s="38"/>
      <c r="F683" s="199" t="s">
        <v>1022</v>
      </c>
      <c r="G683" s="38"/>
      <c r="H683" s="38"/>
      <c r="I683" s="182"/>
      <c r="J683" s="38"/>
      <c r="K683" s="38"/>
      <c r="L683" s="41"/>
      <c r="M683" s="183"/>
      <c r="N683" s="184"/>
      <c r="O683" s="66"/>
      <c r="P683" s="66"/>
      <c r="Q683" s="66"/>
      <c r="R683" s="66"/>
      <c r="S683" s="66"/>
      <c r="T683" s="67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T683" s="18" t="s">
        <v>191</v>
      </c>
      <c r="AU683" s="18" t="s">
        <v>88</v>
      </c>
    </row>
    <row r="684" spans="1:65" s="2" customFormat="1" ht="16.5" customHeight="1">
      <c r="A684" s="36"/>
      <c r="B684" s="37"/>
      <c r="C684" s="232" t="s">
        <v>1023</v>
      </c>
      <c r="D684" s="232" t="s">
        <v>416</v>
      </c>
      <c r="E684" s="233" t="s">
        <v>1024</v>
      </c>
      <c r="F684" s="234" t="s">
        <v>1025</v>
      </c>
      <c r="G684" s="235" t="s">
        <v>279</v>
      </c>
      <c r="H684" s="236">
        <v>367.04700000000003</v>
      </c>
      <c r="I684" s="237"/>
      <c r="J684" s="238">
        <f>ROUND(I684*H684,2)</f>
        <v>0</v>
      </c>
      <c r="K684" s="234" t="s">
        <v>245</v>
      </c>
      <c r="L684" s="239"/>
      <c r="M684" s="240" t="s">
        <v>32</v>
      </c>
      <c r="N684" s="241" t="s">
        <v>49</v>
      </c>
      <c r="O684" s="66"/>
      <c r="P684" s="176">
        <f>O684*H684</f>
        <v>0</v>
      </c>
      <c r="Q684" s="176">
        <v>1.3999999999999999E-4</v>
      </c>
      <c r="R684" s="176">
        <f>Q684*H684</f>
        <v>5.1386580000000001E-2</v>
      </c>
      <c r="S684" s="176">
        <v>0</v>
      </c>
      <c r="T684" s="177">
        <f>S684*H684</f>
        <v>0</v>
      </c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R684" s="178" t="s">
        <v>483</v>
      </c>
      <c r="AT684" s="178" t="s">
        <v>416</v>
      </c>
      <c r="AU684" s="178" t="s">
        <v>88</v>
      </c>
      <c r="AY684" s="18" t="s">
        <v>140</v>
      </c>
      <c r="BE684" s="179">
        <f>IF(N684="základní",J684,0)</f>
        <v>0</v>
      </c>
      <c r="BF684" s="179">
        <f>IF(N684="snížená",J684,0)</f>
        <v>0</v>
      </c>
      <c r="BG684" s="179">
        <f>IF(N684="zákl. přenesená",J684,0)</f>
        <v>0</v>
      </c>
      <c r="BH684" s="179">
        <f>IF(N684="sníž. přenesená",J684,0)</f>
        <v>0</v>
      </c>
      <c r="BI684" s="179">
        <f>IF(N684="nulová",J684,0)</f>
        <v>0</v>
      </c>
      <c r="BJ684" s="18" t="s">
        <v>86</v>
      </c>
      <c r="BK684" s="179">
        <f>ROUND(I684*H684,2)</f>
        <v>0</v>
      </c>
      <c r="BL684" s="18" t="s">
        <v>348</v>
      </c>
      <c r="BM684" s="178" t="s">
        <v>1026</v>
      </c>
    </row>
    <row r="685" spans="1:65" s="2" customFormat="1" ht="11.25">
      <c r="A685" s="36"/>
      <c r="B685" s="37"/>
      <c r="C685" s="38"/>
      <c r="D685" s="180" t="s">
        <v>146</v>
      </c>
      <c r="E685" s="38"/>
      <c r="F685" s="181" t="s">
        <v>1025</v>
      </c>
      <c r="G685" s="38"/>
      <c r="H685" s="38"/>
      <c r="I685" s="182"/>
      <c r="J685" s="38"/>
      <c r="K685" s="38"/>
      <c r="L685" s="41"/>
      <c r="M685" s="183"/>
      <c r="N685" s="184"/>
      <c r="O685" s="66"/>
      <c r="P685" s="66"/>
      <c r="Q685" s="66"/>
      <c r="R685" s="66"/>
      <c r="S685" s="66"/>
      <c r="T685" s="67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T685" s="18" t="s">
        <v>146</v>
      </c>
      <c r="AU685" s="18" t="s">
        <v>88</v>
      </c>
    </row>
    <row r="686" spans="1:65" s="14" customFormat="1" ht="11.25">
      <c r="B686" s="210"/>
      <c r="C686" s="211"/>
      <c r="D686" s="180" t="s">
        <v>249</v>
      </c>
      <c r="E686" s="211"/>
      <c r="F686" s="213" t="s">
        <v>1027</v>
      </c>
      <c r="G686" s="211"/>
      <c r="H686" s="214">
        <v>367.04700000000003</v>
      </c>
      <c r="I686" s="215"/>
      <c r="J686" s="211"/>
      <c r="K686" s="211"/>
      <c r="L686" s="216"/>
      <c r="M686" s="217"/>
      <c r="N686" s="218"/>
      <c r="O686" s="218"/>
      <c r="P686" s="218"/>
      <c r="Q686" s="218"/>
      <c r="R686" s="218"/>
      <c r="S686" s="218"/>
      <c r="T686" s="219"/>
      <c r="AT686" s="220" t="s">
        <v>249</v>
      </c>
      <c r="AU686" s="220" t="s">
        <v>88</v>
      </c>
      <c r="AV686" s="14" t="s">
        <v>88</v>
      </c>
      <c r="AW686" s="14" t="s">
        <v>4</v>
      </c>
      <c r="AX686" s="14" t="s">
        <v>86</v>
      </c>
      <c r="AY686" s="220" t="s">
        <v>140</v>
      </c>
    </row>
    <row r="687" spans="1:65" s="2" customFormat="1" ht="16.5" customHeight="1">
      <c r="A687" s="36"/>
      <c r="B687" s="37"/>
      <c r="C687" s="167" t="s">
        <v>1028</v>
      </c>
      <c r="D687" s="167" t="s">
        <v>141</v>
      </c>
      <c r="E687" s="168" t="s">
        <v>1029</v>
      </c>
      <c r="F687" s="169" t="s">
        <v>1030</v>
      </c>
      <c r="G687" s="170" t="s">
        <v>279</v>
      </c>
      <c r="H687" s="171">
        <v>6.7919999999999998</v>
      </c>
      <c r="I687" s="172"/>
      <c r="J687" s="173">
        <f>ROUND(I687*H687,2)</f>
        <v>0</v>
      </c>
      <c r="K687" s="169" t="s">
        <v>245</v>
      </c>
      <c r="L687" s="41"/>
      <c r="M687" s="174" t="s">
        <v>32</v>
      </c>
      <c r="N687" s="175" t="s">
        <v>49</v>
      </c>
      <c r="O687" s="66"/>
      <c r="P687" s="176">
        <f>O687*H687</f>
        <v>0</v>
      </c>
      <c r="Q687" s="176">
        <v>1.393E-2</v>
      </c>
      <c r="R687" s="176">
        <f>Q687*H687</f>
        <v>9.4612559999999998E-2</v>
      </c>
      <c r="S687" s="176">
        <v>0</v>
      </c>
      <c r="T687" s="177">
        <f>S687*H687</f>
        <v>0</v>
      </c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R687" s="178" t="s">
        <v>348</v>
      </c>
      <c r="AT687" s="178" t="s">
        <v>141</v>
      </c>
      <c r="AU687" s="178" t="s">
        <v>88</v>
      </c>
      <c r="AY687" s="18" t="s">
        <v>140</v>
      </c>
      <c r="BE687" s="179">
        <f>IF(N687="základní",J687,0)</f>
        <v>0</v>
      </c>
      <c r="BF687" s="179">
        <f>IF(N687="snížená",J687,0)</f>
        <v>0</v>
      </c>
      <c r="BG687" s="179">
        <f>IF(N687="zákl. přenesená",J687,0)</f>
        <v>0</v>
      </c>
      <c r="BH687" s="179">
        <f>IF(N687="sníž. přenesená",J687,0)</f>
        <v>0</v>
      </c>
      <c r="BI687" s="179">
        <f>IF(N687="nulová",J687,0)</f>
        <v>0</v>
      </c>
      <c r="BJ687" s="18" t="s">
        <v>86</v>
      </c>
      <c r="BK687" s="179">
        <f>ROUND(I687*H687,2)</f>
        <v>0</v>
      </c>
      <c r="BL687" s="18" t="s">
        <v>348</v>
      </c>
      <c r="BM687" s="178" t="s">
        <v>1031</v>
      </c>
    </row>
    <row r="688" spans="1:65" s="2" customFormat="1" ht="19.5">
      <c r="A688" s="36"/>
      <c r="B688" s="37"/>
      <c r="C688" s="38"/>
      <c r="D688" s="180" t="s">
        <v>146</v>
      </c>
      <c r="E688" s="38"/>
      <c r="F688" s="181" t="s">
        <v>1032</v>
      </c>
      <c r="G688" s="38"/>
      <c r="H688" s="38"/>
      <c r="I688" s="182"/>
      <c r="J688" s="38"/>
      <c r="K688" s="38"/>
      <c r="L688" s="41"/>
      <c r="M688" s="183"/>
      <c r="N688" s="184"/>
      <c r="O688" s="66"/>
      <c r="P688" s="66"/>
      <c r="Q688" s="66"/>
      <c r="R688" s="66"/>
      <c r="S688" s="66"/>
      <c r="T688" s="67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T688" s="18" t="s">
        <v>146</v>
      </c>
      <c r="AU688" s="18" t="s">
        <v>88</v>
      </c>
    </row>
    <row r="689" spans="1:65" s="2" customFormat="1" ht="11.25">
      <c r="A689" s="36"/>
      <c r="B689" s="37"/>
      <c r="C689" s="38"/>
      <c r="D689" s="198" t="s">
        <v>191</v>
      </c>
      <c r="E689" s="38"/>
      <c r="F689" s="199" t="s">
        <v>1033</v>
      </c>
      <c r="G689" s="38"/>
      <c r="H689" s="38"/>
      <c r="I689" s="182"/>
      <c r="J689" s="38"/>
      <c r="K689" s="38"/>
      <c r="L689" s="41"/>
      <c r="M689" s="183"/>
      <c r="N689" s="184"/>
      <c r="O689" s="66"/>
      <c r="P689" s="66"/>
      <c r="Q689" s="66"/>
      <c r="R689" s="66"/>
      <c r="S689" s="66"/>
      <c r="T689" s="67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T689" s="18" t="s">
        <v>191</v>
      </c>
      <c r="AU689" s="18" t="s">
        <v>88</v>
      </c>
    </row>
    <row r="690" spans="1:65" s="2" customFormat="1" ht="16.5" customHeight="1">
      <c r="A690" s="36"/>
      <c r="B690" s="37"/>
      <c r="C690" s="167" t="s">
        <v>1034</v>
      </c>
      <c r="D690" s="167" t="s">
        <v>141</v>
      </c>
      <c r="E690" s="168" t="s">
        <v>1035</v>
      </c>
      <c r="F690" s="169" t="s">
        <v>1036</v>
      </c>
      <c r="G690" s="170" t="s">
        <v>366</v>
      </c>
      <c r="H690" s="171">
        <v>8</v>
      </c>
      <c r="I690" s="172"/>
      <c r="J690" s="173">
        <f>ROUND(I690*H690,2)</f>
        <v>0</v>
      </c>
      <c r="K690" s="169" t="s">
        <v>245</v>
      </c>
      <c r="L690" s="41"/>
      <c r="M690" s="174" t="s">
        <v>32</v>
      </c>
      <c r="N690" s="175" t="s">
        <v>49</v>
      </c>
      <c r="O690" s="66"/>
      <c r="P690" s="176">
        <f>O690*H690</f>
        <v>0</v>
      </c>
      <c r="Q690" s="176">
        <v>4.0000000000000003E-5</v>
      </c>
      <c r="R690" s="176">
        <f>Q690*H690</f>
        <v>3.2000000000000003E-4</v>
      </c>
      <c r="S690" s="176">
        <v>0</v>
      </c>
      <c r="T690" s="177">
        <f>S690*H690</f>
        <v>0</v>
      </c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R690" s="178" t="s">
        <v>348</v>
      </c>
      <c r="AT690" s="178" t="s">
        <v>141</v>
      </c>
      <c r="AU690" s="178" t="s">
        <v>88</v>
      </c>
      <c r="AY690" s="18" t="s">
        <v>140</v>
      </c>
      <c r="BE690" s="179">
        <f>IF(N690="základní",J690,0)</f>
        <v>0</v>
      </c>
      <c r="BF690" s="179">
        <f>IF(N690="snížená",J690,0)</f>
        <v>0</v>
      </c>
      <c r="BG690" s="179">
        <f>IF(N690="zákl. přenesená",J690,0)</f>
        <v>0</v>
      </c>
      <c r="BH690" s="179">
        <f>IF(N690="sníž. přenesená",J690,0)</f>
        <v>0</v>
      </c>
      <c r="BI690" s="179">
        <f>IF(N690="nulová",J690,0)</f>
        <v>0</v>
      </c>
      <c r="BJ690" s="18" t="s">
        <v>86</v>
      </c>
      <c r="BK690" s="179">
        <f>ROUND(I690*H690,2)</f>
        <v>0</v>
      </c>
      <c r="BL690" s="18" t="s">
        <v>348</v>
      </c>
      <c r="BM690" s="178" t="s">
        <v>1037</v>
      </c>
    </row>
    <row r="691" spans="1:65" s="2" customFormat="1" ht="11.25">
      <c r="A691" s="36"/>
      <c r="B691" s="37"/>
      <c r="C691" s="38"/>
      <c r="D691" s="180" t="s">
        <v>146</v>
      </c>
      <c r="E691" s="38"/>
      <c r="F691" s="181" t="s">
        <v>1038</v>
      </c>
      <c r="G691" s="38"/>
      <c r="H691" s="38"/>
      <c r="I691" s="182"/>
      <c r="J691" s="38"/>
      <c r="K691" s="38"/>
      <c r="L691" s="41"/>
      <c r="M691" s="183"/>
      <c r="N691" s="184"/>
      <c r="O691" s="66"/>
      <c r="P691" s="66"/>
      <c r="Q691" s="66"/>
      <c r="R691" s="66"/>
      <c r="S691" s="66"/>
      <c r="T691" s="67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T691" s="18" t="s">
        <v>146</v>
      </c>
      <c r="AU691" s="18" t="s">
        <v>88</v>
      </c>
    </row>
    <row r="692" spans="1:65" s="2" customFormat="1" ht="11.25">
      <c r="A692" s="36"/>
      <c r="B692" s="37"/>
      <c r="C692" s="38"/>
      <c r="D692" s="198" t="s">
        <v>191</v>
      </c>
      <c r="E692" s="38"/>
      <c r="F692" s="199" t="s">
        <v>1039</v>
      </c>
      <c r="G692" s="38"/>
      <c r="H692" s="38"/>
      <c r="I692" s="182"/>
      <c r="J692" s="38"/>
      <c r="K692" s="38"/>
      <c r="L692" s="41"/>
      <c r="M692" s="183"/>
      <c r="N692" s="184"/>
      <c r="O692" s="66"/>
      <c r="P692" s="66"/>
      <c r="Q692" s="66"/>
      <c r="R692" s="66"/>
      <c r="S692" s="66"/>
      <c r="T692" s="67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T692" s="18" t="s">
        <v>191</v>
      </c>
      <c r="AU692" s="18" t="s">
        <v>88</v>
      </c>
    </row>
    <row r="693" spans="1:65" s="2" customFormat="1" ht="16.5" customHeight="1">
      <c r="A693" s="36"/>
      <c r="B693" s="37"/>
      <c r="C693" s="232" t="s">
        <v>1040</v>
      </c>
      <c r="D693" s="232" t="s">
        <v>416</v>
      </c>
      <c r="E693" s="233" t="s">
        <v>1041</v>
      </c>
      <c r="F693" s="234" t="s">
        <v>1042</v>
      </c>
      <c r="G693" s="235" t="s">
        <v>366</v>
      </c>
      <c r="H693" s="236">
        <v>8</v>
      </c>
      <c r="I693" s="237"/>
      <c r="J693" s="238">
        <f>ROUND(I693*H693,2)</f>
        <v>0</v>
      </c>
      <c r="K693" s="234" t="s">
        <v>245</v>
      </c>
      <c r="L693" s="239"/>
      <c r="M693" s="240" t="s">
        <v>32</v>
      </c>
      <c r="N693" s="241" t="s">
        <v>49</v>
      </c>
      <c r="O693" s="66"/>
      <c r="P693" s="176">
        <f>O693*H693</f>
        <v>0</v>
      </c>
      <c r="Q693" s="176">
        <v>3.2000000000000002E-3</v>
      </c>
      <c r="R693" s="176">
        <f>Q693*H693</f>
        <v>2.5600000000000001E-2</v>
      </c>
      <c r="S693" s="176">
        <v>0</v>
      </c>
      <c r="T693" s="177">
        <f>S693*H693</f>
        <v>0</v>
      </c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R693" s="178" t="s">
        <v>483</v>
      </c>
      <c r="AT693" s="178" t="s">
        <v>416</v>
      </c>
      <c r="AU693" s="178" t="s">
        <v>88</v>
      </c>
      <c r="AY693" s="18" t="s">
        <v>140</v>
      </c>
      <c r="BE693" s="179">
        <f>IF(N693="základní",J693,0)</f>
        <v>0</v>
      </c>
      <c r="BF693" s="179">
        <f>IF(N693="snížená",J693,0)</f>
        <v>0</v>
      </c>
      <c r="BG693" s="179">
        <f>IF(N693="zákl. přenesená",J693,0)</f>
        <v>0</v>
      </c>
      <c r="BH693" s="179">
        <f>IF(N693="sníž. přenesená",J693,0)</f>
        <v>0</v>
      </c>
      <c r="BI693" s="179">
        <f>IF(N693="nulová",J693,0)</f>
        <v>0</v>
      </c>
      <c r="BJ693" s="18" t="s">
        <v>86</v>
      </c>
      <c r="BK693" s="179">
        <f>ROUND(I693*H693,2)</f>
        <v>0</v>
      </c>
      <c r="BL693" s="18" t="s">
        <v>348</v>
      </c>
      <c r="BM693" s="178" t="s">
        <v>1043</v>
      </c>
    </row>
    <row r="694" spans="1:65" s="2" customFormat="1" ht="11.25">
      <c r="A694" s="36"/>
      <c r="B694" s="37"/>
      <c r="C694" s="38"/>
      <c r="D694" s="180" t="s">
        <v>146</v>
      </c>
      <c r="E694" s="38"/>
      <c r="F694" s="181" t="s">
        <v>1042</v>
      </c>
      <c r="G694" s="38"/>
      <c r="H694" s="38"/>
      <c r="I694" s="182"/>
      <c r="J694" s="38"/>
      <c r="K694" s="38"/>
      <c r="L694" s="41"/>
      <c r="M694" s="183"/>
      <c r="N694" s="184"/>
      <c r="O694" s="66"/>
      <c r="P694" s="66"/>
      <c r="Q694" s="66"/>
      <c r="R694" s="66"/>
      <c r="S694" s="66"/>
      <c r="T694" s="67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T694" s="18" t="s">
        <v>146</v>
      </c>
      <c r="AU694" s="18" t="s">
        <v>88</v>
      </c>
    </row>
    <row r="695" spans="1:65" s="2" customFormat="1" ht="16.5" customHeight="1">
      <c r="A695" s="36"/>
      <c r="B695" s="37"/>
      <c r="C695" s="167" t="s">
        <v>1044</v>
      </c>
      <c r="D695" s="167" t="s">
        <v>141</v>
      </c>
      <c r="E695" s="168" t="s">
        <v>1045</v>
      </c>
      <c r="F695" s="169" t="s">
        <v>1046</v>
      </c>
      <c r="G695" s="170" t="s">
        <v>358</v>
      </c>
      <c r="H695" s="171">
        <v>350</v>
      </c>
      <c r="I695" s="172"/>
      <c r="J695" s="173">
        <f>ROUND(I695*H695,2)</f>
        <v>0</v>
      </c>
      <c r="K695" s="169" t="s">
        <v>245</v>
      </c>
      <c r="L695" s="41"/>
      <c r="M695" s="174" t="s">
        <v>32</v>
      </c>
      <c r="N695" s="175" t="s">
        <v>49</v>
      </c>
      <c r="O695" s="66"/>
      <c r="P695" s="176">
        <f>O695*H695</f>
        <v>0</v>
      </c>
      <c r="Q695" s="176">
        <v>0</v>
      </c>
      <c r="R695" s="176">
        <f>Q695*H695</f>
        <v>0</v>
      </c>
      <c r="S695" s="176">
        <v>0</v>
      </c>
      <c r="T695" s="177">
        <f>S695*H695</f>
        <v>0</v>
      </c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R695" s="178" t="s">
        <v>348</v>
      </c>
      <c r="AT695" s="178" t="s">
        <v>141</v>
      </c>
      <c r="AU695" s="178" t="s">
        <v>88</v>
      </c>
      <c r="AY695" s="18" t="s">
        <v>140</v>
      </c>
      <c r="BE695" s="179">
        <f>IF(N695="základní",J695,0)</f>
        <v>0</v>
      </c>
      <c r="BF695" s="179">
        <f>IF(N695="snížená",J695,0)</f>
        <v>0</v>
      </c>
      <c r="BG695" s="179">
        <f>IF(N695="zákl. přenesená",J695,0)</f>
        <v>0</v>
      </c>
      <c r="BH695" s="179">
        <f>IF(N695="sníž. přenesená",J695,0)</f>
        <v>0</v>
      </c>
      <c r="BI695" s="179">
        <f>IF(N695="nulová",J695,0)</f>
        <v>0</v>
      </c>
      <c r="BJ695" s="18" t="s">
        <v>86</v>
      </c>
      <c r="BK695" s="179">
        <f>ROUND(I695*H695,2)</f>
        <v>0</v>
      </c>
      <c r="BL695" s="18" t="s">
        <v>348</v>
      </c>
      <c r="BM695" s="178" t="s">
        <v>1047</v>
      </c>
    </row>
    <row r="696" spans="1:65" s="2" customFormat="1" ht="11.25">
      <c r="A696" s="36"/>
      <c r="B696" s="37"/>
      <c r="C696" s="38"/>
      <c r="D696" s="180" t="s">
        <v>146</v>
      </c>
      <c r="E696" s="38"/>
      <c r="F696" s="181" t="s">
        <v>1048</v>
      </c>
      <c r="G696" s="38"/>
      <c r="H696" s="38"/>
      <c r="I696" s="182"/>
      <c r="J696" s="38"/>
      <c r="K696" s="38"/>
      <c r="L696" s="41"/>
      <c r="M696" s="183"/>
      <c r="N696" s="184"/>
      <c r="O696" s="66"/>
      <c r="P696" s="66"/>
      <c r="Q696" s="66"/>
      <c r="R696" s="66"/>
      <c r="S696" s="66"/>
      <c r="T696" s="67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T696" s="18" t="s">
        <v>146</v>
      </c>
      <c r="AU696" s="18" t="s">
        <v>88</v>
      </c>
    </row>
    <row r="697" spans="1:65" s="2" customFormat="1" ht="11.25">
      <c r="A697" s="36"/>
      <c r="B697" s="37"/>
      <c r="C697" s="38"/>
      <c r="D697" s="198" t="s">
        <v>191</v>
      </c>
      <c r="E697" s="38"/>
      <c r="F697" s="199" t="s">
        <v>1049</v>
      </c>
      <c r="G697" s="38"/>
      <c r="H697" s="38"/>
      <c r="I697" s="182"/>
      <c r="J697" s="38"/>
      <c r="K697" s="38"/>
      <c r="L697" s="41"/>
      <c r="M697" s="183"/>
      <c r="N697" s="184"/>
      <c r="O697" s="66"/>
      <c r="P697" s="66"/>
      <c r="Q697" s="66"/>
      <c r="R697" s="66"/>
      <c r="S697" s="66"/>
      <c r="T697" s="67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T697" s="18" t="s">
        <v>191</v>
      </c>
      <c r="AU697" s="18" t="s">
        <v>88</v>
      </c>
    </row>
    <row r="698" spans="1:65" s="14" customFormat="1" ht="11.25">
      <c r="B698" s="210"/>
      <c r="C698" s="211"/>
      <c r="D698" s="180" t="s">
        <v>249</v>
      </c>
      <c r="E698" s="212" t="s">
        <v>32</v>
      </c>
      <c r="F698" s="213" t="s">
        <v>1050</v>
      </c>
      <c r="G698" s="211"/>
      <c r="H698" s="214">
        <v>350</v>
      </c>
      <c r="I698" s="215"/>
      <c r="J698" s="211"/>
      <c r="K698" s="211"/>
      <c r="L698" s="216"/>
      <c r="M698" s="217"/>
      <c r="N698" s="218"/>
      <c r="O698" s="218"/>
      <c r="P698" s="218"/>
      <c r="Q698" s="218"/>
      <c r="R698" s="218"/>
      <c r="S698" s="218"/>
      <c r="T698" s="219"/>
      <c r="AT698" s="220" t="s">
        <v>249</v>
      </c>
      <c r="AU698" s="220" t="s">
        <v>88</v>
      </c>
      <c r="AV698" s="14" t="s">
        <v>88</v>
      </c>
      <c r="AW698" s="14" t="s">
        <v>39</v>
      </c>
      <c r="AX698" s="14" t="s">
        <v>86</v>
      </c>
      <c r="AY698" s="220" t="s">
        <v>140</v>
      </c>
    </row>
    <row r="699" spans="1:65" s="2" customFormat="1" ht="16.5" customHeight="1">
      <c r="A699" s="36"/>
      <c r="B699" s="37"/>
      <c r="C699" s="232" t="s">
        <v>1051</v>
      </c>
      <c r="D699" s="232" t="s">
        <v>416</v>
      </c>
      <c r="E699" s="233" t="s">
        <v>1052</v>
      </c>
      <c r="F699" s="234" t="s">
        <v>1053</v>
      </c>
      <c r="G699" s="235" t="s">
        <v>358</v>
      </c>
      <c r="H699" s="236">
        <v>357</v>
      </c>
      <c r="I699" s="237"/>
      <c r="J699" s="238">
        <f>ROUND(I699*H699,2)</f>
        <v>0</v>
      </c>
      <c r="K699" s="234" t="s">
        <v>245</v>
      </c>
      <c r="L699" s="239"/>
      <c r="M699" s="240" t="s">
        <v>32</v>
      </c>
      <c r="N699" s="241" t="s">
        <v>49</v>
      </c>
      <c r="O699" s="66"/>
      <c r="P699" s="176">
        <f>O699*H699</f>
        <v>0</v>
      </c>
      <c r="Q699" s="176">
        <v>1.2999999999999999E-2</v>
      </c>
      <c r="R699" s="176">
        <f>Q699*H699</f>
        <v>4.641</v>
      </c>
      <c r="S699" s="176">
        <v>0</v>
      </c>
      <c r="T699" s="177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78" t="s">
        <v>483</v>
      </c>
      <c r="AT699" s="178" t="s">
        <v>416</v>
      </c>
      <c r="AU699" s="178" t="s">
        <v>88</v>
      </c>
      <c r="AY699" s="18" t="s">
        <v>140</v>
      </c>
      <c r="BE699" s="179">
        <f>IF(N699="základní",J699,0)</f>
        <v>0</v>
      </c>
      <c r="BF699" s="179">
        <f>IF(N699="snížená",J699,0)</f>
        <v>0</v>
      </c>
      <c r="BG699" s="179">
        <f>IF(N699="zákl. přenesená",J699,0)</f>
        <v>0</v>
      </c>
      <c r="BH699" s="179">
        <f>IF(N699="sníž. přenesená",J699,0)</f>
        <v>0</v>
      </c>
      <c r="BI699" s="179">
        <f>IF(N699="nulová",J699,0)</f>
        <v>0</v>
      </c>
      <c r="BJ699" s="18" t="s">
        <v>86</v>
      </c>
      <c r="BK699" s="179">
        <f>ROUND(I699*H699,2)</f>
        <v>0</v>
      </c>
      <c r="BL699" s="18" t="s">
        <v>348</v>
      </c>
      <c r="BM699" s="178" t="s">
        <v>1054</v>
      </c>
    </row>
    <row r="700" spans="1:65" s="2" customFormat="1" ht="11.25">
      <c r="A700" s="36"/>
      <c r="B700" s="37"/>
      <c r="C700" s="38"/>
      <c r="D700" s="180" t="s">
        <v>146</v>
      </c>
      <c r="E700" s="38"/>
      <c r="F700" s="181" t="s">
        <v>1053</v>
      </c>
      <c r="G700" s="38"/>
      <c r="H700" s="38"/>
      <c r="I700" s="182"/>
      <c r="J700" s="38"/>
      <c r="K700" s="38"/>
      <c r="L700" s="41"/>
      <c r="M700" s="183"/>
      <c r="N700" s="184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8" t="s">
        <v>146</v>
      </c>
      <c r="AU700" s="18" t="s">
        <v>88</v>
      </c>
    </row>
    <row r="701" spans="1:65" s="14" customFormat="1" ht="11.25">
      <c r="B701" s="210"/>
      <c r="C701" s="211"/>
      <c r="D701" s="180" t="s">
        <v>249</v>
      </c>
      <c r="E701" s="211"/>
      <c r="F701" s="213" t="s">
        <v>1055</v>
      </c>
      <c r="G701" s="211"/>
      <c r="H701" s="214">
        <v>357</v>
      </c>
      <c r="I701" s="215"/>
      <c r="J701" s="211"/>
      <c r="K701" s="211"/>
      <c r="L701" s="216"/>
      <c r="M701" s="217"/>
      <c r="N701" s="218"/>
      <c r="O701" s="218"/>
      <c r="P701" s="218"/>
      <c r="Q701" s="218"/>
      <c r="R701" s="218"/>
      <c r="S701" s="218"/>
      <c r="T701" s="219"/>
      <c r="AT701" s="220" t="s">
        <v>249</v>
      </c>
      <c r="AU701" s="220" t="s">
        <v>88</v>
      </c>
      <c r="AV701" s="14" t="s">
        <v>88</v>
      </c>
      <c r="AW701" s="14" t="s">
        <v>4</v>
      </c>
      <c r="AX701" s="14" t="s">
        <v>86</v>
      </c>
      <c r="AY701" s="220" t="s">
        <v>140</v>
      </c>
    </row>
    <row r="702" spans="1:65" s="2" customFormat="1" ht="16.5" customHeight="1">
      <c r="A702" s="36"/>
      <c r="B702" s="37"/>
      <c r="C702" s="167" t="s">
        <v>1056</v>
      </c>
      <c r="D702" s="167" t="s">
        <v>141</v>
      </c>
      <c r="E702" s="168" t="s">
        <v>1057</v>
      </c>
      <c r="F702" s="169" t="s">
        <v>1058</v>
      </c>
      <c r="G702" s="170" t="s">
        <v>259</v>
      </c>
      <c r="H702" s="171">
        <v>9.6289999999999996</v>
      </c>
      <c r="I702" s="172"/>
      <c r="J702" s="173">
        <f>ROUND(I702*H702,2)</f>
        <v>0</v>
      </c>
      <c r="K702" s="169" t="s">
        <v>245</v>
      </c>
      <c r="L702" s="41"/>
      <c r="M702" s="174" t="s">
        <v>32</v>
      </c>
      <c r="N702" s="175" t="s">
        <v>49</v>
      </c>
      <c r="O702" s="66"/>
      <c r="P702" s="176">
        <f>O702*H702</f>
        <v>0</v>
      </c>
      <c r="Q702" s="176">
        <v>0</v>
      </c>
      <c r="R702" s="176">
        <f>Q702*H702</f>
        <v>0</v>
      </c>
      <c r="S702" s="176">
        <v>0</v>
      </c>
      <c r="T702" s="177">
        <f>S702*H702</f>
        <v>0</v>
      </c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R702" s="178" t="s">
        <v>348</v>
      </c>
      <c r="AT702" s="178" t="s">
        <v>141</v>
      </c>
      <c r="AU702" s="178" t="s">
        <v>88</v>
      </c>
      <c r="AY702" s="18" t="s">
        <v>140</v>
      </c>
      <c r="BE702" s="179">
        <f>IF(N702="základní",J702,0)</f>
        <v>0</v>
      </c>
      <c r="BF702" s="179">
        <f>IF(N702="snížená",J702,0)</f>
        <v>0</v>
      </c>
      <c r="BG702" s="179">
        <f>IF(N702="zákl. přenesená",J702,0)</f>
        <v>0</v>
      </c>
      <c r="BH702" s="179">
        <f>IF(N702="sníž. přenesená",J702,0)</f>
        <v>0</v>
      </c>
      <c r="BI702" s="179">
        <f>IF(N702="nulová",J702,0)</f>
        <v>0</v>
      </c>
      <c r="BJ702" s="18" t="s">
        <v>86</v>
      </c>
      <c r="BK702" s="179">
        <f>ROUND(I702*H702,2)</f>
        <v>0</v>
      </c>
      <c r="BL702" s="18" t="s">
        <v>348</v>
      </c>
      <c r="BM702" s="178" t="s">
        <v>1059</v>
      </c>
    </row>
    <row r="703" spans="1:65" s="2" customFormat="1" ht="19.5">
      <c r="A703" s="36"/>
      <c r="B703" s="37"/>
      <c r="C703" s="38"/>
      <c r="D703" s="180" t="s">
        <v>146</v>
      </c>
      <c r="E703" s="38"/>
      <c r="F703" s="181" t="s">
        <v>1060</v>
      </c>
      <c r="G703" s="38"/>
      <c r="H703" s="38"/>
      <c r="I703" s="182"/>
      <c r="J703" s="38"/>
      <c r="K703" s="38"/>
      <c r="L703" s="41"/>
      <c r="M703" s="183"/>
      <c r="N703" s="184"/>
      <c r="O703" s="66"/>
      <c r="P703" s="66"/>
      <c r="Q703" s="66"/>
      <c r="R703" s="66"/>
      <c r="S703" s="66"/>
      <c r="T703" s="67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T703" s="18" t="s">
        <v>146</v>
      </c>
      <c r="AU703" s="18" t="s">
        <v>88</v>
      </c>
    </row>
    <row r="704" spans="1:65" s="2" customFormat="1" ht="11.25">
      <c r="A704" s="36"/>
      <c r="B704" s="37"/>
      <c r="C704" s="38"/>
      <c r="D704" s="198" t="s">
        <v>191</v>
      </c>
      <c r="E704" s="38"/>
      <c r="F704" s="199" t="s">
        <v>1061</v>
      </c>
      <c r="G704" s="38"/>
      <c r="H704" s="38"/>
      <c r="I704" s="182"/>
      <c r="J704" s="38"/>
      <c r="K704" s="38"/>
      <c r="L704" s="41"/>
      <c r="M704" s="183"/>
      <c r="N704" s="184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8" t="s">
        <v>191</v>
      </c>
      <c r="AU704" s="18" t="s">
        <v>88</v>
      </c>
    </row>
    <row r="705" spans="1:65" s="11" customFormat="1" ht="22.9" customHeight="1">
      <c r="B705" s="153"/>
      <c r="C705" s="154"/>
      <c r="D705" s="155" t="s">
        <v>77</v>
      </c>
      <c r="E705" s="196" t="s">
        <v>1062</v>
      </c>
      <c r="F705" s="196" t="s">
        <v>1063</v>
      </c>
      <c r="G705" s="154"/>
      <c r="H705" s="154"/>
      <c r="I705" s="157"/>
      <c r="J705" s="197">
        <f>BK705</f>
        <v>0</v>
      </c>
      <c r="K705" s="154"/>
      <c r="L705" s="159"/>
      <c r="M705" s="160"/>
      <c r="N705" s="161"/>
      <c r="O705" s="161"/>
      <c r="P705" s="162">
        <f>SUM(P706:P728)</f>
        <v>0</v>
      </c>
      <c r="Q705" s="161"/>
      <c r="R705" s="162">
        <f>SUM(R706:R728)</f>
        <v>2.6706450000000013</v>
      </c>
      <c r="S705" s="161"/>
      <c r="T705" s="163">
        <f>SUM(T706:T728)</f>
        <v>0</v>
      </c>
      <c r="AR705" s="164" t="s">
        <v>88</v>
      </c>
      <c r="AT705" s="165" t="s">
        <v>77</v>
      </c>
      <c r="AU705" s="165" t="s">
        <v>86</v>
      </c>
      <c r="AY705" s="164" t="s">
        <v>140</v>
      </c>
      <c r="BK705" s="166">
        <f>SUM(BK706:BK728)</f>
        <v>0</v>
      </c>
    </row>
    <row r="706" spans="1:65" s="2" customFormat="1" ht="21.75" customHeight="1">
      <c r="A706" s="36"/>
      <c r="B706" s="37"/>
      <c r="C706" s="167" t="s">
        <v>1064</v>
      </c>
      <c r="D706" s="167" t="s">
        <v>141</v>
      </c>
      <c r="E706" s="168" t="s">
        <v>1065</v>
      </c>
      <c r="F706" s="169" t="s">
        <v>1066</v>
      </c>
      <c r="G706" s="170" t="s">
        <v>279</v>
      </c>
      <c r="H706" s="171">
        <v>356</v>
      </c>
      <c r="I706" s="172"/>
      <c r="J706" s="173">
        <f>ROUND(I706*H706,2)</f>
        <v>0</v>
      </c>
      <c r="K706" s="169" t="s">
        <v>245</v>
      </c>
      <c r="L706" s="41"/>
      <c r="M706" s="174" t="s">
        <v>32</v>
      </c>
      <c r="N706" s="175" t="s">
        <v>49</v>
      </c>
      <c r="O706" s="66"/>
      <c r="P706" s="176">
        <f>O706*H706</f>
        <v>0</v>
      </c>
      <c r="Q706" s="176">
        <v>6.6100000000000004E-3</v>
      </c>
      <c r="R706" s="176">
        <f>Q706*H706</f>
        <v>2.3531600000000004</v>
      </c>
      <c r="S706" s="176">
        <v>0</v>
      </c>
      <c r="T706" s="177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78" t="s">
        <v>348</v>
      </c>
      <c r="AT706" s="178" t="s">
        <v>141</v>
      </c>
      <c r="AU706" s="178" t="s">
        <v>88</v>
      </c>
      <c r="AY706" s="18" t="s">
        <v>140</v>
      </c>
      <c r="BE706" s="179">
        <f>IF(N706="základní",J706,0)</f>
        <v>0</v>
      </c>
      <c r="BF706" s="179">
        <f>IF(N706="snížená",J706,0)</f>
        <v>0</v>
      </c>
      <c r="BG706" s="179">
        <f>IF(N706="zákl. přenesená",J706,0)</f>
        <v>0</v>
      </c>
      <c r="BH706" s="179">
        <f>IF(N706="sníž. přenesená",J706,0)</f>
        <v>0</v>
      </c>
      <c r="BI706" s="179">
        <f>IF(N706="nulová",J706,0)</f>
        <v>0</v>
      </c>
      <c r="BJ706" s="18" t="s">
        <v>86</v>
      </c>
      <c r="BK706" s="179">
        <f>ROUND(I706*H706,2)</f>
        <v>0</v>
      </c>
      <c r="BL706" s="18" t="s">
        <v>348</v>
      </c>
      <c r="BM706" s="178" t="s">
        <v>1067</v>
      </c>
    </row>
    <row r="707" spans="1:65" s="2" customFormat="1" ht="19.5">
      <c r="A707" s="36"/>
      <c r="B707" s="37"/>
      <c r="C707" s="38"/>
      <c r="D707" s="180" t="s">
        <v>146</v>
      </c>
      <c r="E707" s="38"/>
      <c r="F707" s="181" t="s">
        <v>1068</v>
      </c>
      <c r="G707" s="38"/>
      <c r="H707" s="38"/>
      <c r="I707" s="182"/>
      <c r="J707" s="38"/>
      <c r="K707" s="38"/>
      <c r="L707" s="41"/>
      <c r="M707" s="183"/>
      <c r="N707" s="184"/>
      <c r="O707" s="66"/>
      <c r="P707" s="66"/>
      <c r="Q707" s="66"/>
      <c r="R707" s="66"/>
      <c r="S707" s="66"/>
      <c r="T707" s="67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T707" s="18" t="s">
        <v>146</v>
      </c>
      <c r="AU707" s="18" t="s">
        <v>88</v>
      </c>
    </row>
    <row r="708" spans="1:65" s="2" customFormat="1" ht="11.25">
      <c r="A708" s="36"/>
      <c r="B708" s="37"/>
      <c r="C708" s="38"/>
      <c r="D708" s="198" t="s">
        <v>191</v>
      </c>
      <c r="E708" s="38"/>
      <c r="F708" s="199" t="s">
        <v>1069</v>
      </c>
      <c r="G708" s="38"/>
      <c r="H708" s="38"/>
      <c r="I708" s="182"/>
      <c r="J708" s="38"/>
      <c r="K708" s="38"/>
      <c r="L708" s="41"/>
      <c r="M708" s="183"/>
      <c r="N708" s="184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8" t="s">
        <v>191</v>
      </c>
      <c r="AU708" s="18" t="s">
        <v>88</v>
      </c>
    </row>
    <row r="709" spans="1:65" s="2" customFormat="1" ht="16.5" customHeight="1">
      <c r="A709" s="36"/>
      <c r="B709" s="37"/>
      <c r="C709" s="167" t="s">
        <v>1070</v>
      </c>
      <c r="D709" s="167" t="s">
        <v>141</v>
      </c>
      <c r="E709" s="168" t="s">
        <v>1071</v>
      </c>
      <c r="F709" s="169" t="s">
        <v>1072</v>
      </c>
      <c r="G709" s="170" t="s">
        <v>358</v>
      </c>
      <c r="H709" s="171">
        <v>50</v>
      </c>
      <c r="I709" s="172"/>
      <c r="J709" s="173">
        <f>ROUND(I709*H709,2)</f>
        <v>0</v>
      </c>
      <c r="K709" s="169" t="s">
        <v>245</v>
      </c>
      <c r="L709" s="41"/>
      <c r="M709" s="174" t="s">
        <v>32</v>
      </c>
      <c r="N709" s="175" t="s">
        <v>49</v>
      </c>
      <c r="O709" s="66"/>
      <c r="P709" s="176">
        <f>O709*H709</f>
        <v>0</v>
      </c>
      <c r="Q709" s="176">
        <v>1.98E-3</v>
      </c>
      <c r="R709" s="176">
        <f>Q709*H709</f>
        <v>9.9000000000000005E-2</v>
      </c>
      <c r="S709" s="176">
        <v>0</v>
      </c>
      <c r="T709" s="177">
        <f>S709*H709</f>
        <v>0</v>
      </c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R709" s="178" t="s">
        <v>348</v>
      </c>
      <c r="AT709" s="178" t="s">
        <v>141</v>
      </c>
      <c r="AU709" s="178" t="s">
        <v>88</v>
      </c>
      <c r="AY709" s="18" t="s">
        <v>140</v>
      </c>
      <c r="BE709" s="179">
        <f>IF(N709="základní",J709,0)</f>
        <v>0</v>
      </c>
      <c r="BF709" s="179">
        <f>IF(N709="snížená",J709,0)</f>
        <v>0</v>
      </c>
      <c r="BG709" s="179">
        <f>IF(N709="zákl. přenesená",J709,0)</f>
        <v>0</v>
      </c>
      <c r="BH709" s="179">
        <f>IF(N709="sníž. přenesená",J709,0)</f>
        <v>0</v>
      </c>
      <c r="BI709" s="179">
        <f>IF(N709="nulová",J709,0)</f>
        <v>0</v>
      </c>
      <c r="BJ709" s="18" t="s">
        <v>86</v>
      </c>
      <c r="BK709" s="179">
        <f>ROUND(I709*H709,2)</f>
        <v>0</v>
      </c>
      <c r="BL709" s="18" t="s">
        <v>348</v>
      </c>
      <c r="BM709" s="178" t="s">
        <v>1073</v>
      </c>
    </row>
    <row r="710" spans="1:65" s="2" customFormat="1" ht="11.25">
      <c r="A710" s="36"/>
      <c r="B710" s="37"/>
      <c r="C710" s="38"/>
      <c r="D710" s="180" t="s">
        <v>146</v>
      </c>
      <c r="E710" s="38"/>
      <c r="F710" s="181" t="s">
        <v>1074</v>
      </c>
      <c r="G710" s="38"/>
      <c r="H710" s="38"/>
      <c r="I710" s="182"/>
      <c r="J710" s="38"/>
      <c r="K710" s="38"/>
      <c r="L710" s="41"/>
      <c r="M710" s="183"/>
      <c r="N710" s="184"/>
      <c r="O710" s="66"/>
      <c r="P710" s="66"/>
      <c r="Q710" s="66"/>
      <c r="R710" s="66"/>
      <c r="S710" s="66"/>
      <c r="T710" s="67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T710" s="18" t="s">
        <v>146</v>
      </c>
      <c r="AU710" s="18" t="s">
        <v>88</v>
      </c>
    </row>
    <row r="711" spans="1:65" s="2" customFormat="1" ht="11.25">
      <c r="A711" s="36"/>
      <c r="B711" s="37"/>
      <c r="C711" s="38"/>
      <c r="D711" s="198" t="s">
        <v>191</v>
      </c>
      <c r="E711" s="38"/>
      <c r="F711" s="199" t="s">
        <v>1075</v>
      </c>
      <c r="G711" s="38"/>
      <c r="H711" s="38"/>
      <c r="I711" s="182"/>
      <c r="J711" s="38"/>
      <c r="K711" s="38"/>
      <c r="L711" s="41"/>
      <c r="M711" s="183"/>
      <c r="N711" s="184"/>
      <c r="O711" s="66"/>
      <c r="P711" s="66"/>
      <c r="Q711" s="66"/>
      <c r="R711" s="66"/>
      <c r="S711" s="66"/>
      <c r="T711" s="67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8" t="s">
        <v>191</v>
      </c>
      <c r="AU711" s="18" t="s">
        <v>88</v>
      </c>
    </row>
    <row r="712" spans="1:65" s="2" customFormat="1" ht="16.5" customHeight="1">
      <c r="A712" s="36"/>
      <c r="B712" s="37"/>
      <c r="C712" s="167" t="s">
        <v>1076</v>
      </c>
      <c r="D712" s="167" t="s">
        <v>141</v>
      </c>
      <c r="E712" s="168" t="s">
        <v>1077</v>
      </c>
      <c r="F712" s="169" t="s">
        <v>1078</v>
      </c>
      <c r="G712" s="170" t="s">
        <v>358</v>
      </c>
      <c r="H712" s="171">
        <v>21.5</v>
      </c>
      <c r="I712" s="172"/>
      <c r="J712" s="173">
        <f>ROUND(I712*H712,2)</f>
        <v>0</v>
      </c>
      <c r="K712" s="169" t="s">
        <v>245</v>
      </c>
      <c r="L712" s="41"/>
      <c r="M712" s="174" t="s">
        <v>32</v>
      </c>
      <c r="N712" s="175" t="s">
        <v>49</v>
      </c>
      <c r="O712" s="66"/>
      <c r="P712" s="176">
        <f>O712*H712</f>
        <v>0</v>
      </c>
      <c r="Q712" s="176">
        <v>1.5100000000000001E-3</v>
      </c>
      <c r="R712" s="176">
        <f>Q712*H712</f>
        <v>3.2465000000000001E-2</v>
      </c>
      <c r="S712" s="176">
        <v>0</v>
      </c>
      <c r="T712" s="177">
        <f>S712*H712</f>
        <v>0</v>
      </c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R712" s="178" t="s">
        <v>348</v>
      </c>
      <c r="AT712" s="178" t="s">
        <v>141</v>
      </c>
      <c r="AU712" s="178" t="s">
        <v>88</v>
      </c>
      <c r="AY712" s="18" t="s">
        <v>140</v>
      </c>
      <c r="BE712" s="179">
        <f>IF(N712="základní",J712,0)</f>
        <v>0</v>
      </c>
      <c r="BF712" s="179">
        <f>IF(N712="snížená",J712,0)</f>
        <v>0</v>
      </c>
      <c r="BG712" s="179">
        <f>IF(N712="zákl. přenesená",J712,0)</f>
        <v>0</v>
      </c>
      <c r="BH712" s="179">
        <f>IF(N712="sníž. přenesená",J712,0)</f>
        <v>0</v>
      </c>
      <c r="BI712" s="179">
        <f>IF(N712="nulová",J712,0)</f>
        <v>0</v>
      </c>
      <c r="BJ712" s="18" t="s">
        <v>86</v>
      </c>
      <c r="BK712" s="179">
        <f>ROUND(I712*H712,2)</f>
        <v>0</v>
      </c>
      <c r="BL712" s="18" t="s">
        <v>348</v>
      </c>
      <c r="BM712" s="178" t="s">
        <v>1079</v>
      </c>
    </row>
    <row r="713" spans="1:65" s="2" customFormat="1" ht="11.25">
      <c r="A713" s="36"/>
      <c r="B713" s="37"/>
      <c r="C713" s="38"/>
      <c r="D713" s="180" t="s">
        <v>146</v>
      </c>
      <c r="E713" s="38"/>
      <c r="F713" s="181" t="s">
        <v>1080</v>
      </c>
      <c r="G713" s="38"/>
      <c r="H713" s="38"/>
      <c r="I713" s="182"/>
      <c r="J713" s="38"/>
      <c r="K713" s="38"/>
      <c r="L713" s="41"/>
      <c r="M713" s="183"/>
      <c r="N713" s="184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8" t="s">
        <v>146</v>
      </c>
      <c r="AU713" s="18" t="s">
        <v>88</v>
      </c>
    </row>
    <row r="714" spans="1:65" s="2" customFormat="1" ht="11.25">
      <c r="A714" s="36"/>
      <c r="B714" s="37"/>
      <c r="C714" s="38"/>
      <c r="D714" s="198" t="s">
        <v>191</v>
      </c>
      <c r="E714" s="38"/>
      <c r="F714" s="199" t="s">
        <v>1081</v>
      </c>
      <c r="G714" s="38"/>
      <c r="H714" s="38"/>
      <c r="I714" s="182"/>
      <c r="J714" s="38"/>
      <c r="K714" s="38"/>
      <c r="L714" s="41"/>
      <c r="M714" s="183"/>
      <c r="N714" s="184"/>
      <c r="O714" s="66"/>
      <c r="P714" s="66"/>
      <c r="Q714" s="66"/>
      <c r="R714" s="66"/>
      <c r="S714" s="66"/>
      <c r="T714" s="67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T714" s="18" t="s">
        <v>191</v>
      </c>
      <c r="AU714" s="18" t="s">
        <v>88</v>
      </c>
    </row>
    <row r="715" spans="1:65" s="13" customFormat="1" ht="11.25">
      <c r="B715" s="200"/>
      <c r="C715" s="201"/>
      <c r="D715" s="180" t="s">
        <v>249</v>
      </c>
      <c r="E715" s="202" t="s">
        <v>32</v>
      </c>
      <c r="F715" s="203" t="s">
        <v>1082</v>
      </c>
      <c r="G715" s="201"/>
      <c r="H715" s="202" t="s">
        <v>32</v>
      </c>
      <c r="I715" s="204"/>
      <c r="J715" s="201"/>
      <c r="K715" s="201"/>
      <c r="L715" s="205"/>
      <c r="M715" s="206"/>
      <c r="N715" s="207"/>
      <c r="O715" s="207"/>
      <c r="P715" s="207"/>
      <c r="Q715" s="207"/>
      <c r="R715" s="207"/>
      <c r="S715" s="207"/>
      <c r="T715" s="208"/>
      <c r="AT715" s="209" t="s">
        <v>249</v>
      </c>
      <c r="AU715" s="209" t="s">
        <v>88</v>
      </c>
      <c r="AV715" s="13" t="s">
        <v>86</v>
      </c>
      <c r="AW715" s="13" t="s">
        <v>39</v>
      </c>
      <c r="AX715" s="13" t="s">
        <v>78</v>
      </c>
      <c r="AY715" s="209" t="s">
        <v>140</v>
      </c>
    </row>
    <row r="716" spans="1:65" s="14" customFormat="1" ht="11.25">
      <c r="B716" s="210"/>
      <c r="C716" s="211"/>
      <c r="D716" s="180" t="s">
        <v>249</v>
      </c>
      <c r="E716" s="212" t="s">
        <v>32</v>
      </c>
      <c r="F716" s="213" t="s">
        <v>650</v>
      </c>
      <c r="G716" s="211"/>
      <c r="H716" s="214">
        <v>21.5</v>
      </c>
      <c r="I716" s="215"/>
      <c r="J716" s="211"/>
      <c r="K716" s="211"/>
      <c r="L716" s="216"/>
      <c r="M716" s="217"/>
      <c r="N716" s="218"/>
      <c r="O716" s="218"/>
      <c r="P716" s="218"/>
      <c r="Q716" s="218"/>
      <c r="R716" s="218"/>
      <c r="S716" s="218"/>
      <c r="T716" s="219"/>
      <c r="AT716" s="220" t="s">
        <v>249</v>
      </c>
      <c r="AU716" s="220" t="s">
        <v>88</v>
      </c>
      <c r="AV716" s="14" t="s">
        <v>88</v>
      </c>
      <c r="AW716" s="14" t="s">
        <v>39</v>
      </c>
      <c r="AX716" s="14" t="s">
        <v>86</v>
      </c>
      <c r="AY716" s="220" t="s">
        <v>140</v>
      </c>
    </row>
    <row r="717" spans="1:65" s="2" customFormat="1" ht="16.5" customHeight="1">
      <c r="A717" s="36"/>
      <c r="B717" s="37"/>
      <c r="C717" s="167" t="s">
        <v>1083</v>
      </c>
      <c r="D717" s="167" t="s">
        <v>141</v>
      </c>
      <c r="E717" s="168" t="s">
        <v>1084</v>
      </c>
      <c r="F717" s="169" t="s">
        <v>1085</v>
      </c>
      <c r="G717" s="170" t="s">
        <v>358</v>
      </c>
      <c r="H717" s="171">
        <v>50</v>
      </c>
      <c r="I717" s="172"/>
      <c r="J717" s="173">
        <f>ROUND(I717*H717,2)</f>
        <v>0</v>
      </c>
      <c r="K717" s="169" t="s">
        <v>245</v>
      </c>
      <c r="L717" s="41"/>
      <c r="M717" s="174" t="s">
        <v>32</v>
      </c>
      <c r="N717" s="175" t="s">
        <v>49</v>
      </c>
      <c r="O717" s="66"/>
      <c r="P717" s="176">
        <f>O717*H717</f>
        <v>0</v>
      </c>
      <c r="Q717" s="176">
        <v>2.8600000000000001E-3</v>
      </c>
      <c r="R717" s="176">
        <f>Q717*H717</f>
        <v>0.14300000000000002</v>
      </c>
      <c r="S717" s="176">
        <v>0</v>
      </c>
      <c r="T717" s="177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78" t="s">
        <v>348</v>
      </c>
      <c r="AT717" s="178" t="s">
        <v>141</v>
      </c>
      <c r="AU717" s="178" t="s">
        <v>88</v>
      </c>
      <c r="AY717" s="18" t="s">
        <v>140</v>
      </c>
      <c r="BE717" s="179">
        <f>IF(N717="základní",J717,0)</f>
        <v>0</v>
      </c>
      <c r="BF717" s="179">
        <f>IF(N717="snížená",J717,0)</f>
        <v>0</v>
      </c>
      <c r="BG717" s="179">
        <f>IF(N717="zákl. přenesená",J717,0)</f>
        <v>0</v>
      </c>
      <c r="BH717" s="179">
        <f>IF(N717="sníž. přenesená",J717,0)</f>
        <v>0</v>
      </c>
      <c r="BI717" s="179">
        <f>IF(N717="nulová",J717,0)</f>
        <v>0</v>
      </c>
      <c r="BJ717" s="18" t="s">
        <v>86</v>
      </c>
      <c r="BK717" s="179">
        <f>ROUND(I717*H717,2)</f>
        <v>0</v>
      </c>
      <c r="BL717" s="18" t="s">
        <v>348</v>
      </c>
      <c r="BM717" s="178" t="s">
        <v>1086</v>
      </c>
    </row>
    <row r="718" spans="1:65" s="2" customFormat="1" ht="11.25">
      <c r="A718" s="36"/>
      <c r="B718" s="37"/>
      <c r="C718" s="38"/>
      <c r="D718" s="180" t="s">
        <v>146</v>
      </c>
      <c r="E718" s="38"/>
      <c r="F718" s="181" t="s">
        <v>1087</v>
      </c>
      <c r="G718" s="38"/>
      <c r="H718" s="38"/>
      <c r="I718" s="182"/>
      <c r="J718" s="38"/>
      <c r="K718" s="38"/>
      <c r="L718" s="41"/>
      <c r="M718" s="183"/>
      <c r="N718" s="184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8" t="s">
        <v>146</v>
      </c>
      <c r="AU718" s="18" t="s">
        <v>88</v>
      </c>
    </row>
    <row r="719" spans="1:65" s="2" customFormat="1" ht="11.25">
      <c r="A719" s="36"/>
      <c r="B719" s="37"/>
      <c r="C719" s="38"/>
      <c r="D719" s="198" t="s">
        <v>191</v>
      </c>
      <c r="E719" s="38"/>
      <c r="F719" s="199" t="s">
        <v>1088</v>
      </c>
      <c r="G719" s="38"/>
      <c r="H719" s="38"/>
      <c r="I719" s="182"/>
      <c r="J719" s="38"/>
      <c r="K719" s="38"/>
      <c r="L719" s="41"/>
      <c r="M719" s="183"/>
      <c r="N719" s="184"/>
      <c r="O719" s="66"/>
      <c r="P719" s="66"/>
      <c r="Q719" s="66"/>
      <c r="R719" s="66"/>
      <c r="S719" s="66"/>
      <c r="T719" s="67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T719" s="18" t="s">
        <v>191</v>
      </c>
      <c r="AU719" s="18" t="s">
        <v>88</v>
      </c>
    </row>
    <row r="720" spans="1:65" s="2" customFormat="1" ht="16.5" customHeight="1">
      <c r="A720" s="36"/>
      <c r="B720" s="37"/>
      <c r="C720" s="167" t="s">
        <v>1089</v>
      </c>
      <c r="D720" s="167" t="s">
        <v>141</v>
      </c>
      <c r="E720" s="168" t="s">
        <v>1090</v>
      </c>
      <c r="F720" s="169" t="s">
        <v>1091</v>
      </c>
      <c r="G720" s="170" t="s">
        <v>366</v>
      </c>
      <c r="H720" s="171">
        <v>6</v>
      </c>
      <c r="I720" s="172"/>
      <c r="J720" s="173">
        <f>ROUND(I720*H720,2)</f>
        <v>0</v>
      </c>
      <c r="K720" s="169" t="s">
        <v>245</v>
      </c>
      <c r="L720" s="41"/>
      <c r="M720" s="174" t="s">
        <v>32</v>
      </c>
      <c r="N720" s="175" t="s">
        <v>49</v>
      </c>
      <c r="O720" s="66"/>
      <c r="P720" s="176">
        <f>O720*H720</f>
        <v>0</v>
      </c>
      <c r="Q720" s="176">
        <v>4.8000000000000001E-4</v>
      </c>
      <c r="R720" s="176">
        <f>Q720*H720</f>
        <v>2.8800000000000002E-3</v>
      </c>
      <c r="S720" s="176">
        <v>0</v>
      </c>
      <c r="T720" s="177">
        <f>S720*H720</f>
        <v>0</v>
      </c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R720" s="178" t="s">
        <v>348</v>
      </c>
      <c r="AT720" s="178" t="s">
        <v>141</v>
      </c>
      <c r="AU720" s="178" t="s">
        <v>88</v>
      </c>
      <c r="AY720" s="18" t="s">
        <v>140</v>
      </c>
      <c r="BE720" s="179">
        <f>IF(N720="základní",J720,0)</f>
        <v>0</v>
      </c>
      <c r="BF720" s="179">
        <f>IF(N720="snížená",J720,0)</f>
        <v>0</v>
      </c>
      <c r="BG720" s="179">
        <f>IF(N720="zákl. přenesená",J720,0)</f>
        <v>0</v>
      </c>
      <c r="BH720" s="179">
        <f>IF(N720="sníž. přenesená",J720,0)</f>
        <v>0</v>
      </c>
      <c r="BI720" s="179">
        <f>IF(N720="nulová",J720,0)</f>
        <v>0</v>
      </c>
      <c r="BJ720" s="18" t="s">
        <v>86</v>
      </c>
      <c r="BK720" s="179">
        <f>ROUND(I720*H720,2)</f>
        <v>0</v>
      </c>
      <c r="BL720" s="18" t="s">
        <v>348</v>
      </c>
      <c r="BM720" s="178" t="s">
        <v>1092</v>
      </c>
    </row>
    <row r="721" spans="1:65" s="2" customFormat="1" ht="11.25">
      <c r="A721" s="36"/>
      <c r="B721" s="37"/>
      <c r="C721" s="38"/>
      <c r="D721" s="180" t="s">
        <v>146</v>
      </c>
      <c r="E721" s="38"/>
      <c r="F721" s="181" t="s">
        <v>1093</v>
      </c>
      <c r="G721" s="38"/>
      <c r="H721" s="38"/>
      <c r="I721" s="182"/>
      <c r="J721" s="38"/>
      <c r="K721" s="38"/>
      <c r="L721" s="41"/>
      <c r="M721" s="183"/>
      <c r="N721" s="184"/>
      <c r="O721" s="66"/>
      <c r="P721" s="66"/>
      <c r="Q721" s="66"/>
      <c r="R721" s="66"/>
      <c r="S721" s="66"/>
      <c r="T721" s="67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T721" s="18" t="s">
        <v>146</v>
      </c>
      <c r="AU721" s="18" t="s">
        <v>88</v>
      </c>
    </row>
    <row r="722" spans="1:65" s="2" customFormat="1" ht="11.25">
      <c r="A722" s="36"/>
      <c r="B722" s="37"/>
      <c r="C722" s="38"/>
      <c r="D722" s="198" t="s">
        <v>191</v>
      </c>
      <c r="E722" s="38"/>
      <c r="F722" s="199" t="s">
        <v>1094</v>
      </c>
      <c r="G722" s="38"/>
      <c r="H722" s="38"/>
      <c r="I722" s="182"/>
      <c r="J722" s="38"/>
      <c r="K722" s="38"/>
      <c r="L722" s="41"/>
      <c r="M722" s="183"/>
      <c r="N722" s="184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8" t="s">
        <v>191</v>
      </c>
      <c r="AU722" s="18" t="s">
        <v>88</v>
      </c>
    </row>
    <row r="723" spans="1:65" s="2" customFormat="1" ht="16.5" customHeight="1">
      <c r="A723" s="36"/>
      <c r="B723" s="37"/>
      <c r="C723" s="167" t="s">
        <v>1095</v>
      </c>
      <c r="D723" s="167" t="s">
        <v>141</v>
      </c>
      <c r="E723" s="168" t="s">
        <v>1096</v>
      </c>
      <c r="F723" s="169" t="s">
        <v>1097</v>
      </c>
      <c r="G723" s="170" t="s">
        <v>358</v>
      </c>
      <c r="H723" s="171">
        <v>18</v>
      </c>
      <c r="I723" s="172"/>
      <c r="J723" s="173">
        <f>ROUND(I723*H723,2)</f>
        <v>0</v>
      </c>
      <c r="K723" s="169" t="s">
        <v>245</v>
      </c>
      <c r="L723" s="41"/>
      <c r="M723" s="174" t="s">
        <v>32</v>
      </c>
      <c r="N723" s="175" t="s">
        <v>49</v>
      </c>
      <c r="O723" s="66"/>
      <c r="P723" s="176">
        <f>O723*H723</f>
        <v>0</v>
      </c>
      <c r="Q723" s="176">
        <v>2.2300000000000002E-3</v>
      </c>
      <c r="R723" s="176">
        <f>Q723*H723</f>
        <v>4.0140000000000002E-2</v>
      </c>
      <c r="S723" s="176">
        <v>0</v>
      </c>
      <c r="T723" s="177">
        <f>S723*H723</f>
        <v>0</v>
      </c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R723" s="178" t="s">
        <v>348</v>
      </c>
      <c r="AT723" s="178" t="s">
        <v>141</v>
      </c>
      <c r="AU723" s="178" t="s">
        <v>88</v>
      </c>
      <c r="AY723" s="18" t="s">
        <v>140</v>
      </c>
      <c r="BE723" s="179">
        <f>IF(N723="základní",J723,0)</f>
        <v>0</v>
      </c>
      <c r="BF723" s="179">
        <f>IF(N723="snížená",J723,0)</f>
        <v>0</v>
      </c>
      <c r="BG723" s="179">
        <f>IF(N723="zákl. přenesená",J723,0)</f>
        <v>0</v>
      </c>
      <c r="BH723" s="179">
        <f>IF(N723="sníž. přenesená",J723,0)</f>
        <v>0</v>
      </c>
      <c r="BI723" s="179">
        <f>IF(N723="nulová",J723,0)</f>
        <v>0</v>
      </c>
      <c r="BJ723" s="18" t="s">
        <v>86</v>
      </c>
      <c r="BK723" s="179">
        <f>ROUND(I723*H723,2)</f>
        <v>0</v>
      </c>
      <c r="BL723" s="18" t="s">
        <v>348</v>
      </c>
      <c r="BM723" s="178" t="s">
        <v>1098</v>
      </c>
    </row>
    <row r="724" spans="1:65" s="2" customFormat="1" ht="11.25">
      <c r="A724" s="36"/>
      <c r="B724" s="37"/>
      <c r="C724" s="38"/>
      <c r="D724" s="180" t="s">
        <v>146</v>
      </c>
      <c r="E724" s="38"/>
      <c r="F724" s="181" t="s">
        <v>1099</v>
      </c>
      <c r="G724" s="38"/>
      <c r="H724" s="38"/>
      <c r="I724" s="182"/>
      <c r="J724" s="38"/>
      <c r="K724" s="38"/>
      <c r="L724" s="41"/>
      <c r="M724" s="183"/>
      <c r="N724" s="184"/>
      <c r="O724" s="66"/>
      <c r="P724" s="66"/>
      <c r="Q724" s="66"/>
      <c r="R724" s="66"/>
      <c r="S724" s="66"/>
      <c r="T724" s="67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T724" s="18" t="s">
        <v>146</v>
      </c>
      <c r="AU724" s="18" t="s">
        <v>88</v>
      </c>
    </row>
    <row r="725" spans="1:65" s="2" customFormat="1" ht="11.25">
      <c r="A725" s="36"/>
      <c r="B725" s="37"/>
      <c r="C725" s="38"/>
      <c r="D725" s="198" t="s">
        <v>191</v>
      </c>
      <c r="E725" s="38"/>
      <c r="F725" s="199" t="s">
        <v>1100</v>
      </c>
      <c r="G725" s="38"/>
      <c r="H725" s="38"/>
      <c r="I725" s="182"/>
      <c r="J725" s="38"/>
      <c r="K725" s="38"/>
      <c r="L725" s="41"/>
      <c r="M725" s="183"/>
      <c r="N725" s="184"/>
      <c r="O725" s="66"/>
      <c r="P725" s="66"/>
      <c r="Q725" s="66"/>
      <c r="R725" s="66"/>
      <c r="S725" s="66"/>
      <c r="T725" s="67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T725" s="18" t="s">
        <v>191</v>
      </c>
      <c r="AU725" s="18" t="s">
        <v>88</v>
      </c>
    </row>
    <row r="726" spans="1:65" s="2" customFormat="1" ht="16.5" customHeight="1">
      <c r="A726" s="36"/>
      <c r="B726" s="37"/>
      <c r="C726" s="167" t="s">
        <v>1101</v>
      </c>
      <c r="D726" s="167" t="s">
        <v>141</v>
      </c>
      <c r="E726" s="168" t="s">
        <v>1102</v>
      </c>
      <c r="F726" s="169" t="s">
        <v>1103</v>
      </c>
      <c r="G726" s="170" t="s">
        <v>259</v>
      </c>
      <c r="H726" s="171">
        <v>2.6709999999999998</v>
      </c>
      <c r="I726" s="172"/>
      <c r="J726" s="173">
        <f>ROUND(I726*H726,2)</f>
        <v>0</v>
      </c>
      <c r="K726" s="169" t="s">
        <v>245</v>
      </c>
      <c r="L726" s="41"/>
      <c r="M726" s="174" t="s">
        <v>32</v>
      </c>
      <c r="N726" s="175" t="s">
        <v>49</v>
      </c>
      <c r="O726" s="66"/>
      <c r="P726" s="176">
        <f>O726*H726</f>
        <v>0</v>
      </c>
      <c r="Q726" s="176">
        <v>0</v>
      </c>
      <c r="R726" s="176">
        <f>Q726*H726</f>
        <v>0</v>
      </c>
      <c r="S726" s="176">
        <v>0</v>
      </c>
      <c r="T726" s="177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78" t="s">
        <v>348</v>
      </c>
      <c r="AT726" s="178" t="s">
        <v>141</v>
      </c>
      <c r="AU726" s="178" t="s">
        <v>88</v>
      </c>
      <c r="AY726" s="18" t="s">
        <v>140</v>
      </c>
      <c r="BE726" s="179">
        <f>IF(N726="základní",J726,0)</f>
        <v>0</v>
      </c>
      <c r="BF726" s="179">
        <f>IF(N726="snížená",J726,0)</f>
        <v>0</v>
      </c>
      <c r="BG726" s="179">
        <f>IF(N726="zákl. přenesená",J726,0)</f>
        <v>0</v>
      </c>
      <c r="BH726" s="179">
        <f>IF(N726="sníž. přenesená",J726,0)</f>
        <v>0</v>
      </c>
      <c r="BI726" s="179">
        <f>IF(N726="nulová",J726,0)</f>
        <v>0</v>
      </c>
      <c r="BJ726" s="18" t="s">
        <v>86</v>
      </c>
      <c r="BK726" s="179">
        <f>ROUND(I726*H726,2)</f>
        <v>0</v>
      </c>
      <c r="BL726" s="18" t="s">
        <v>348</v>
      </c>
      <c r="BM726" s="178" t="s">
        <v>1104</v>
      </c>
    </row>
    <row r="727" spans="1:65" s="2" customFormat="1" ht="19.5">
      <c r="A727" s="36"/>
      <c r="B727" s="37"/>
      <c r="C727" s="38"/>
      <c r="D727" s="180" t="s">
        <v>146</v>
      </c>
      <c r="E727" s="38"/>
      <c r="F727" s="181" t="s">
        <v>1105</v>
      </c>
      <c r="G727" s="38"/>
      <c r="H727" s="38"/>
      <c r="I727" s="182"/>
      <c r="J727" s="38"/>
      <c r="K727" s="38"/>
      <c r="L727" s="41"/>
      <c r="M727" s="183"/>
      <c r="N727" s="184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8" t="s">
        <v>146</v>
      </c>
      <c r="AU727" s="18" t="s">
        <v>88</v>
      </c>
    </row>
    <row r="728" spans="1:65" s="2" customFormat="1" ht="11.25">
      <c r="A728" s="36"/>
      <c r="B728" s="37"/>
      <c r="C728" s="38"/>
      <c r="D728" s="198" t="s">
        <v>191</v>
      </c>
      <c r="E728" s="38"/>
      <c r="F728" s="199" t="s">
        <v>1106</v>
      </c>
      <c r="G728" s="38"/>
      <c r="H728" s="38"/>
      <c r="I728" s="182"/>
      <c r="J728" s="38"/>
      <c r="K728" s="38"/>
      <c r="L728" s="41"/>
      <c r="M728" s="183"/>
      <c r="N728" s="184"/>
      <c r="O728" s="66"/>
      <c r="P728" s="66"/>
      <c r="Q728" s="66"/>
      <c r="R728" s="66"/>
      <c r="S728" s="66"/>
      <c r="T728" s="67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T728" s="18" t="s">
        <v>191</v>
      </c>
      <c r="AU728" s="18" t="s">
        <v>88</v>
      </c>
    </row>
    <row r="729" spans="1:65" s="11" customFormat="1" ht="22.9" customHeight="1">
      <c r="B729" s="153"/>
      <c r="C729" s="154"/>
      <c r="D729" s="155" t="s">
        <v>77</v>
      </c>
      <c r="E729" s="196" t="s">
        <v>1107</v>
      </c>
      <c r="F729" s="196" t="s">
        <v>1108</v>
      </c>
      <c r="G729" s="154"/>
      <c r="H729" s="154"/>
      <c r="I729" s="157"/>
      <c r="J729" s="197">
        <f>BK729</f>
        <v>0</v>
      </c>
      <c r="K729" s="154"/>
      <c r="L729" s="159"/>
      <c r="M729" s="160"/>
      <c r="N729" s="161"/>
      <c r="O729" s="161"/>
      <c r="P729" s="162">
        <f>SUM(P730:P745)</f>
        <v>0</v>
      </c>
      <c r="Q729" s="161"/>
      <c r="R729" s="162">
        <f>SUM(R730:R745)</f>
        <v>6.1105219999999995E-2</v>
      </c>
      <c r="S729" s="161"/>
      <c r="T729" s="163">
        <f>SUM(T730:T745)</f>
        <v>0</v>
      </c>
      <c r="AR729" s="164" t="s">
        <v>88</v>
      </c>
      <c r="AT729" s="165" t="s">
        <v>77</v>
      </c>
      <c r="AU729" s="165" t="s">
        <v>86</v>
      </c>
      <c r="AY729" s="164" t="s">
        <v>140</v>
      </c>
      <c r="BK729" s="166">
        <f>SUM(BK730:BK745)</f>
        <v>0</v>
      </c>
    </row>
    <row r="730" spans="1:65" s="2" customFormat="1" ht="21.75" customHeight="1">
      <c r="A730" s="36"/>
      <c r="B730" s="37"/>
      <c r="C730" s="167" t="s">
        <v>1109</v>
      </c>
      <c r="D730" s="167" t="s">
        <v>141</v>
      </c>
      <c r="E730" s="168" t="s">
        <v>1110</v>
      </c>
      <c r="F730" s="169" t="s">
        <v>1111</v>
      </c>
      <c r="G730" s="170" t="s">
        <v>279</v>
      </c>
      <c r="H730" s="171">
        <v>348.48</v>
      </c>
      <c r="I730" s="172"/>
      <c r="J730" s="173">
        <f>ROUND(I730*H730,2)</f>
        <v>0</v>
      </c>
      <c r="K730" s="169" t="s">
        <v>245</v>
      </c>
      <c r="L730" s="41"/>
      <c r="M730" s="174" t="s">
        <v>32</v>
      </c>
      <c r="N730" s="175" t="s">
        <v>49</v>
      </c>
      <c r="O730" s="66"/>
      <c r="P730" s="176">
        <f>O730*H730</f>
        <v>0</v>
      </c>
      <c r="Q730" s="176">
        <v>1.0000000000000001E-5</v>
      </c>
      <c r="R730" s="176">
        <f>Q730*H730</f>
        <v>3.4848000000000006E-3</v>
      </c>
      <c r="S730" s="176">
        <v>0</v>
      </c>
      <c r="T730" s="177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78" t="s">
        <v>348</v>
      </c>
      <c r="AT730" s="178" t="s">
        <v>141</v>
      </c>
      <c r="AU730" s="178" t="s">
        <v>88</v>
      </c>
      <c r="AY730" s="18" t="s">
        <v>140</v>
      </c>
      <c r="BE730" s="179">
        <f>IF(N730="základní",J730,0)</f>
        <v>0</v>
      </c>
      <c r="BF730" s="179">
        <f>IF(N730="snížená",J730,0)</f>
        <v>0</v>
      </c>
      <c r="BG730" s="179">
        <f>IF(N730="zákl. přenesená",J730,0)</f>
        <v>0</v>
      </c>
      <c r="BH730" s="179">
        <f>IF(N730="sníž. přenesená",J730,0)</f>
        <v>0</v>
      </c>
      <c r="BI730" s="179">
        <f>IF(N730="nulová",J730,0)</f>
        <v>0</v>
      </c>
      <c r="BJ730" s="18" t="s">
        <v>86</v>
      </c>
      <c r="BK730" s="179">
        <f>ROUND(I730*H730,2)</f>
        <v>0</v>
      </c>
      <c r="BL730" s="18" t="s">
        <v>348</v>
      </c>
      <c r="BM730" s="178" t="s">
        <v>1112</v>
      </c>
    </row>
    <row r="731" spans="1:65" s="2" customFormat="1" ht="19.5">
      <c r="A731" s="36"/>
      <c r="B731" s="37"/>
      <c r="C731" s="38"/>
      <c r="D731" s="180" t="s">
        <v>146</v>
      </c>
      <c r="E731" s="38"/>
      <c r="F731" s="181" t="s">
        <v>1113</v>
      </c>
      <c r="G731" s="38"/>
      <c r="H731" s="38"/>
      <c r="I731" s="182"/>
      <c r="J731" s="38"/>
      <c r="K731" s="38"/>
      <c r="L731" s="41"/>
      <c r="M731" s="183"/>
      <c r="N731" s="184"/>
      <c r="O731" s="66"/>
      <c r="P731" s="66"/>
      <c r="Q731" s="66"/>
      <c r="R731" s="66"/>
      <c r="S731" s="66"/>
      <c r="T731" s="67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T731" s="18" t="s">
        <v>146</v>
      </c>
      <c r="AU731" s="18" t="s">
        <v>88</v>
      </c>
    </row>
    <row r="732" spans="1:65" s="2" customFormat="1" ht="11.25">
      <c r="A732" s="36"/>
      <c r="B732" s="37"/>
      <c r="C732" s="38"/>
      <c r="D732" s="198" t="s">
        <v>191</v>
      </c>
      <c r="E732" s="38"/>
      <c r="F732" s="199" t="s">
        <v>1114</v>
      </c>
      <c r="G732" s="38"/>
      <c r="H732" s="38"/>
      <c r="I732" s="182"/>
      <c r="J732" s="38"/>
      <c r="K732" s="38"/>
      <c r="L732" s="41"/>
      <c r="M732" s="183"/>
      <c r="N732" s="184"/>
      <c r="O732" s="66"/>
      <c r="P732" s="66"/>
      <c r="Q732" s="66"/>
      <c r="R732" s="66"/>
      <c r="S732" s="66"/>
      <c r="T732" s="67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T732" s="18" t="s">
        <v>191</v>
      </c>
      <c r="AU732" s="18" t="s">
        <v>88</v>
      </c>
    </row>
    <row r="733" spans="1:65" s="2" customFormat="1" ht="24.2" customHeight="1">
      <c r="A733" s="36"/>
      <c r="B733" s="37"/>
      <c r="C733" s="232" t="s">
        <v>1115</v>
      </c>
      <c r="D733" s="232" t="s">
        <v>416</v>
      </c>
      <c r="E733" s="233" t="s">
        <v>1116</v>
      </c>
      <c r="F733" s="234" t="s">
        <v>1117</v>
      </c>
      <c r="G733" s="235" t="s">
        <v>279</v>
      </c>
      <c r="H733" s="236">
        <v>383.32799999999997</v>
      </c>
      <c r="I733" s="237"/>
      <c r="J733" s="238">
        <f>ROUND(I733*H733,2)</f>
        <v>0</v>
      </c>
      <c r="K733" s="234" t="s">
        <v>245</v>
      </c>
      <c r="L733" s="239"/>
      <c r="M733" s="240" t="s">
        <v>32</v>
      </c>
      <c r="N733" s="241" t="s">
        <v>49</v>
      </c>
      <c r="O733" s="66"/>
      <c r="P733" s="176">
        <f>O733*H733</f>
        <v>0</v>
      </c>
      <c r="Q733" s="176">
        <v>1.3999999999999999E-4</v>
      </c>
      <c r="R733" s="176">
        <f>Q733*H733</f>
        <v>5.3665919999999992E-2</v>
      </c>
      <c r="S733" s="176">
        <v>0</v>
      </c>
      <c r="T733" s="177">
        <f>S733*H733</f>
        <v>0</v>
      </c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R733" s="178" t="s">
        <v>483</v>
      </c>
      <c r="AT733" s="178" t="s">
        <v>416</v>
      </c>
      <c r="AU733" s="178" t="s">
        <v>88</v>
      </c>
      <c r="AY733" s="18" t="s">
        <v>140</v>
      </c>
      <c r="BE733" s="179">
        <f>IF(N733="základní",J733,0)</f>
        <v>0</v>
      </c>
      <c r="BF733" s="179">
        <f>IF(N733="snížená",J733,0)</f>
        <v>0</v>
      </c>
      <c r="BG733" s="179">
        <f>IF(N733="zákl. přenesená",J733,0)</f>
        <v>0</v>
      </c>
      <c r="BH733" s="179">
        <f>IF(N733="sníž. přenesená",J733,0)</f>
        <v>0</v>
      </c>
      <c r="BI733" s="179">
        <f>IF(N733="nulová",J733,0)</f>
        <v>0</v>
      </c>
      <c r="BJ733" s="18" t="s">
        <v>86</v>
      </c>
      <c r="BK733" s="179">
        <f>ROUND(I733*H733,2)</f>
        <v>0</v>
      </c>
      <c r="BL733" s="18" t="s">
        <v>348</v>
      </c>
      <c r="BM733" s="178" t="s">
        <v>1118</v>
      </c>
    </row>
    <row r="734" spans="1:65" s="2" customFormat="1" ht="19.5">
      <c r="A734" s="36"/>
      <c r="B734" s="37"/>
      <c r="C734" s="38"/>
      <c r="D734" s="180" t="s">
        <v>146</v>
      </c>
      <c r="E734" s="38"/>
      <c r="F734" s="181" t="s">
        <v>1117</v>
      </c>
      <c r="G734" s="38"/>
      <c r="H734" s="38"/>
      <c r="I734" s="182"/>
      <c r="J734" s="38"/>
      <c r="K734" s="38"/>
      <c r="L734" s="41"/>
      <c r="M734" s="183"/>
      <c r="N734" s="184"/>
      <c r="O734" s="66"/>
      <c r="P734" s="66"/>
      <c r="Q734" s="66"/>
      <c r="R734" s="66"/>
      <c r="S734" s="66"/>
      <c r="T734" s="67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T734" s="18" t="s">
        <v>146</v>
      </c>
      <c r="AU734" s="18" t="s">
        <v>88</v>
      </c>
    </row>
    <row r="735" spans="1:65" s="14" customFormat="1" ht="11.25">
      <c r="B735" s="210"/>
      <c r="C735" s="211"/>
      <c r="D735" s="180" t="s">
        <v>249</v>
      </c>
      <c r="E735" s="211"/>
      <c r="F735" s="213" t="s">
        <v>1119</v>
      </c>
      <c r="G735" s="211"/>
      <c r="H735" s="214">
        <v>383.32799999999997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249</v>
      </c>
      <c r="AU735" s="220" t="s">
        <v>88</v>
      </c>
      <c r="AV735" s="14" t="s">
        <v>88</v>
      </c>
      <c r="AW735" s="14" t="s">
        <v>4</v>
      </c>
      <c r="AX735" s="14" t="s">
        <v>86</v>
      </c>
      <c r="AY735" s="220" t="s">
        <v>140</v>
      </c>
    </row>
    <row r="736" spans="1:65" s="2" customFormat="1" ht="16.5" customHeight="1">
      <c r="A736" s="36"/>
      <c r="B736" s="37"/>
      <c r="C736" s="167" t="s">
        <v>1120</v>
      </c>
      <c r="D736" s="167" t="s">
        <v>141</v>
      </c>
      <c r="E736" s="168" t="s">
        <v>1121</v>
      </c>
      <c r="F736" s="169" t="s">
        <v>1122</v>
      </c>
      <c r="G736" s="170" t="s">
        <v>358</v>
      </c>
      <c r="H736" s="171">
        <v>359.5</v>
      </c>
      <c r="I736" s="172"/>
      <c r="J736" s="173">
        <f>ROUND(I736*H736,2)</f>
        <v>0</v>
      </c>
      <c r="K736" s="169" t="s">
        <v>245</v>
      </c>
      <c r="L736" s="41"/>
      <c r="M736" s="174" t="s">
        <v>32</v>
      </c>
      <c r="N736" s="175" t="s">
        <v>49</v>
      </c>
      <c r="O736" s="66"/>
      <c r="P736" s="176">
        <f>O736*H736</f>
        <v>0</v>
      </c>
      <c r="Q736" s="176">
        <v>0</v>
      </c>
      <c r="R736" s="176">
        <f>Q736*H736</f>
        <v>0</v>
      </c>
      <c r="S736" s="176">
        <v>0</v>
      </c>
      <c r="T736" s="177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78" t="s">
        <v>348</v>
      </c>
      <c r="AT736" s="178" t="s">
        <v>141</v>
      </c>
      <c r="AU736" s="178" t="s">
        <v>88</v>
      </c>
      <c r="AY736" s="18" t="s">
        <v>140</v>
      </c>
      <c r="BE736" s="179">
        <f>IF(N736="základní",J736,0)</f>
        <v>0</v>
      </c>
      <c r="BF736" s="179">
        <f>IF(N736="snížená",J736,0)</f>
        <v>0</v>
      </c>
      <c r="BG736" s="179">
        <f>IF(N736="zákl. přenesená",J736,0)</f>
        <v>0</v>
      </c>
      <c r="BH736" s="179">
        <f>IF(N736="sníž. přenesená",J736,0)</f>
        <v>0</v>
      </c>
      <c r="BI736" s="179">
        <f>IF(N736="nulová",J736,0)</f>
        <v>0</v>
      </c>
      <c r="BJ736" s="18" t="s">
        <v>86</v>
      </c>
      <c r="BK736" s="179">
        <f>ROUND(I736*H736,2)</f>
        <v>0</v>
      </c>
      <c r="BL736" s="18" t="s">
        <v>348</v>
      </c>
      <c r="BM736" s="178" t="s">
        <v>1123</v>
      </c>
    </row>
    <row r="737" spans="1:65" s="2" customFormat="1" ht="11.25">
      <c r="A737" s="36"/>
      <c r="B737" s="37"/>
      <c r="C737" s="38"/>
      <c r="D737" s="180" t="s">
        <v>146</v>
      </c>
      <c r="E737" s="38"/>
      <c r="F737" s="181" t="s">
        <v>1124</v>
      </c>
      <c r="G737" s="38"/>
      <c r="H737" s="38"/>
      <c r="I737" s="182"/>
      <c r="J737" s="38"/>
      <c r="K737" s="38"/>
      <c r="L737" s="41"/>
      <c r="M737" s="183"/>
      <c r="N737" s="184"/>
      <c r="O737" s="66"/>
      <c r="P737" s="66"/>
      <c r="Q737" s="66"/>
      <c r="R737" s="66"/>
      <c r="S737" s="66"/>
      <c r="T737" s="67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T737" s="18" t="s">
        <v>146</v>
      </c>
      <c r="AU737" s="18" t="s">
        <v>88</v>
      </c>
    </row>
    <row r="738" spans="1:65" s="2" customFormat="1" ht="11.25">
      <c r="A738" s="36"/>
      <c r="B738" s="37"/>
      <c r="C738" s="38"/>
      <c r="D738" s="198" t="s">
        <v>191</v>
      </c>
      <c r="E738" s="38"/>
      <c r="F738" s="199" t="s">
        <v>1125</v>
      </c>
      <c r="G738" s="38"/>
      <c r="H738" s="38"/>
      <c r="I738" s="182"/>
      <c r="J738" s="38"/>
      <c r="K738" s="38"/>
      <c r="L738" s="41"/>
      <c r="M738" s="183"/>
      <c r="N738" s="184"/>
      <c r="O738" s="66"/>
      <c r="P738" s="66"/>
      <c r="Q738" s="66"/>
      <c r="R738" s="66"/>
      <c r="S738" s="66"/>
      <c r="T738" s="67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T738" s="18" t="s">
        <v>191</v>
      </c>
      <c r="AU738" s="18" t="s">
        <v>88</v>
      </c>
    </row>
    <row r="739" spans="1:65" s="14" customFormat="1" ht="11.25">
      <c r="B739" s="210"/>
      <c r="C739" s="211"/>
      <c r="D739" s="180" t="s">
        <v>249</v>
      </c>
      <c r="E739" s="212" t="s">
        <v>32</v>
      </c>
      <c r="F739" s="213" t="s">
        <v>992</v>
      </c>
      <c r="G739" s="211"/>
      <c r="H739" s="214">
        <v>359.5</v>
      </c>
      <c r="I739" s="215"/>
      <c r="J739" s="211"/>
      <c r="K739" s="211"/>
      <c r="L739" s="216"/>
      <c r="M739" s="217"/>
      <c r="N739" s="218"/>
      <c r="O739" s="218"/>
      <c r="P739" s="218"/>
      <c r="Q739" s="218"/>
      <c r="R739" s="218"/>
      <c r="S739" s="218"/>
      <c r="T739" s="219"/>
      <c r="AT739" s="220" t="s">
        <v>249</v>
      </c>
      <c r="AU739" s="220" t="s">
        <v>88</v>
      </c>
      <c r="AV739" s="14" t="s">
        <v>88</v>
      </c>
      <c r="AW739" s="14" t="s">
        <v>39</v>
      </c>
      <c r="AX739" s="14" t="s">
        <v>86</v>
      </c>
      <c r="AY739" s="220" t="s">
        <v>140</v>
      </c>
    </row>
    <row r="740" spans="1:65" s="2" customFormat="1" ht="16.5" customHeight="1">
      <c r="A740" s="36"/>
      <c r="B740" s="37"/>
      <c r="C740" s="232" t="s">
        <v>1126</v>
      </c>
      <c r="D740" s="232" t="s">
        <v>416</v>
      </c>
      <c r="E740" s="233" t="s">
        <v>1127</v>
      </c>
      <c r="F740" s="234" t="s">
        <v>1128</v>
      </c>
      <c r="G740" s="235" t="s">
        <v>358</v>
      </c>
      <c r="H740" s="236">
        <v>395.45</v>
      </c>
      <c r="I740" s="237"/>
      <c r="J740" s="238">
        <f>ROUND(I740*H740,2)</f>
        <v>0</v>
      </c>
      <c r="K740" s="234" t="s">
        <v>245</v>
      </c>
      <c r="L740" s="239"/>
      <c r="M740" s="240" t="s">
        <v>32</v>
      </c>
      <c r="N740" s="241" t="s">
        <v>49</v>
      </c>
      <c r="O740" s="66"/>
      <c r="P740" s="176">
        <f>O740*H740</f>
        <v>0</v>
      </c>
      <c r="Q740" s="176">
        <v>1.0000000000000001E-5</v>
      </c>
      <c r="R740" s="176">
        <f>Q740*H740</f>
        <v>3.9545000000000005E-3</v>
      </c>
      <c r="S740" s="176">
        <v>0</v>
      </c>
      <c r="T740" s="177">
        <f>S740*H740</f>
        <v>0</v>
      </c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R740" s="178" t="s">
        <v>483</v>
      </c>
      <c r="AT740" s="178" t="s">
        <v>416</v>
      </c>
      <c r="AU740" s="178" t="s">
        <v>88</v>
      </c>
      <c r="AY740" s="18" t="s">
        <v>140</v>
      </c>
      <c r="BE740" s="179">
        <f>IF(N740="základní",J740,0)</f>
        <v>0</v>
      </c>
      <c r="BF740" s="179">
        <f>IF(N740="snížená",J740,0)</f>
        <v>0</v>
      </c>
      <c r="BG740" s="179">
        <f>IF(N740="zákl. přenesená",J740,0)</f>
        <v>0</v>
      </c>
      <c r="BH740" s="179">
        <f>IF(N740="sníž. přenesená",J740,0)</f>
        <v>0</v>
      </c>
      <c r="BI740" s="179">
        <f>IF(N740="nulová",J740,0)</f>
        <v>0</v>
      </c>
      <c r="BJ740" s="18" t="s">
        <v>86</v>
      </c>
      <c r="BK740" s="179">
        <f>ROUND(I740*H740,2)</f>
        <v>0</v>
      </c>
      <c r="BL740" s="18" t="s">
        <v>348</v>
      </c>
      <c r="BM740" s="178" t="s">
        <v>1129</v>
      </c>
    </row>
    <row r="741" spans="1:65" s="2" customFormat="1" ht="11.25">
      <c r="A741" s="36"/>
      <c r="B741" s="37"/>
      <c r="C741" s="38"/>
      <c r="D741" s="180" t="s">
        <v>146</v>
      </c>
      <c r="E741" s="38"/>
      <c r="F741" s="181" t="s">
        <v>1128</v>
      </c>
      <c r="G741" s="38"/>
      <c r="H741" s="38"/>
      <c r="I741" s="182"/>
      <c r="J741" s="38"/>
      <c r="K741" s="38"/>
      <c r="L741" s="41"/>
      <c r="M741" s="183"/>
      <c r="N741" s="184"/>
      <c r="O741" s="66"/>
      <c r="P741" s="66"/>
      <c r="Q741" s="66"/>
      <c r="R741" s="66"/>
      <c r="S741" s="66"/>
      <c r="T741" s="67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T741" s="18" t="s">
        <v>146</v>
      </c>
      <c r="AU741" s="18" t="s">
        <v>88</v>
      </c>
    </row>
    <row r="742" spans="1:65" s="14" customFormat="1" ht="11.25">
      <c r="B742" s="210"/>
      <c r="C742" s="211"/>
      <c r="D742" s="180" t="s">
        <v>249</v>
      </c>
      <c r="E742" s="211"/>
      <c r="F742" s="213" t="s">
        <v>1130</v>
      </c>
      <c r="G742" s="211"/>
      <c r="H742" s="214">
        <v>395.45</v>
      </c>
      <c r="I742" s="215"/>
      <c r="J742" s="211"/>
      <c r="K742" s="211"/>
      <c r="L742" s="216"/>
      <c r="M742" s="217"/>
      <c r="N742" s="218"/>
      <c r="O742" s="218"/>
      <c r="P742" s="218"/>
      <c r="Q742" s="218"/>
      <c r="R742" s="218"/>
      <c r="S742" s="218"/>
      <c r="T742" s="219"/>
      <c r="AT742" s="220" t="s">
        <v>249</v>
      </c>
      <c r="AU742" s="220" t="s">
        <v>88</v>
      </c>
      <c r="AV742" s="14" t="s">
        <v>88</v>
      </c>
      <c r="AW742" s="14" t="s">
        <v>4</v>
      </c>
      <c r="AX742" s="14" t="s">
        <v>86</v>
      </c>
      <c r="AY742" s="220" t="s">
        <v>140</v>
      </c>
    </row>
    <row r="743" spans="1:65" s="2" customFormat="1" ht="16.5" customHeight="1">
      <c r="A743" s="36"/>
      <c r="B743" s="37"/>
      <c r="C743" s="167" t="s">
        <v>1131</v>
      </c>
      <c r="D743" s="167" t="s">
        <v>141</v>
      </c>
      <c r="E743" s="168" t="s">
        <v>1132</v>
      </c>
      <c r="F743" s="169" t="s">
        <v>1133</v>
      </c>
      <c r="G743" s="170" t="s">
        <v>259</v>
      </c>
      <c r="H743" s="171">
        <v>6.0999999999999999E-2</v>
      </c>
      <c r="I743" s="172"/>
      <c r="J743" s="173">
        <f>ROUND(I743*H743,2)</f>
        <v>0</v>
      </c>
      <c r="K743" s="169" t="s">
        <v>245</v>
      </c>
      <c r="L743" s="41"/>
      <c r="M743" s="174" t="s">
        <v>32</v>
      </c>
      <c r="N743" s="175" t="s">
        <v>49</v>
      </c>
      <c r="O743" s="66"/>
      <c r="P743" s="176">
        <f>O743*H743</f>
        <v>0</v>
      </c>
      <c r="Q743" s="176">
        <v>0</v>
      </c>
      <c r="R743" s="176">
        <f>Q743*H743</f>
        <v>0</v>
      </c>
      <c r="S743" s="176">
        <v>0</v>
      </c>
      <c r="T743" s="177">
        <f>S743*H743</f>
        <v>0</v>
      </c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R743" s="178" t="s">
        <v>348</v>
      </c>
      <c r="AT743" s="178" t="s">
        <v>141</v>
      </c>
      <c r="AU743" s="178" t="s">
        <v>88</v>
      </c>
      <c r="AY743" s="18" t="s">
        <v>140</v>
      </c>
      <c r="BE743" s="179">
        <f>IF(N743="základní",J743,0)</f>
        <v>0</v>
      </c>
      <c r="BF743" s="179">
        <f>IF(N743="snížená",J743,0)</f>
        <v>0</v>
      </c>
      <c r="BG743" s="179">
        <f>IF(N743="zákl. přenesená",J743,0)</f>
        <v>0</v>
      </c>
      <c r="BH743" s="179">
        <f>IF(N743="sníž. přenesená",J743,0)</f>
        <v>0</v>
      </c>
      <c r="BI743" s="179">
        <f>IF(N743="nulová",J743,0)</f>
        <v>0</v>
      </c>
      <c r="BJ743" s="18" t="s">
        <v>86</v>
      </c>
      <c r="BK743" s="179">
        <f>ROUND(I743*H743,2)</f>
        <v>0</v>
      </c>
      <c r="BL743" s="18" t="s">
        <v>348</v>
      </c>
      <c r="BM743" s="178" t="s">
        <v>1134</v>
      </c>
    </row>
    <row r="744" spans="1:65" s="2" customFormat="1" ht="19.5">
      <c r="A744" s="36"/>
      <c r="B744" s="37"/>
      <c r="C744" s="38"/>
      <c r="D744" s="180" t="s">
        <v>146</v>
      </c>
      <c r="E744" s="38"/>
      <c r="F744" s="181" t="s">
        <v>1135</v>
      </c>
      <c r="G744" s="38"/>
      <c r="H744" s="38"/>
      <c r="I744" s="182"/>
      <c r="J744" s="38"/>
      <c r="K744" s="38"/>
      <c r="L744" s="41"/>
      <c r="M744" s="183"/>
      <c r="N744" s="184"/>
      <c r="O744" s="66"/>
      <c r="P744" s="66"/>
      <c r="Q744" s="66"/>
      <c r="R744" s="66"/>
      <c r="S744" s="66"/>
      <c r="T744" s="67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T744" s="18" t="s">
        <v>146</v>
      </c>
      <c r="AU744" s="18" t="s">
        <v>88</v>
      </c>
    </row>
    <row r="745" spans="1:65" s="2" customFormat="1" ht="11.25">
      <c r="A745" s="36"/>
      <c r="B745" s="37"/>
      <c r="C745" s="38"/>
      <c r="D745" s="198" t="s">
        <v>191</v>
      </c>
      <c r="E745" s="38"/>
      <c r="F745" s="199" t="s">
        <v>1136</v>
      </c>
      <c r="G745" s="38"/>
      <c r="H745" s="38"/>
      <c r="I745" s="182"/>
      <c r="J745" s="38"/>
      <c r="K745" s="38"/>
      <c r="L745" s="41"/>
      <c r="M745" s="183"/>
      <c r="N745" s="184"/>
      <c r="O745" s="66"/>
      <c r="P745" s="66"/>
      <c r="Q745" s="66"/>
      <c r="R745" s="66"/>
      <c r="S745" s="66"/>
      <c r="T745" s="67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T745" s="18" t="s">
        <v>191</v>
      </c>
      <c r="AU745" s="18" t="s">
        <v>88</v>
      </c>
    </row>
    <row r="746" spans="1:65" s="11" customFormat="1" ht="22.9" customHeight="1">
      <c r="B746" s="153"/>
      <c r="C746" s="154"/>
      <c r="D746" s="155" t="s">
        <v>77</v>
      </c>
      <c r="E746" s="196" t="s">
        <v>1137</v>
      </c>
      <c r="F746" s="196" t="s">
        <v>1138</v>
      </c>
      <c r="G746" s="154"/>
      <c r="H746" s="154"/>
      <c r="I746" s="157"/>
      <c r="J746" s="197">
        <f>BK746</f>
        <v>0</v>
      </c>
      <c r="K746" s="154"/>
      <c r="L746" s="159"/>
      <c r="M746" s="160"/>
      <c r="N746" s="161"/>
      <c r="O746" s="161"/>
      <c r="P746" s="162">
        <f>SUM(P747:P816)</f>
        <v>0</v>
      </c>
      <c r="Q746" s="161"/>
      <c r="R746" s="162">
        <f>SUM(R747:R816)</f>
        <v>1.7655145200000006</v>
      </c>
      <c r="S746" s="161"/>
      <c r="T746" s="163">
        <f>SUM(T747:T816)</f>
        <v>0</v>
      </c>
      <c r="AR746" s="164" t="s">
        <v>88</v>
      </c>
      <c r="AT746" s="165" t="s">
        <v>77</v>
      </c>
      <c r="AU746" s="165" t="s">
        <v>86</v>
      </c>
      <c r="AY746" s="164" t="s">
        <v>140</v>
      </c>
      <c r="BK746" s="166">
        <f>SUM(BK747:BK816)</f>
        <v>0</v>
      </c>
    </row>
    <row r="747" spans="1:65" s="2" customFormat="1" ht="16.5" customHeight="1">
      <c r="A747" s="36"/>
      <c r="B747" s="37"/>
      <c r="C747" s="167" t="s">
        <v>1139</v>
      </c>
      <c r="D747" s="167" t="s">
        <v>141</v>
      </c>
      <c r="E747" s="168" t="s">
        <v>1140</v>
      </c>
      <c r="F747" s="169" t="s">
        <v>1141</v>
      </c>
      <c r="G747" s="170" t="s">
        <v>279</v>
      </c>
      <c r="H747" s="171">
        <v>22.125</v>
      </c>
      <c r="I747" s="172"/>
      <c r="J747" s="173">
        <f>ROUND(I747*H747,2)</f>
        <v>0</v>
      </c>
      <c r="K747" s="169" t="s">
        <v>245</v>
      </c>
      <c r="L747" s="41"/>
      <c r="M747" s="174" t="s">
        <v>32</v>
      </c>
      <c r="N747" s="175" t="s">
        <v>49</v>
      </c>
      <c r="O747" s="66"/>
      <c r="P747" s="176">
        <f>O747*H747</f>
        <v>0</v>
      </c>
      <c r="Q747" s="176">
        <v>2.7E-4</v>
      </c>
      <c r="R747" s="176">
        <f>Q747*H747</f>
        <v>5.9737499999999999E-3</v>
      </c>
      <c r="S747" s="176">
        <v>0</v>
      </c>
      <c r="T747" s="177">
        <f>S747*H747</f>
        <v>0</v>
      </c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R747" s="178" t="s">
        <v>348</v>
      </c>
      <c r="AT747" s="178" t="s">
        <v>141</v>
      </c>
      <c r="AU747" s="178" t="s">
        <v>88</v>
      </c>
      <c r="AY747" s="18" t="s">
        <v>140</v>
      </c>
      <c r="BE747" s="179">
        <f>IF(N747="základní",J747,0)</f>
        <v>0</v>
      </c>
      <c r="BF747" s="179">
        <f>IF(N747="snížená",J747,0)</f>
        <v>0</v>
      </c>
      <c r="BG747" s="179">
        <f>IF(N747="zákl. přenesená",J747,0)</f>
        <v>0</v>
      </c>
      <c r="BH747" s="179">
        <f>IF(N747="sníž. přenesená",J747,0)</f>
        <v>0</v>
      </c>
      <c r="BI747" s="179">
        <f>IF(N747="nulová",J747,0)</f>
        <v>0</v>
      </c>
      <c r="BJ747" s="18" t="s">
        <v>86</v>
      </c>
      <c r="BK747" s="179">
        <f>ROUND(I747*H747,2)</f>
        <v>0</v>
      </c>
      <c r="BL747" s="18" t="s">
        <v>348</v>
      </c>
      <c r="BM747" s="178" t="s">
        <v>1142</v>
      </c>
    </row>
    <row r="748" spans="1:65" s="2" customFormat="1" ht="11.25">
      <c r="A748" s="36"/>
      <c r="B748" s="37"/>
      <c r="C748" s="38"/>
      <c r="D748" s="180" t="s">
        <v>146</v>
      </c>
      <c r="E748" s="38"/>
      <c r="F748" s="181" t="s">
        <v>1143</v>
      </c>
      <c r="G748" s="38"/>
      <c r="H748" s="38"/>
      <c r="I748" s="182"/>
      <c r="J748" s="38"/>
      <c r="K748" s="38"/>
      <c r="L748" s="41"/>
      <c r="M748" s="183"/>
      <c r="N748" s="184"/>
      <c r="O748" s="66"/>
      <c r="P748" s="66"/>
      <c r="Q748" s="66"/>
      <c r="R748" s="66"/>
      <c r="S748" s="66"/>
      <c r="T748" s="67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T748" s="18" t="s">
        <v>146</v>
      </c>
      <c r="AU748" s="18" t="s">
        <v>88</v>
      </c>
    </row>
    <row r="749" spans="1:65" s="2" customFormat="1" ht="11.25">
      <c r="A749" s="36"/>
      <c r="B749" s="37"/>
      <c r="C749" s="38"/>
      <c r="D749" s="198" t="s">
        <v>191</v>
      </c>
      <c r="E749" s="38"/>
      <c r="F749" s="199" t="s">
        <v>1144</v>
      </c>
      <c r="G749" s="38"/>
      <c r="H749" s="38"/>
      <c r="I749" s="182"/>
      <c r="J749" s="38"/>
      <c r="K749" s="38"/>
      <c r="L749" s="41"/>
      <c r="M749" s="183"/>
      <c r="N749" s="184"/>
      <c r="O749" s="66"/>
      <c r="P749" s="66"/>
      <c r="Q749" s="66"/>
      <c r="R749" s="66"/>
      <c r="S749" s="66"/>
      <c r="T749" s="67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T749" s="18" t="s">
        <v>191</v>
      </c>
      <c r="AU749" s="18" t="s">
        <v>88</v>
      </c>
    </row>
    <row r="750" spans="1:65" s="14" customFormat="1" ht="11.25">
      <c r="B750" s="210"/>
      <c r="C750" s="211"/>
      <c r="D750" s="180" t="s">
        <v>249</v>
      </c>
      <c r="E750" s="212" t="s">
        <v>32</v>
      </c>
      <c r="F750" s="213" t="s">
        <v>1145</v>
      </c>
      <c r="G750" s="211"/>
      <c r="H750" s="214">
        <v>6.25</v>
      </c>
      <c r="I750" s="215"/>
      <c r="J750" s="211"/>
      <c r="K750" s="211"/>
      <c r="L750" s="216"/>
      <c r="M750" s="217"/>
      <c r="N750" s="218"/>
      <c r="O750" s="218"/>
      <c r="P750" s="218"/>
      <c r="Q750" s="218"/>
      <c r="R750" s="218"/>
      <c r="S750" s="218"/>
      <c r="T750" s="219"/>
      <c r="AT750" s="220" t="s">
        <v>249</v>
      </c>
      <c r="AU750" s="220" t="s">
        <v>88</v>
      </c>
      <c r="AV750" s="14" t="s">
        <v>88</v>
      </c>
      <c r="AW750" s="14" t="s">
        <v>39</v>
      </c>
      <c r="AX750" s="14" t="s">
        <v>78</v>
      </c>
      <c r="AY750" s="220" t="s">
        <v>140</v>
      </c>
    </row>
    <row r="751" spans="1:65" s="14" customFormat="1" ht="11.25">
      <c r="B751" s="210"/>
      <c r="C751" s="211"/>
      <c r="D751" s="180" t="s">
        <v>249</v>
      </c>
      <c r="E751" s="212" t="s">
        <v>32</v>
      </c>
      <c r="F751" s="213" t="s">
        <v>1146</v>
      </c>
      <c r="G751" s="211"/>
      <c r="H751" s="214">
        <v>1.875</v>
      </c>
      <c r="I751" s="215"/>
      <c r="J751" s="211"/>
      <c r="K751" s="211"/>
      <c r="L751" s="216"/>
      <c r="M751" s="217"/>
      <c r="N751" s="218"/>
      <c r="O751" s="218"/>
      <c r="P751" s="218"/>
      <c r="Q751" s="218"/>
      <c r="R751" s="218"/>
      <c r="S751" s="218"/>
      <c r="T751" s="219"/>
      <c r="AT751" s="220" t="s">
        <v>249</v>
      </c>
      <c r="AU751" s="220" t="s">
        <v>88</v>
      </c>
      <c r="AV751" s="14" t="s">
        <v>88</v>
      </c>
      <c r="AW751" s="14" t="s">
        <v>39</v>
      </c>
      <c r="AX751" s="14" t="s">
        <v>78</v>
      </c>
      <c r="AY751" s="220" t="s">
        <v>140</v>
      </c>
    </row>
    <row r="752" spans="1:65" s="14" customFormat="1" ht="11.25">
      <c r="B752" s="210"/>
      <c r="C752" s="211"/>
      <c r="D752" s="180" t="s">
        <v>249</v>
      </c>
      <c r="E752" s="212" t="s">
        <v>32</v>
      </c>
      <c r="F752" s="213" t="s">
        <v>1147</v>
      </c>
      <c r="G752" s="211"/>
      <c r="H752" s="214">
        <v>1.25</v>
      </c>
      <c r="I752" s="215"/>
      <c r="J752" s="211"/>
      <c r="K752" s="211"/>
      <c r="L752" s="216"/>
      <c r="M752" s="217"/>
      <c r="N752" s="218"/>
      <c r="O752" s="218"/>
      <c r="P752" s="218"/>
      <c r="Q752" s="218"/>
      <c r="R752" s="218"/>
      <c r="S752" s="218"/>
      <c r="T752" s="219"/>
      <c r="AT752" s="220" t="s">
        <v>249</v>
      </c>
      <c r="AU752" s="220" t="s">
        <v>88</v>
      </c>
      <c r="AV752" s="14" t="s">
        <v>88</v>
      </c>
      <c r="AW752" s="14" t="s">
        <v>39</v>
      </c>
      <c r="AX752" s="14" t="s">
        <v>78</v>
      </c>
      <c r="AY752" s="220" t="s">
        <v>140</v>
      </c>
    </row>
    <row r="753" spans="1:65" s="14" customFormat="1" ht="11.25">
      <c r="B753" s="210"/>
      <c r="C753" s="211"/>
      <c r="D753" s="180" t="s">
        <v>249</v>
      </c>
      <c r="E753" s="212" t="s">
        <v>32</v>
      </c>
      <c r="F753" s="213" t="s">
        <v>1148</v>
      </c>
      <c r="G753" s="211"/>
      <c r="H753" s="214">
        <v>8.75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249</v>
      </c>
      <c r="AU753" s="220" t="s">
        <v>88</v>
      </c>
      <c r="AV753" s="14" t="s">
        <v>88</v>
      </c>
      <c r="AW753" s="14" t="s">
        <v>39</v>
      </c>
      <c r="AX753" s="14" t="s">
        <v>78</v>
      </c>
      <c r="AY753" s="220" t="s">
        <v>140</v>
      </c>
    </row>
    <row r="754" spans="1:65" s="14" customFormat="1" ht="11.25">
      <c r="B754" s="210"/>
      <c r="C754" s="211"/>
      <c r="D754" s="180" t="s">
        <v>249</v>
      </c>
      <c r="E754" s="212" t="s">
        <v>32</v>
      </c>
      <c r="F754" s="213" t="s">
        <v>1149</v>
      </c>
      <c r="G754" s="211"/>
      <c r="H754" s="214">
        <v>4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249</v>
      </c>
      <c r="AU754" s="220" t="s">
        <v>88</v>
      </c>
      <c r="AV754" s="14" t="s">
        <v>88</v>
      </c>
      <c r="AW754" s="14" t="s">
        <v>39</v>
      </c>
      <c r="AX754" s="14" t="s">
        <v>78</v>
      </c>
      <c r="AY754" s="220" t="s">
        <v>140</v>
      </c>
    </row>
    <row r="755" spans="1:65" s="15" customFormat="1" ht="11.25">
      <c r="B755" s="221"/>
      <c r="C755" s="222"/>
      <c r="D755" s="180" t="s">
        <v>249</v>
      </c>
      <c r="E755" s="223" t="s">
        <v>32</v>
      </c>
      <c r="F755" s="224" t="s">
        <v>384</v>
      </c>
      <c r="G755" s="222"/>
      <c r="H755" s="225">
        <v>22.125</v>
      </c>
      <c r="I755" s="226"/>
      <c r="J755" s="222"/>
      <c r="K755" s="222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249</v>
      </c>
      <c r="AU755" s="231" t="s">
        <v>88</v>
      </c>
      <c r="AV755" s="15" t="s">
        <v>139</v>
      </c>
      <c r="AW755" s="15" t="s">
        <v>39</v>
      </c>
      <c r="AX755" s="15" t="s">
        <v>86</v>
      </c>
      <c r="AY755" s="231" t="s">
        <v>140</v>
      </c>
    </row>
    <row r="756" spans="1:65" s="2" customFormat="1" ht="16.5" customHeight="1">
      <c r="A756" s="36"/>
      <c r="B756" s="37"/>
      <c r="C756" s="232" t="s">
        <v>1150</v>
      </c>
      <c r="D756" s="232" t="s">
        <v>416</v>
      </c>
      <c r="E756" s="233" t="s">
        <v>1151</v>
      </c>
      <c r="F756" s="234" t="s">
        <v>1152</v>
      </c>
      <c r="G756" s="235" t="s">
        <v>279</v>
      </c>
      <c r="H756" s="236">
        <v>22.125</v>
      </c>
      <c r="I756" s="237"/>
      <c r="J756" s="238">
        <f>ROUND(I756*H756,2)</f>
        <v>0</v>
      </c>
      <c r="K756" s="234" t="s">
        <v>245</v>
      </c>
      <c r="L756" s="239"/>
      <c r="M756" s="240" t="s">
        <v>32</v>
      </c>
      <c r="N756" s="241" t="s">
        <v>49</v>
      </c>
      <c r="O756" s="66"/>
      <c r="P756" s="176">
        <f>O756*H756</f>
        <v>0</v>
      </c>
      <c r="Q756" s="176">
        <v>3.6810000000000002E-2</v>
      </c>
      <c r="R756" s="176">
        <f>Q756*H756</f>
        <v>0.8144212500000001</v>
      </c>
      <c r="S756" s="176">
        <v>0</v>
      </c>
      <c r="T756" s="177">
        <f>S756*H756</f>
        <v>0</v>
      </c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R756" s="178" t="s">
        <v>483</v>
      </c>
      <c r="AT756" s="178" t="s">
        <v>416</v>
      </c>
      <c r="AU756" s="178" t="s">
        <v>88</v>
      </c>
      <c r="AY756" s="18" t="s">
        <v>140</v>
      </c>
      <c r="BE756" s="179">
        <f>IF(N756="základní",J756,0)</f>
        <v>0</v>
      </c>
      <c r="BF756" s="179">
        <f>IF(N756="snížená",J756,0)</f>
        <v>0</v>
      </c>
      <c r="BG756" s="179">
        <f>IF(N756="zákl. přenesená",J756,0)</f>
        <v>0</v>
      </c>
      <c r="BH756" s="179">
        <f>IF(N756="sníž. přenesená",J756,0)</f>
        <v>0</v>
      </c>
      <c r="BI756" s="179">
        <f>IF(N756="nulová",J756,0)</f>
        <v>0</v>
      </c>
      <c r="BJ756" s="18" t="s">
        <v>86</v>
      </c>
      <c r="BK756" s="179">
        <f>ROUND(I756*H756,2)</f>
        <v>0</v>
      </c>
      <c r="BL756" s="18" t="s">
        <v>348</v>
      </c>
      <c r="BM756" s="178" t="s">
        <v>1153</v>
      </c>
    </row>
    <row r="757" spans="1:65" s="2" customFormat="1" ht="11.25">
      <c r="A757" s="36"/>
      <c r="B757" s="37"/>
      <c r="C757" s="38"/>
      <c r="D757" s="180" t="s">
        <v>146</v>
      </c>
      <c r="E757" s="38"/>
      <c r="F757" s="181" t="s">
        <v>1152</v>
      </c>
      <c r="G757" s="38"/>
      <c r="H757" s="38"/>
      <c r="I757" s="182"/>
      <c r="J757" s="38"/>
      <c r="K757" s="38"/>
      <c r="L757" s="41"/>
      <c r="M757" s="183"/>
      <c r="N757" s="184"/>
      <c r="O757" s="66"/>
      <c r="P757" s="66"/>
      <c r="Q757" s="66"/>
      <c r="R757" s="66"/>
      <c r="S757" s="66"/>
      <c r="T757" s="67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T757" s="18" t="s">
        <v>146</v>
      </c>
      <c r="AU757" s="18" t="s">
        <v>88</v>
      </c>
    </row>
    <row r="758" spans="1:65" s="2" customFormat="1" ht="21.75" customHeight="1">
      <c r="A758" s="36"/>
      <c r="B758" s="37"/>
      <c r="C758" s="167" t="s">
        <v>1154</v>
      </c>
      <c r="D758" s="167" t="s">
        <v>141</v>
      </c>
      <c r="E758" s="168" t="s">
        <v>1155</v>
      </c>
      <c r="F758" s="169" t="s">
        <v>1156</v>
      </c>
      <c r="G758" s="170" t="s">
        <v>366</v>
      </c>
      <c r="H758" s="171">
        <v>1</v>
      </c>
      <c r="I758" s="172"/>
      <c r="J758" s="173">
        <f>ROUND(I758*H758,2)</f>
        <v>0</v>
      </c>
      <c r="K758" s="169" t="s">
        <v>245</v>
      </c>
      <c r="L758" s="41"/>
      <c r="M758" s="174" t="s">
        <v>32</v>
      </c>
      <c r="N758" s="175" t="s">
        <v>49</v>
      </c>
      <c r="O758" s="66"/>
      <c r="P758" s="176">
        <f>O758*H758</f>
        <v>0</v>
      </c>
      <c r="Q758" s="176">
        <v>2.5999999999999998E-4</v>
      </c>
      <c r="R758" s="176">
        <f>Q758*H758</f>
        <v>2.5999999999999998E-4</v>
      </c>
      <c r="S758" s="176">
        <v>0</v>
      </c>
      <c r="T758" s="177">
        <f>S758*H758</f>
        <v>0</v>
      </c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R758" s="178" t="s">
        <v>348</v>
      </c>
      <c r="AT758" s="178" t="s">
        <v>141</v>
      </c>
      <c r="AU758" s="178" t="s">
        <v>88</v>
      </c>
      <c r="AY758" s="18" t="s">
        <v>140</v>
      </c>
      <c r="BE758" s="179">
        <f>IF(N758="základní",J758,0)</f>
        <v>0</v>
      </c>
      <c r="BF758" s="179">
        <f>IF(N758="snížená",J758,0)</f>
        <v>0</v>
      </c>
      <c r="BG758" s="179">
        <f>IF(N758="zákl. přenesená",J758,0)</f>
        <v>0</v>
      </c>
      <c r="BH758" s="179">
        <f>IF(N758="sníž. přenesená",J758,0)</f>
        <v>0</v>
      </c>
      <c r="BI758" s="179">
        <f>IF(N758="nulová",J758,0)</f>
        <v>0</v>
      </c>
      <c r="BJ758" s="18" t="s">
        <v>86</v>
      </c>
      <c r="BK758" s="179">
        <f>ROUND(I758*H758,2)</f>
        <v>0</v>
      </c>
      <c r="BL758" s="18" t="s">
        <v>348</v>
      </c>
      <c r="BM758" s="178" t="s">
        <v>1157</v>
      </c>
    </row>
    <row r="759" spans="1:65" s="2" customFormat="1" ht="19.5">
      <c r="A759" s="36"/>
      <c r="B759" s="37"/>
      <c r="C759" s="38"/>
      <c r="D759" s="180" t="s">
        <v>146</v>
      </c>
      <c r="E759" s="38"/>
      <c r="F759" s="181" t="s">
        <v>1158</v>
      </c>
      <c r="G759" s="38"/>
      <c r="H759" s="38"/>
      <c r="I759" s="182"/>
      <c r="J759" s="38"/>
      <c r="K759" s="38"/>
      <c r="L759" s="41"/>
      <c r="M759" s="183"/>
      <c r="N759" s="184"/>
      <c r="O759" s="66"/>
      <c r="P759" s="66"/>
      <c r="Q759" s="66"/>
      <c r="R759" s="66"/>
      <c r="S759" s="66"/>
      <c r="T759" s="67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T759" s="18" t="s">
        <v>146</v>
      </c>
      <c r="AU759" s="18" t="s">
        <v>88</v>
      </c>
    </row>
    <row r="760" spans="1:65" s="2" customFormat="1" ht="11.25">
      <c r="A760" s="36"/>
      <c r="B760" s="37"/>
      <c r="C760" s="38"/>
      <c r="D760" s="198" t="s">
        <v>191</v>
      </c>
      <c r="E760" s="38"/>
      <c r="F760" s="199" t="s">
        <v>1159</v>
      </c>
      <c r="G760" s="38"/>
      <c r="H760" s="38"/>
      <c r="I760" s="182"/>
      <c r="J760" s="38"/>
      <c r="K760" s="38"/>
      <c r="L760" s="41"/>
      <c r="M760" s="183"/>
      <c r="N760" s="184"/>
      <c r="O760" s="66"/>
      <c r="P760" s="66"/>
      <c r="Q760" s="66"/>
      <c r="R760" s="66"/>
      <c r="S760" s="66"/>
      <c r="T760" s="67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T760" s="18" t="s">
        <v>191</v>
      </c>
      <c r="AU760" s="18" t="s">
        <v>88</v>
      </c>
    </row>
    <row r="761" spans="1:65" s="14" customFormat="1" ht="11.25">
      <c r="B761" s="210"/>
      <c r="C761" s="211"/>
      <c r="D761" s="180" t="s">
        <v>249</v>
      </c>
      <c r="E761" s="212" t="s">
        <v>32</v>
      </c>
      <c r="F761" s="213" t="s">
        <v>1160</v>
      </c>
      <c r="G761" s="211"/>
      <c r="H761" s="214">
        <v>1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249</v>
      </c>
      <c r="AU761" s="220" t="s">
        <v>88</v>
      </c>
      <c r="AV761" s="14" t="s">
        <v>88</v>
      </c>
      <c r="AW761" s="14" t="s">
        <v>39</v>
      </c>
      <c r="AX761" s="14" t="s">
        <v>86</v>
      </c>
      <c r="AY761" s="220" t="s">
        <v>140</v>
      </c>
    </row>
    <row r="762" spans="1:65" s="2" customFormat="1" ht="16.5" customHeight="1">
      <c r="A762" s="36"/>
      <c r="B762" s="37"/>
      <c r="C762" s="232" t="s">
        <v>1161</v>
      </c>
      <c r="D762" s="232" t="s">
        <v>416</v>
      </c>
      <c r="E762" s="233" t="s">
        <v>1162</v>
      </c>
      <c r="F762" s="234" t="s">
        <v>1163</v>
      </c>
      <c r="G762" s="235" t="s">
        <v>279</v>
      </c>
      <c r="H762" s="236">
        <v>2.9129999999999998</v>
      </c>
      <c r="I762" s="237"/>
      <c r="J762" s="238">
        <f>ROUND(I762*H762,2)</f>
        <v>0</v>
      </c>
      <c r="K762" s="234" t="s">
        <v>245</v>
      </c>
      <c r="L762" s="239"/>
      <c r="M762" s="240" t="s">
        <v>32</v>
      </c>
      <c r="N762" s="241" t="s">
        <v>49</v>
      </c>
      <c r="O762" s="66"/>
      <c r="P762" s="176">
        <f>O762*H762</f>
        <v>0</v>
      </c>
      <c r="Q762" s="176">
        <v>3.968E-2</v>
      </c>
      <c r="R762" s="176">
        <f>Q762*H762</f>
        <v>0.11558784</v>
      </c>
      <c r="S762" s="176">
        <v>0</v>
      </c>
      <c r="T762" s="177">
        <f>S762*H762</f>
        <v>0</v>
      </c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R762" s="178" t="s">
        <v>483</v>
      </c>
      <c r="AT762" s="178" t="s">
        <v>416</v>
      </c>
      <c r="AU762" s="178" t="s">
        <v>88</v>
      </c>
      <c r="AY762" s="18" t="s">
        <v>140</v>
      </c>
      <c r="BE762" s="179">
        <f>IF(N762="základní",J762,0)</f>
        <v>0</v>
      </c>
      <c r="BF762" s="179">
        <f>IF(N762="snížená",J762,0)</f>
        <v>0</v>
      </c>
      <c r="BG762" s="179">
        <f>IF(N762="zákl. přenesená",J762,0)</f>
        <v>0</v>
      </c>
      <c r="BH762" s="179">
        <f>IF(N762="sníž. přenesená",J762,0)</f>
        <v>0</v>
      </c>
      <c r="BI762" s="179">
        <f>IF(N762="nulová",J762,0)</f>
        <v>0</v>
      </c>
      <c r="BJ762" s="18" t="s">
        <v>86</v>
      </c>
      <c r="BK762" s="179">
        <f>ROUND(I762*H762,2)</f>
        <v>0</v>
      </c>
      <c r="BL762" s="18" t="s">
        <v>348</v>
      </c>
      <c r="BM762" s="178" t="s">
        <v>1164</v>
      </c>
    </row>
    <row r="763" spans="1:65" s="2" customFormat="1" ht="11.25">
      <c r="A763" s="36"/>
      <c r="B763" s="37"/>
      <c r="C763" s="38"/>
      <c r="D763" s="180" t="s">
        <v>146</v>
      </c>
      <c r="E763" s="38"/>
      <c r="F763" s="181" t="s">
        <v>1163</v>
      </c>
      <c r="G763" s="38"/>
      <c r="H763" s="38"/>
      <c r="I763" s="182"/>
      <c r="J763" s="38"/>
      <c r="K763" s="38"/>
      <c r="L763" s="41"/>
      <c r="M763" s="183"/>
      <c r="N763" s="184"/>
      <c r="O763" s="66"/>
      <c r="P763" s="66"/>
      <c r="Q763" s="66"/>
      <c r="R763" s="66"/>
      <c r="S763" s="66"/>
      <c r="T763" s="67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T763" s="18" t="s">
        <v>146</v>
      </c>
      <c r="AU763" s="18" t="s">
        <v>88</v>
      </c>
    </row>
    <row r="764" spans="1:65" s="14" customFormat="1" ht="11.25">
      <c r="B764" s="210"/>
      <c r="C764" s="211"/>
      <c r="D764" s="180" t="s">
        <v>249</v>
      </c>
      <c r="E764" s="212" t="s">
        <v>32</v>
      </c>
      <c r="F764" s="213" t="s">
        <v>1165</v>
      </c>
      <c r="G764" s="211"/>
      <c r="H764" s="214">
        <v>2.9129999999999998</v>
      </c>
      <c r="I764" s="215"/>
      <c r="J764" s="211"/>
      <c r="K764" s="211"/>
      <c r="L764" s="216"/>
      <c r="M764" s="217"/>
      <c r="N764" s="218"/>
      <c r="O764" s="218"/>
      <c r="P764" s="218"/>
      <c r="Q764" s="218"/>
      <c r="R764" s="218"/>
      <c r="S764" s="218"/>
      <c r="T764" s="219"/>
      <c r="AT764" s="220" t="s">
        <v>249</v>
      </c>
      <c r="AU764" s="220" t="s">
        <v>88</v>
      </c>
      <c r="AV764" s="14" t="s">
        <v>88</v>
      </c>
      <c r="AW764" s="14" t="s">
        <v>39</v>
      </c>
      <c r="AX764" s="14" t="s">
        <v>86</v>
      </c>
      <c r="AY764" s="220" t="s">
        <v>140</v>
      </c>
    </row>
    <row r="765" spans="1:65" s="2" customFormat="1" ht="16.5" customHeight="1">
      <c r="A765" s="36"/>
      <c r="B765" s="37"/>
      <c r="C765" s="167" t="s">
        <v>1166</v>
      </c>
      <c r="D765" s="167" t="s">
        <v>141</v>
      </c>
      <c r="E765" s="168" t="s">
        <v>1167</v>
      </c>
      <c r="F765" s="169" t="s">
        <v>1168</v>
      </c>
      <c r="G765" s="170" t="s">
        <v>366</v>
      </c>
      <c r="H765" s="171">
        <v>23</v>
      </c>
      <c r="I765" s="172"/>
      <c r="J765" s="173">
        <f>ROUND(I765*H765,2)</f>
        <v>0</v>
      </c>
      <c r="K765" s="169" t="s">
        <v>245</v>
      </c>
      <c r="L765" s="41"/>
      <c r="M765" s="174" t="s">
        <v>32</v>
      </c>
      <c r="N765" s="175" t="s">
        <v>49</v>
      </c>
      <c r="O765" s="66"/>
      <c r="P765" s="176">
        <f>O765*H765</f>
        <v>0</v>
      </c>
      <c r="Q765" s="176">
        <v>0</v>
      </c>
      <c r="R765" s="176">
        <f>Q765*H765</f>
        <v>0</v>
      </c>
      <c r="S765" s="176">
        <v>0</v>
      </c>
      <c r="T765" s="177">
        <f>S765*H765</f>
        <v>0</v>
      </c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R765" s="178" t="s">
        <v>348</v>
      </c>
      <c r="AT765" s="178" t="s">
        <v>141</v>
      </c>
      <c r="AU765" s="178" t="s">
        <v>88</v>
      </c>
      <c r="AY765" s="18" t="s">
        <v>140</v>
      </c>
      <c r="BE765" s="179">
        <f>IF(N765="základní",J765,0)</f>
        <v>0</v>
      </c>
      <c r="BF765" s="179">
        <f>IF(N765="snížená",J765,0)</f>
        <v>0</v>
      </c>
      <c r="BG765" s="179">
        <f>IF(N765="zákl. přenesená",J765,0)</f>
        <v>0</v>
      </c>
      <c r="BH765" s="179">
        <f>IF(N765="sníž. přenesená",J765,0)</f>
        <v>0</v>
      </c>
      <c r="BI765" s="179">
        <f>IF(N765="nulová",J765,0)</f>
        <v>0</v>
      </c>
      <c r="BJ765" s="18" t="s">
        <v>86</v>
      </c>
      <c r="BK765" s="179">
        <f>ROUND(I765*H765,2)</f>
        <v>0</v>
      </c>
      <c r="BL765" s="18" t="s">
        <v>348</v>
      </c>
      <c r="BM765" s="178" t="s">
        <v>1169</v>
      </c>
    </row>
    <row r="766" spans="1:65" s="2" customFormat="1" ht="19.5">
      <c r="A766" s="36"/>
      <c r="B766" s="37"/>
      <c r="C766" s="38"/>
      <c r="D766" s="180" t="s">
        <v>146</v>
      </c>
      <c r="E766" s="38"/>
      <c r="F766" s="181" t="s">
        <v>1170</v>
      </c>
      <c r="G766" s="38"/>
      <c r="H766" s="38"/>
      <c r="I766" s="182"/>
      <c r="J766" s="38"/>
      <c r="K766" s="38"/>
      <c r="L766" s="41"/>
      <c r="M766" s="183"/>
      <c r="N766" s="184"/>
      <c r="O766" s="66"/>
      <c r="P766" s="66"/>
      <c r="Q766" s="66"/>
      <c r="R766" s="66"/>
      <c r="S766" s="66"/>
      <c r="T766" s="67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T766" s="18" t="s">
        <v>146</v>
      </c>
      <c r="AU766" s="18" t="s">
        <v>88</v>
      </c>
    </row>
    <row r="767" spans="1:65" s="2" customFormat="1" ht="11.25">
      <c r="A767" s="36"/>
      <c r="B767" s="37"/>
      <c r="C767" s="38"/>
      <c r="D767" s="198" t="s">
        <v>191</v>
      </c>
      <c r="E767" s="38"/>
      <c r="F767" s="199" t="s">
        <v>1171</v>
      </c>
      <c r="G767" s="38"/>
      <c r="H767" s="38"/>
      <c r="I767" s="182"/>
      <c r="J767" s="38"/>
      <c r="K767" s="38"/>
      <c r="L767" s="41"/>
      <c r="M767" s="183"/>
      <c r="N767" s="184"/>
      <c r="O767" s="66"/>
      <c r="P767" s="66"/>
      <c r="Q767" s="66"/>
      <c r="R767" s="66"/>
      <c r="S767" s="66"/>
      <c r="T767" s="67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T767" s="18" t="s">
        <v>191</v>
      </c>
      <c r="AU767" s="18" t="s">
        <v>88</v>
      </c>
    </row>
    <row r="768" spans="1:65" s="13" customFormat="1" ht="11.25">
      <c r="B768" s="200"/>
      <c r="C768" s="201"/>
      <c r="D768" s="180" t="s">
        <v>249</v>
      </c>
      <c r="E768" s="202" t="s">
        <v>32</v>
      </c>
      <c r="F768" s="203" t="s">
        <v>737</v>
      </c>
      <c r="G768" s="201"/>
      <c r="H768" s="202" t="s">
        <v>32</v>
      </c>
      <c r="I768" s="204"/>
      <c r="J768" s="201"/>
      <c r="K768" s="201"/>
      <c r="L768" s="205"/>
      <c r="M768" s="206"/>
      <c r="N768" s="207"/>
      <c r="O768" s="207"/>
      <c r="P768" s="207"/>
      <c r="Q768" s="207"/>
      <c r="R768" s="207"/>
      <c r="S768" s="207"/>
      <c r="T768" s="208"/>
      <c r="AT768" s="209" t="s">
        <v>249</v>
      </c>
      <c r="AU768" s="209" t="s">
        <v>88</v>
      </c>
      <c r="AV768" s="13" t="s">
        <v>86</v>
      </c>
      <c r="AW768" s="13" t="s">
        <v>39</v>
      </c>
      <c r="AX768" s="13" t="s">
        <v>78</v>
      </c>
      <c r="AY768" s="209" t="s">
        <v>140</v>
      </c>
    </row>
    <row r="769" spans="1:65" s="14" customFormat="1" ht="11.25">
      <c r="B769" s="210"/>
      <c r="C769" s="211"/>
      <c r="D769" s="180" t="s">
        <v>249</v>
      </c>
      <c r="E769" s="212" t="s">
        <v>32</v>
      </c>
      <c r="F769" s="213" t="s">
        <v>355</v>
      </c>
      <c r="G769" s="211"/>
      <c r="H769" s="214">
        <v>17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249</v>
      </c>
      <c r="AU769" s="220" t="s">
        <v>88</v>
      </c>
      <c r="AV769" s="14" t="s">
        <v>88</v>
      </c>
      <c r="AW769" s="14" t="s">
        <v>39</v>
      </c>
      <c r="AX769" s="14" t="s">
        <v>78</v>
      </c>
      <c r="AY769" s="220" t="s">
        <v>140</v>
      </c>
    </row>
    <row r="770" spans="1:65" s="13" customFormat="1" ht="11.25">
      <c r="B770" s="200"/>
      <c r="C770" s="201"/>
      <c r="D770" s="180" t="s">
        <v>249</v>
      </c>
      <c r="E770" s="202" t="s">
        <v>32</v>
      </c>
      <c r="F770" s="203" t="s">
        <v>738</v>
      </c>
      <c r="G770" s="201"/>
      <c r="H770" s="202" t="s">
        <v>32</v>
      </c>
      <c r="I770" s="204"/>
      <c r="J770" s="201"/>
      <c r="K770" s="201"/>
      <c r="L770" s="205"/>
      <c r="M770" s="206"/>
      <c r="N770" s="207"/>
      <c r="O770" s="207"/>
      <c r="P770" s="207"/>
      <c r="Q770" s="207"/>
      <c r="R770" s="207"/>
      <c r="S770" s="207"/>
      <c r="T770" s="208"/>
      <c r="AT770" s="209" t="s">
        <v>249</v>
      </c>
      <c r="AU770" s="209" t="s">
        <v>88</v>
      </c>
      <c r="AV770" s="13" t="s">
        <v>86</v>
      </c>
      <c r="AW770" s="13" t="s">
        <v>39</v>
      </c>
      <c r="AX770" s="13" t="s">
        <v>78</v>
      </c>
      <c r="AY770" s="209" t="s">
        <v>140</v>
      </c>
    </row>
    <row r="771" spans="1:65" s="14" customFormat="1" ht="11.25">
      <c r="B771" s="210"/>
      <c r="C771" s="211"/>
      <c r="D771" s="180" t="s">
        <v>249</v>
      </c>
      <c r="E771" s="212" t="s">
        <v>32</v>
      </c>
      <c r="F771" s="213" t="s">
        <v>165</v>
      </c>
      <c r="G771" s="211"/>
      <c r="H771" s="214">
        <v>6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249</v>
      </c>
      <c r="AU771" s="220" t="s">
        <v>88</v>
      </c>
      <c r="AV771" s="14" t="s">
        <v>88</v>
      </c>
      <c r="AW771" s="14" t="s">
        <v>39</v>
      </c>
      <c r="AX771" s="14" t="s">
        <v>78</v>
      </c>
      <c r="AY771" s="220" t="s">
        <v>140</v>
      </c>
    </row>
    <row r="772" spans="1:65" s="15" customFormat="1" ht="11.25">
      <c r="B772" s="221"/>
      <c r="C772" s="222"/>
      <c r="D772" s="180" t="s">
        <v>249</v>
      </c>
      <c r="E772" s="223" t="s">
        <v>32</v>
      </c>
      <c r="F772" s="224" t="s">
        <v>384</v>
      </c>
      <c r="G772" s="222"/>
      <c r="H772" s="225">
        <v>23</v>
      </c>
      <c r="I772" s="226"/>
      <c r="J772" s="222"/>
      <c r="K772" s="222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249</v>
      </c>
      <c r="AU772" s="231" t="s">
        <v>88</v>
      </c>
      <c r="AV772" s="15" t="s">
        <v>139</v>
      </c>
      <c r="AW772" s="15" t="s">
        <v>39</v>
      </c>
      <c r="AX772" s="15" t="s">
        <v>86</v>
      </c>
      <c r="AY772" s="231" t="s">
        <v>140</v>
      </c>
    </row>
    <row r="773" spans="1:65" s="2" customFormat="1" ht="16.5" customHeight="1">
      <c r="A773" s="36"/>
      <c r="B773" s="37"/>
      <c r="C773" s="232" t="s">
        <v>1172</v>
      </c>
      <c r="D773" s="232" t="s">
        <v>416</v>
      </c>
      <c r="E773" s="233" t="s">
        <v>1173</v>
      </c>
      <c r="F773" s="234" t="s">
        <v>1174</v>
      </c>
      <c r="G773" s="235" t="s">
        <v>366</v>
      </c>
      <c r="H773" s="236">
        <v>6</v>
      </c>
      <c r="I773" s="237"/>
      <c r="J773" s="238">
        <f>ROUND(I773*H773,2)</f>
        <v>0</v>
      </c>
      <c r="K773" s="234" t="s">
        <v>245</v>
      </c>
      <c r="L773" s="239"/>
      <c r="M773" s="240" t="s">
        <v>32</v>
      </c>
      <c r="N773" s="241" t="s">
        <v>49</v>
      </c>
      <c r="O773" s="66"/>
      <c r="P773" s="176">
        <f>O773*H773</f>
        <v>0</v>
      </c>
      <c r="Q773" s="176">
        <v>1.7500000000000002E-2</v>
      </c>
      <c r="R773" s="176">
        <f>Q773*H773</f>
        <v>0.10500000000000001</v>
      </c>
      <c r="S773" s="176">
        <v>0</v>
      </c>
      <c r="T773" s="177">
        <f>S773*H773</f>
        <v>0</v>
      </c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R773" s="178" t="s">
        <v>483</v>
      </c>
      <c r="AT773" s="178" t="s">
        <v>416</v>
      </c>
      <c r="AU773" s="178" t="s">
        <v>88</v>
      </c>
      <c r="AY773" s="18" t="s">
        <v>140</v>
      </c>
      <c r="BE773" s="179">
        <f>IF(N773="základní",J773,0)</f>
        <v>0</v>
      </c>
      <c r="BF773" s="179">
        <f>IF(N773="snížená",J773,0)</f>
        <v>0</v>
      </c>
      <c r="BG773" s="179">
        <f>IF(N773="zákl. přenesená",J773,0)</f>
        <v>0</v>
      </c>
      <c r="BH773" s="179">
        <f>IF(N773="sníž. přenesená",J773,0)</f>
        <v>0</v>
      </c>
      <c r="BI773" s="179">
        <f>IF(N773="nulová",J773,0)</f>
        <v>0</v>
      </c>
      <c r="BJ773" s="18" t="s">
        <v>86</v>
      </c>
      <c r="BK773" s="179">
        <f>ROUND(I773*H773,2)</f>
        <v>0</v>
      </c>
      <c r="BL773" s="18" t="s">
        <v>348</v>
      </c>
      <c r="BM773" s="178" t="s">
        <v>1175</v>
      </c>
    </row>
    <row r="774" spans="1:65" s="2" customFormat="1" ht="11.25">
      <c r="A774" s="36"/>
      <c r="B774" s="37"/>
      <c r="C774" s="38"/>
      <c r="D774" s="180" t="s">
        <v>146</v>
      </c>
      <c r="E774" s="38"/>
      <c r="F774" s="181" t="s">
        <v>1174</v>
      </c>
      <c r="G774" s="38"/>
      <c r="H774" s="38"/>
      <c r="I774" s="182"/>
      <c r="J774" s="38"/>
      <c r="K774" s="38"/>
      <c r="L774" s="41"/>
      <c r="M774" s="183"/>
      <c r="N774" s="184"/>
      <c r="O774" s="66"/>
      <c r="P774" s="66"/>
      <c r="Q774" s="66"/>
      <c r="R774" s="66"/>
      <c r="S774" s="66"/>
      <c r="T774" s="67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T774" s="18" t="s">
        <v>146</v>
      </c>
      <c r="AU774" s="18" t="s">
        <v>88</v>
      </c>
    </row>
    <row r="775" spans="1:65" s="2" customFormat="1" ht="16.5" customHeight="1">
      <c r="A775" s="36"/>
      <c r="B775" s="37"/>
      <c r="C775" s="232" t="s">
        <v>1176</v>
      </c>
      <c r="D775" s="232" t="s">
        <v>416</v>
      </c>
      <c r="E775" s="233" t="s">
        <v>1177</v>
      </c>
      <c r="F775" s="234" t="s">
        <v>1178</v>
      </c>
      <c r="G775" s="235" t="s">
        <v>366</v>
      </c>
      <c r="H775" s="236">
        <v>17</v>
      </c>
      <c r="I775" s="237"/>
      <c r="J775" s="238">
        <f>ROUND(I775*H775,2)</f>
        <v>0</v>
      </c>
      <c r="K775" s="234" t="s">
        <v>245</v>
      </c>
      <c r="L775" s="239"/>
      <c r="M775" s="240" t="s">
        <v>32</v>
      </c>
      <c r="N775" s="241" t="s">
        <v>49</v>
      </c>
      <c r="O775" s="66"/>
      <c r="P775" s="176">
        <f>O775*H775</f>
        <v>0</v>
      </c>
      <c r="Q775" s="176">
        <v>1.95E-2</v>
      </c>
      <c r="R775" s="176">
        <f>Q775*H775</f>
        <v>0.33150000000000002</v>
      </c>
      <c r="S775" s="176">
        <v>0</v>
      </c>
      <c r="T775" s="177">
        <f>S775*H775</f>
        <v>0</v>
      </c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R775" s="178" t="s">
        <v>483</v>
      </c>
      <c r="AT775" s="178" t="s">
        <v>416</v>
      </c>
      <c r="AU775" s="178" t="s">
        <v>88</v>
      </c>
      <c r="AY775" s="18" t="s">
        <v>140</v>
      </c>
      <c r="BE775" s="179">
        <f>IF(N775="základní",J775,0)</f>
        <v>0</v>
      </c>
      <c r="BF775" s="179">
        <f>IF(N775="snížená",J775,0)</f>
        <v>0</v>
      </c>
      <c r="BG775" s="179">
        <f>IF(N775="zákl. přenesená",J775,0)</f>
        <v>0</v>
      </c>
      <c r="BH775" s="179">
        <f>IF(N775="sníž. přenesená",J775,0)</f>
        <v>0</v>
      </c>
      <c r="BI775" s="179">
        <f>IF(N775="nulová",J775,0)</f>
        <v>0</v>
      </c>
      <c r="BJ775" s="18" t="s">
        <v>86</v>
      </c>
      <c r="BK775" s="179">
        <f>ROUND(I775*H775,2)</f>
        <v>0</v>
      </c>
      <c r="BL775" s="18" t="s">
        <v>348</v>
      </c>
      <c r="BM775" s="178" t="s">
        <v>1179</v>
      </c>
    </row>
    <row r="776" spans="1:65" s="2" customFormat="1" ht="11.25">
      <c r="A776" s="36"/>
      <c r="B776" s="37"/>
      <c r="C776" s="38"/>
      <c r="D776" s="180" t="s">
        <v>146</v>
      </c>
      <c r="E776" s="38"/>
      <c r="F776" s="181" t="s">
        <v>1178</v>
      </c>
      <c r="G776" s="38"/>
      <c r="H776" s="38"/>
      <c r="I776" s="182"/>
      <c r="J776" s="38"/>
      <c r="K776" s="38"/>
      <c r="L776" s="41"/>
      <c r="M776" s="183"/>
      <c r="N776" s="184"/>
      <c r="O776" s="66"/>
      <c r="P776" s="66"/>
      <c r="Q776" s="66"/>
      <c r="R776" s="66"/>
      <c r="S776" s="66"/>
      <c r="T776" s="67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T776" s="18" t="s">
        <v>146</v>
      </c>
      <c r="AU776" s="18" t="s">
        <v>88</v>
      </c>
    </row>
    <row r="777" spans="1:65" s="2" customFormat="1" ht="16.5" customHeight="1">
      <c r="A777" s="36"/>
      <c r="B777" s="37"/>
      <c r="C777" s="167" t="s">
        <v>1180</v>
      </c>
      <c r="D777" s="167" t="s">
        <v>141</v>
      </c>
      <c r="E777" s="168" t="s">
        <v>1181</v>
      </c>
      <c r="F777" s="169" t="s">
        <v>1182</v>
      </c>
      <c r="G777" s="170" t="s">
        <v>366</v>
      </c>
      <c r="H777" s="171">
        <v>1</v>
      </c>
      <c r="I777" s="172"/>
      <c r="J777" s="173">
        <f>ROUND(I777*H777,2)</f>
        <v>0</v>
      </c>
      <c r="K777" s="169" t="s">
        <v>245</v>
      </c>
      <c r="L777" s="41"/>
      <c r="M777" s="174" t="s">
        <v>32</v>
      </c>
      <c r="N777" s="175" t="s">
        <v>49</v>
      </c>
      <c r="O777" s="66"/>
      <c r="P777" s="176">
        <f>O777*H777</f>
        <v>0</v>
      </c>
      <c r="Q777" s="176">
        <v>0</v>
      </c>
      <c r="R777" s="176">
        <f>Q777*H777</f>
        <v>0</v>
      </c>
      <c r="S777" s="176">
        <v>0</v>
      </c>
      <c r="T777" s="177">
        <f>S777*H777</f>
        <v>0</v>
      </c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R777" s="178" t="s">
        <v>348</v>
      </c>
      <c r="AT777" s="178" t="s">
        <v>141</v>
      </c>
      <c r="AU777" s="178" t="s">
        <v>88</v>
      </c>
      <c r="AY777" s="18" t="s">
        <v>140</v>
      </c>
      <c r="BE777" s="179">
        <f>IF(N777="základní",J777,0)</f>
        <v>0</v>
      </c>
      <c r="BF777" s="179">
        <f>IF(N777="snížená",J777,0)</f>
        <v>0</v>
      </c>
      <c r="BG777" s="179">
        <f>IF(N777="zákl. přenesená",J777,0)</f>
        <v>0</v>
      </c>
      <c r="BH777" s="179">
        <f>IF(N777="sníž. přenesená",J777,0)</f>
        <v>0</v>
      </c>
      <c r="BI777" s="179">
        <f>IF(N777="nulová",J777,0)</f>
        <v>0</v>
      </c>
      <c r="BJ777" s="18" t="s">
        <v>86</v>
      </c>
      <c r="BK777" s="179">
        <f>ROUND(I777*H777,2)</f>
        <v>0</v>
      </c>
      <c r="BL777" s="18" t="s">
        <v>348</v>
      </c>
      <c r="BM777" s="178" t="s">
        <v>1183</v>
      </c>
    </row>
    <row r="778" spans="1:65" s="2" customFormat="1" ht="19.5">
      <c r="A778" s="36"/>
      <c r="B778" s="37"/>
      <c r="C778" s="38"/>
      <c r="D778" s="180" t="s">
        <v>146</v>
      </c>
      <c r="E778" s="38"/>
      <c r="F778" s="181" t="s">
        <v>1184</v>
      </c>
      <c r="G778" s="38"/>
      <c r="H778" s="38"/>
      <c r="I778" s="182"/>
      <c r="J778" s="38"/>
      <c r="K778" s="38"/>
      <c r="L778" s="41"/>
      <c r="M778" s="183"/>
      <c r="N778" s="184"/>
      <c r="O778" s="66"/>
      <c r="P778" s="66"/>
      <c r="Q778" s="66"/>
      <c r="R778" s="66"/>
      <c r="S778" s="66"/>
      <c r="T778" s="67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T778" s="18" t="s">
        <v>146</v>
      </c>
      <c r="AU778" s="18" t="s">
        <v>88</v>
      </c>
    </row>
    <row r="779" spans="1:65" s="2" customFormat="1" ht="11.25">
      <c r="A779" s="36"/>
      <c r="B779" s="37"/>
      <c r="C779" s="38"/>
      <c r="D779" s="198" t="s">
        <v>191</v>
      </c>
      <c r="E779" s="38"/>
      <c r="F779" s="199" t="s">
        <v>1185</v>
      </c>
      <c r="G779" s="38"/>
      <c r="H779" s="38"/>
      <c r="I779" s="182"/>
      <c r="J779" s="38"/>
      <c r="K779" s="38"/>
      <c r="L779" s="41"/>
      <c r="M779" s="183"/>
      <c r="N779" s="184"/>
      <c r="O779" s="66"/>
      <c r="P779" s="66"/>
      <c r="Q779" s="66"/>
      <c r="R779" s="66"/>
      <c r="S779" s="66"/>
      <c r="T779" s="67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T779" s="18" t="s">
        <v>191</v>
      </c>
      <c r="AU779" s="18" t="s">
        <v>88</v>
      </c>
    </row>
    <row r="780" spans="1:65" s="2" customFormat="1" ht="16.5" customHeight="1">
      <c r="A780" s="36"/>
      <c r="B780" s="37"/>
      <c r="C780" s="232" t="s">
        <v>1186</v>
      </c>
      <c r="D780" s="232" t="s">
        <v>416</v>
      </c>
      <c r="E780" s="233" t="s">
        <v>1187</v>
      </c>
      <c r="F780" s="234" t="s">
        <v>1188</v>
      </c>
      <c r="G780" s="235" t="s">
        <v>366</v>
      </c>
      <c r="H780" s="236">
        <v>1</v>
      </c>
      <c r="I780" s="237"/>
      <c r="J780" s="238">
        <f>ROUND(I780*H780,2)</f>
        <v>0</v>
      </c>
      <c r="K780" s="234" t="s">
        <v>245</v>
      </c>
      <c r="L780" s="239"/>
      <c r="M780" s="240" t="s">
        <v>32</v>
      </c>
      <c r="N780" s="241" t="s">
        <v>49</v>
      </c>
      <c r="O780" s="66"/>
      <c r="P780" s="176">
        <f>O780*H780</f>
        <v>0</v>
      </c>
      <c r="Q780" s="176">
        <v>3.5999999999999997E-2</v>
      </c>
      <c r="R780" s="176">
        <f>Q780*H780</f>
        <v>3.5999999999999997E-2</v>
      </c>
      <c r="S780" s="176">
        <v>0</v>
      </c>
      <c r="T780" s="177">
        <f>S780*H780</f>
        <v>0</v>
      </c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R780" s="178" t="s">
        <v>483</v>
      </c>
      <c r="AT780" s="178" t="s">
        <v>416</v>
      </c>
      <c r="AU780" s="178" t="s">
        <v>88</v>
      </c>
      <c r="AY780" s="18" t="s">
        <v>140</v>
      </c>
      <c r="BE780" s="179">
        <f>IF(N780="základní",J780,0)</f>
        <v>0</v>
      </c>
      <c r="BF780" s="179">
        <f>IF(N780="snížená",J780,0)</f>
        <v>0</v>
      </c>
      <c r="BG780" s="179">
        <f>IF(N780="zákl. přenesená",J780,0)</f>
        <v>0</v>
      </c>
      <c r="BH780" s="179">
        <f>IF(N780="sníž. přenesená",J780,0)</f>
        <v>0</v>
      </c>
      <c r="BI780" s="179">
        <f>IF(N780="nulová",J780,0)</f>
        <v>0</v>
      </c>
      <c r="BJ780" s="18" t="s">
        <v>86</v>
      </c>
      <c r="BK780" s="179">
        <f>ROUND(I780*H780,2)</f>
        <v>0</v>
      </c>
      <c r="BL780" s="18" t="s">
        <v>348</v>
      </c>
      <c r="BM780" s="178" t="s">
        <v>1189</v>
      </c>
    </row>
    <row r="781" spans="1:65" s="2" customFormat="1" ht="11.25">
      <c r="A781" s="36"/>
      <c r="B781" s="37"/>
      <c r="C781" s="38"/>
      <c r="D781" s="180" t="s">
        <v>146</v>
      </c>
      <c r="E781" s="38"/>
      <c r="F781" s="181" t="s">
        <v>1188</v>
      </c>
      <c r="G781" s="38"/>
      <c r="H781" s="38"/>
      <c r="I781" s="182"/>
      <c r="J781" s="38"/>
      <c r="K781" s="38"/>
      <c r="L781" s="41"/>
      <c r="M781" s="183"/>
      <c r="N781" s="184"/>
      <c r="O781" s="66"/>
      <c r="P781" s="66"/>
      <c r="Q781" s="66"/>
      <c r="R781" s="66"/>
      <c r="S781" s="66"/>
      <c r="T781" s="67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T781" s="18" t="s">
        <v>146</v>
      </c>
      <c r="AU781" s="18" t="s">
        <v>88</v>
      </c>
    </row>
    <row r="782" spans="1:65" s="2" customFormat="1" ht="16.5" customHeight="1">
      <c r="A782" s="36"/>
      <c r="B782" s="37"/>
      <c r="C782" s="167" t="s">
        <v>1190</v>
      </c>
      <c r="D782" s="167" t="s">
        <v>141</v>
      </c>
      <c r="E782" s="168" t="s">
        <v>1191</v>
      </c>
      <c r="F782" s="169" t="s">
        <v>1192</v>
      </c>
      <c r="G782" s="170" t="s">
        <v>366</v>
      </c>
      <c r="H782" s="171">
        <v>2</v>
      </c>
      <c r="I782" s="172"/>
      <c r="J782" s="173">
        <f>ROUND(I782*H782,2)</f>
        <v>0</v>
      </c>
      <c r="K782" s="169" t="s">
        <v>245</v>
      </c>
      <c r="L782" s="41"/>
      <c r="M782" s="174" t="s">
        <v>32</v>
      </c>
      <c r="N782" s="175" t="s">
        <v>49</v>
      </c>
      <c r="O782" s="66"/>
      <c r="P782" s="176">
        <f>O782*H782</f>
        <v>0</v>
      </c>
      <c r="Q782" s="176">
        <v>9.2000000000000003E-4</v>
      </c>
      <c r="R782" s="176">
        <f>Q782*H782</f>
        <v>1.8400000000000001E-3</v>
      </c>
      <c r="S782" s="176">
        <v>0</v>
      </c>
      <c r="T782" s="177">
        <f>S782*H782</f>
        <v>0</v>
      </c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R782" s="178" t="s">
        <v>348</v>
      </c>
      <c r="AT782" s="178" t="s">
        <v>141</v>
      </c>
      <c r="AU782" s="178" t="s">
        <v>88</v>
      </c>
      <c r="AY782" s="18" t="s">
        <v>140</v>
      </c>
      <c r="BE782" s="179">
        <f>IF(N782="základní",J782,0)</f>
        <v>0</v>
      </c>
      <c r="BF782" s="179">
        <f>IF(N782="snížená",J782,0)</f>
        <v>0</v>
      </c>
      <c r="BG782" s="179">
        <f>IF(N782="zákl. přenesená",J782,0)</f>
        <v>0</v>
      </c>
      <c r="BH782" s="179">
        <f>IF(N782="sníž. přenesená",J782,0)</f>
        <v>0</v>
      </c>
      <c r="BI782" s="179">
        <f>IF(N782="nulová",J782,0)</f>
        <v>0</v>
      </c>
      <c r="BJ782" s="18" t="s">
        <v>86</v>
      </c>
      <c r="BK782" s="179">
        <f>ROUND(I782*H782,2)</f>
        <v>0</v>
      </c>
      <c r="BL782" s="18" t="s">
        <v>348</v>
      </c>
      <c r="BM782" s="178" t="s">
        <v>1193</v>
      </c>
    </row>
    <row r="783" spans="1:65" s="2" customFormat="1" ht="11.25">
      <c r="A783" s="36"/>
      <c r="B783" s="37"/>
      <c r="C783" s="38"/>
      <c r="D783" s="180" t="s">
        <v>146</v>
      </c>
      <c r="E783" s="38"/>
      <c r="F783" s="181" t="s">
        <v>1194</v>
      </c>
      <c r="G783" s="38"/>
      <c r="H783" s="38"/>
      <c r="I783" s="182"/>
      <c r="J783" s="38"/>
      <c r="K783" s="38"/>
      <c r="L783" s="41"/>
      <c r="M783" s="183"/>
      <c r="N783" s="184"/>
      <c r="O783" s="66"/>
      <c r="P783" s="66"/>
      <c r="Q783" s="66"/>
      <c r="R783" s="66"/>
      <c r="S783" s="66"/>
      <c r="T783" s="67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T783" s="18" t="s">
        <v>146</v>
      </c>
      <c r="AU783" s="18" t="s">
        <v>88</v>
      </c>
    </row>
    <row r="784" spans="1:65" s="2" customFormat="1" ht="11.25">
      <c r="A784" s="36"/>
      <c r="B784" s="37"/>
      <c r="C784" s="38"/>
      <c r="D784" s="198" t="s">
        <v>191</v>
      </c>
      <c r="E784" s="38"/>
      <c r="F784" s="199" t="s">
        <v>1195</v>
      </c>
      <c r="G784" s="38"/>
      <c r="H784" s="38"/>
      <c r="I784" s="182"/>
      <c r="J784" s="38"/>
      <c r="K784" s="38"/>
      <c r="L784" s="41"/>
      <c r="M784" s="183"/>
      <c r="N784" s="184"/>
      <c r="O784" s="66"/>
      <c r="P784" s="66"/>
      <c r="Q784" s="66"/>
      <c r="R784" s="66"/>
      <c r="S784" s="66"/>
      <c r="T784" s="67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T784" s="18" t="s">
        <v>191</v>
      </c>
      <c r="AU784" s="18" t="s">
        <v>88</v>
      </c>
    </row>
    <row r="785" spans="1:65" s="14" customFormat="1" ht="11.25">
      <c r="B785" s="210"/>
      <c r="C785" s="211"/>
      <c r="D785" s="180" t="s">
        <v>249</v>
      </c>
      <c r="E785" s="212" t="s">
        <v>32</v>
      </c>
      <c r="F785" s="213" t="s">
        <v>1196</v>
      </c>
      <c r="G785" s="211"/>
      <c r="H785" s="214">
        <v>2</v>
      </c>
      <c r="I785" s="215"/>
      <c r="J785" s="211"/>
      <c r="K785" s="211"/>
      <c r="L785" s="216"/>
      <c r="M785" s="217"/>
      <c r="N785" s="218"/>
      <c r="O785" s="218"/>
      <c r="P785" s="218"/>
      <c r="Q785" s="218"/>
      <c r="R785" s="218"/>
      <c r="S785" s="218"/>
      <c r="T785" s="219"/>
      <c r="AT785" s="220" t="s">
        <v>249</v>
      </c>
      <c r="AU785" s="220" t="s">
        <v>88</v>
      </c>
      <c r="AV785" s="14" t="s">
        <v>88</v>
      </c>
      <c r="AW785" s="14" t="s">
        <v>39</v>
      </c>
      <c r="AX785" s="14" t="s">
        <v>86</v>
      </c>
      <c r="AY785" s="220" t="s">
        <v>140</v>
      </c>
    </row>
    <row r="786" spans="1:65" s="2" customFormat="1" ht="16.5" customHeight="1">
      <c r="A786" s="36"/>
      <c r="B786" s="37"/>
      <c r="C786" s="232" t="s">
        <v>1197</v>
      </c>
      <c r="D786" s="232" t="s">
        <v>416</v>
      </c>
      <c r="E786" s="233" t="s">
        <v>1198</v>
      </c>
      <c r="F786" s="234" t="s">
        <v>1199</v>
      </c>
      <c r="G786" s="235" t="s">
        <v>279</v>
      </c>
      <c r="H786" s="236">
        <v>3.4079999999999999</v>
      </c>
      <c r="I786" s="237"/>
      <c r="J786" s="238">
        <f>ROUND(I786*H786,2)</f>
        <v>0</v>
      </c>
      <c r="K786" s="234" t="s">
        <v>245</v>
      </c>
      <c r="L786" s="239"/>
      <c r="M786" s="240" t="s">
        <v>32</v>
      </c>
      <c r="N786" s="241" t="s">
        <v>49</v>
      </c>
      <c r="O786" s="66"/>
      <c r="P786" s="176">
        <f>O786*H786</f>
        <v>0</v>
      </c>
      <c r="Q786" s="176">
        <v>4.0210000000000003E-2</v>
      </c>
      <c r="R786" s="176">
        <f>Q786*H786</f>
        <v>0.13703567999999999</v>
      </c>
      <c r="S786" s="176">
        <v>0</v>
      </c>
      <c r="T786" s="177">
        <f>S786*H786</f>
        <v>0</v>
      </c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R786" s="178" t="s">
        <v>483</v>
      </c>
      <c r="AT786" s="178" t="s">
        <v>416</v>
      </c>
      <c r="AU786" s="178" t="s">
        <v>88</v>
      </c>
      <c r="AY786" s="18" t="s">
        <v>140</v>
      </c>
      <c r="BE786" s="179">
        <f>IF(N786="základní",J786,0)</f>
        <v>0</v>
      </c>
      <c r="BF786" s="179">
        <f>IF(N786="snížená",J786,0)</f>
        <v>0</v>
      </c>
      <c r="BG786" s="179">
        <f>IF(N786="zákl. přenesená",J786,0)</f>
        <v>0</v>
      </c>
      <c r="BH786" s="179">
        <f>IF(N786="sníž. přenesená",J786,0)</f>
        <v>0</v>
      </c>
      <c r="BI786" s="179">
        <f>IF(N786="nulová",J786,0)</f>
        <v>0</v>
      </c>
      <c r="BJ786" s="18" t="s">
        <v>86</v>
      </c>
      <c r="BK786" s="179">
        <f>ROUND(I786*H786,2)</f>
        <v>0</v>
      </c>
      <c r="BL786" s="18" t="s">
        <v>348</v>
      </c>
      <c r="BM786" s="178" t="s">
        <v>1200</v>
      </c>
    </row>
    <row r="787" spans="1:65" s="2" customFormat="1" ht="11.25">
      <c r="A787" s="36"/>
      <c r="B787" s="37"/>
      <c r="C787" s="38"/>
      <c r="D787" s="180" t="s">
        <v>146</v>
      </c>
      <c r="E787" s="38"/>
      <c r="F787" s="181" t="s">
        <v>1199</v>
      </c>
      <c r="G787" s="38"/>
      <c r="H787" s="38"/>
      <c r="I787" s="182"/>
      <c r="J787" s="38"/>
      <c r="K787" s="38"/>
      <c r="L787" s="41"/>
      <c r="M787" s="183"/>
      <c r="N787" s="184"/>
      <c r="O787" s="66"/>
      <c r="P787" s="66"/>
      <c r="Q787" s="66"/>
      <c r="R787" s="66"/>
      <c r="S787" s="66"/>
      <c r="T787" s="67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T787" s="18" t="s">
        <v>146</v>
      </c>
      <c r="AU787" s="18" t="s">
        <v>88</v>
      </c>
    </row>
    <row r="788" spans="1:65" s="14" customFormat="1" ht="11.25">
      <c r="B788" s="210"/>
      <c r="C788" s="211"/>
      <c r="D788" s="180" t="s">
        <v>249</v>
      </c>
      <c r="E788" s="212" t="s">
        <v>32</v>
      </c>
      <c r="F788" s="213" t="s">
        <v>1201</v>
      </c>
      <c r="G788" s="211"/>
      <c r="H788" s="214">
        <v>3.4079999999999999</v>
      </c>
      <c r="I788" s="215"/>
      <c r="J788" s="211"/>
      <c r="K788" s="211"/>
      <c r="L788" s="216"/>
      <c r="M788" s="217"/>
      <c r="N788" s="218"/>
      <c r="O788" s="218"/>
      <c r="P788" s="218"/>
      <c r="Q788" s="218"/>
      <c r="R788" s="218"/>
      <c r="S788" s="218"/>
      <c r="T788" s="219"/>
      <c r="AT788" s="220" t="s">
        <v>249</v>
      </c>
      <c r="AU788" s="220" t="s">
        <v>88</v>
      </c>
      <c r="AV788" s="14" t="s">
        <v>88</v>
      </c>
      <c r="AW788" s="14" t="s">
        <v>39</v>
      </c>
      <c r="AX788" s="14" t="s">
        <v>86</v>
      </c>
      <c r="AY788" s="220" t="s">
        <v>140</v>
      </c>
    </row>
    <row r="789" spans="1:65" s="2" customFormat="1" ht="16.5" customHeight="1">
      <c r="A789" s="36"/>
      <c r="B789" s="37"/>
      <c r="C789" s="167" t="s">
        <v>1202</v>
      </c>
      <c r="D789" s="167" t="s">
        <v>141</v>
      </c>
      <c r="E789" s="168" t="s">
        <v>1203</v>
      </c>
      <c r="F789" s="169" t="s">
        <v>1204</v>
      </c>
      <c r="G789" s="170" t="s">
        <v>366</v>
      </c>
      <c r="H789" s="171">
        <v>1</v>
      </c>
      <c r="I789" s="172"/>
      <c r="J789" s="173">
        <f>ROUND(I789*H789,2)</f>
        <v>0</v>
      </c>
      <c r="K789" s="169" t="s">
        <v>245</v>
      </c>
      <c r="L789" s="41"/>
      <c r="M789" s="174" t="s">
        <v>32</v>
      </c>
      <c r="N789" s="175" t="s">
        <v>49</v>
      </c>
      <c r="O789" s="66"/>
      <c r="P789" s="176">
        <f>O789*H789</f>
        <v>0</v>
      </c>
      <c r="Q789" s="176">
        <v>8.8000000000000003E-4</v>
      </c>
      <c r="R789" s="176">
        <f>Q789*H789</f>
        <v>8.8000000000000003E-4</v>
      </c>
      <c r="S789" s="176">
        <v>0</v>
      </c>
      <c r="T789" s="177">
        <f>S789*H789</f>
        <v>0</v>
      </c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R789" s="178" t="s">
        <v>348</v>
      </c>
      <c r="AT789" s="178" t="s">
        <v>141</v>
      </c>
      <c r="AU789" s="178" t="s">
        <v>88</v>
      </c>
      <c r="AY789" s="18" t="s">
        <v>140</v>
      </c>
      <c r="BE789" s="179">
        <f>IF(N789="základní",J789,0)</f>
        <v>0</v>
      </c>
      <c r="BF789" s="179">
        <f>IF(N789="snížená",J789,0)</f>
        <v>0</v>
      </c>
      <c r="BG789" s="179">
        <f>IF(N789="zákl. přenesená",J789,0)</f>
        <v>0</v>
      </c>
      <c r="BH789" s="179">
        <f>IF(N789="sníž. přenesená",J789,0)</f>
        <v>0</v>
      </c>
      <c r="BI789" s="179">
        <f>IF(N789="nulová",J789,0)</f>
        <v>0</v>
      </c>
      <c r="BJ789" s="18" t="s">
        <v>86</v>
      </c>
      <c r="BK789" s="179">
        <f>ROUND(I789*H789,2)</f>
        <v>0</v>
      </c>
      <c r="BL789" s="18" t="s">
        <v>348</v>
      </c>
      <c r="BM789" s="178" t="s">
        <v>1205</v>
      </c>
    </row>
    <row r="790" spans="1:65" s="2" customFormat="1" ht="11.25">
      <c r="A790" s="36"/>
      <c r="B790" s="37"/>
      <c r="C790" s="38"/>
      <c r="D790" s="180" t="s">
        <v>146</v>
      </c>
      <c r="E790" s="38"/>
      <c r="F790" s="181" t="s">
        <v>1206</v>
      </c>
      <c r="G790" s="38"/>
      <c r="H790" s="38"/>
      <c r="I790" s="182"/>
      <c r="J790" s="38"/>
      <c r="K790" s="38"/>
      <c r="L790" s="41"/>
      <c r="M790" s="183"/>
      <c r="N790" s="184"/>
      <c r="O790" s="66"/>
      <c r="P790" s="66"/>
      <c r="Q790" s="66"/>
      <c r="R790" s="66"/>
      <c r="S790" s="66"/>
      <c r="T790" s="67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T790" s="18" t="s">
        <v>146</v>
      </c>
      <c r="AU790" s="18" t="s">
        <v>88</v>
      </c>
    </row>
    <row r="791" spans="1:65" s="2" customFormat="1" ht="11.25">
      <c r="A791" s="36"/>
      <c r="B791" s="37"/>
      <c r="C791" s="38"/>
      <c r="D791" s="198" t="s">
        <v>191</v>
      </c>
      <c r="E791" s="38"/>
      <c r="F791" s="199" t="s">
        <v>1207</v>
      </c>
      <c r="G791" s="38"/>
      <c r="H791" s="38"/>
      <c r="I791" s="182"/>
      <c r="J791" s="38"/>
      <c r="K791" s="38"/>
      <c r="L791" s="41"/>
      <c r="M791" s="183"/>
      <c r="N791" s="184"/>
      <c r="O791" s="66"/>
      <c r="P791" s="66"/>
      <c r="Q791" s="66"/>
      <c r="R791" s="66"/>
      <c r="S791" s="66"/>
      <c r="T791" s="67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T791" s="18" t="s">
        <v>191</v>
      </c>
      <c r="AU791" s="18" t="s">
        <v>88</v>
      </c>
    </row>
    <row r="792" spans="1:65" s="14" customFormat="1" ht="11.25">
      <c r="B792" s="210"/>
      <c r="C792" s="211"/>
      <c r="D792" s="180" t="s">
        <v>249</v>
      </c>
      <c r="E792" s="212" t="s">
        <v>32</v>
      </c>
      <c r="F792" s="213" t="s">
        <v>1208</v>
      </c>
      <c r="G792" s="211"/>
      <c r="H792" s="214">
        <v>1</v>
      </c>
      <c r="I792" s="215"/>
      <c r="J792" s="211"/>
      <c r="K792" s="211"/>
      <c r="L792" s="216"/>
      <c r="M792" s="217"/>
      <c r="N792" s="218"/>
      <c r="O792" s="218"/>
      <c r="P792" s="218"/>
      <c r="Q792" s="218"/>
      <c r="R792" s="218"/>
      <c r="S792" s="218"/>
      <c r="T792" s="219"/>
      <c r="AT792" s="220" t="s">
        <v>249</v>
      </c>
      <c r="AU792" s="220" t="s">
        <v>88</v>
      </c>
      <c r="AV792" s="14" t="s">
        <v>88</v>
      </c>
      <c r="AW792" s="14" t="s">
        <v>39</v>
      </c>
      <c r="AX792" s="14" t="s">
        <v>86</v>
      </c>
      <c r="AY792" s="220" t="s">
        <v>140</v>
      </c>
    </row>
    <row r="793" spans="1:65" s="2" customFormat="1" ht="16.5" customHeight="1">
      <c r="A793" s="36"/>
      <c r="B793" s="37"/>
      <c r="C793" s="232" t="s">
        <v>1209</v>
      </c>
      <c r="D793" s="232" t="s">
        <v>416</v>
      </c>
      <c r="E793" s="233" t="s">
        <v>1210</v>
      </c>
      <c r="F793" s="234" t="s">
        <v>1211</v>
      </c>
      <c r="G793" s="235" t="s">
        <v>279</v>
      </c>
      <c r="H793" s="236">
        <v>3.85</v>
      </c>
      <c r="I793" s="237"/>
      <c r="J793" s="238">
        <f>ROUND(I793*H793,2)</f>
        <v>0</v>
      </c>
      <c r="K793" s="234" t="s">
        <v>245</v>
      </c>
      <c r="L793" s="239"/>
      <c r="M793" s="240" t="s">
        <v>32</v>
      </c>
      <c r="N793" s="241" t="s">
        <v>49</v>
      </c>
      <c r="O793" s="66"/>
      <c r="P793" s="176">
        <f>O793*H793</f>
        <v>0</v>
      </c>
      <c r="Q793" s="176">
        <v>4.0210000000000003E-2</v>
      </c>
      <c r="R793" s="176">
        <f>Q793*H793</f>
        <v>0.15480850000000002</v>
      </c>
      <c r="S793" s="176">
        <v>0</v>
      </c>
      <c r="T793" s="177">
        <f>S793*H793</f>
        <v>0</v>
      </c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R793" s="178" t="s">
        <v>483</v>
      </c>
      <c r="AT793" s="178" t="s">
        <v>416</v>
      </c>
      <c r="AU793" s="178" t="s">
        <v>88</v>
      </c>
      <c r="AY793" s="18" t="s">
        <v>140</v>
      </c>
      <c r="BE793" s="179">
        <f>IF(N793="základní",J793,0)</f>
        <v>0</v>
      </c>
      <c r="BF793" s="179">
        <f>IF(N793="snížená",J793,0)</f>
        <v>0</v>
      </c>
      <c r="BG793" s="179">
        <f>IF(N793="zákl. přenesená",J793,0)</f>
        <v>0</v>
      </c>
      <c r="BH793" s="179">
        <f>IF(N793="sníž. přenesená",J793,0)</f>
        <v>0</v>
      </c>
      <c r="BI793" s="179">
        <f>IF(N793="nulová",J793,0)</f>
        <v>0</v>
      </c>
      <c r="BJ793" s="18" t="s">
        <v>86</v>
      </c>
      <c r="BK793" s="179">
        <f>ROUND(I793*H793,2)</f>
        <v>0</v>
      </c>
      <c r="BL793" s="18" t="s">
        <v>348</v>
      </c>
      <c r="BM793" s="178" t="s">
        <v>1212</v>
      </c>
    </row>
    <row r="794" spans="1:65" s="2" customFormat="1" ht="11.25">
      <c r="A794" s="36"/>
      <c r="B794" s="37"/>
      <c r="C794" s="38"/>
      <c r="D794" s="180" t="s">
        <v>146</v>
      </c>
      <c r="E794" s="38"/>
      <c r="F794" s="181" t="s">
        <v>1211</v>
      </c>
      <c r="G794" s="38"/>
      <c r="H794" s="38"/>
      <c r="I794" s="182"/>
      <c r="J794" s="38"/>
      <c r="K794" s="38"/>
      <c r="L794" s="41"/>
      <c r="M794" s="183"/>
      <c r="N794" s="184"/>
      <c r="O794" s="66"/>
      <c r="P794" s="66"/>
      <c r="Q794" s="66"/>
      <c r="R794" s="66"/>
      <c r="S794" s="66"/>
      <c r="T794" s="67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T794" s="18" t="s">
        <v>146</v>
      </c>
      <c r="AU794" s="18" t="s">
        <v>88</v>
      </c>
    </row>
    <row r="795" spans="1:65" s="14" customFormat="1" ht="11.25">
      <c r="B795" s="210"/>
      <c r="C795" s="211"/>
      <c r="D795" s="180" t="s">
        <v>249</v>
      </c>
      <c r="E795" s="212" t="s">
        <v>32</v>
      </c>
      <c r="F795" s="213" t="s">
        <v>1213</v>
      </c>
      <c r="G795" s="211"/>
      <c r="H795" s="214">
        <v>3.85</v>
      </c>
      <c r="I795" s="215"/>
      <c r="J795" s="211"/>
      <c r="K795" s="211"/>
      <c r="L795" s="216"/>
      <c r="M795" s="217"/>
      <c r="N795" s="218"/>
      <c r="O795" s="218"/>
      <c r="P795" s="218"/>
      <c r="Q795" s="218"/>
      <c r="R795" s="218"/>
      <c r="S795" s="218"/>
      <c r="T795" s="219"/>
      <c r="AT795" s="220" t="s">
        <v>249</v>
      </c>
      <c r="AU795" s="220" t="s">
        <v>88</v>
      </c>
      <c r="AV795" s="14" t="s">
        <v>88</v>
      </c>
      <c r="AW795" s="14" t="s">
        <v>39</v>
      </c>
      <c r="AX795" s="14" t="s">
        <v>86</v>
      </c>
      <c r="AY795" s="220" t="s">
        <v>140</v>
      </c>
    </row>
    <row r="796" spans="1:65" s="2" customFormat="1" ht="16.5" customHeight="1">
      <c r="A796" s="36"/>
      <c r="B796" s="37"/>
      <c r="C796" s="167" t="s">
        <v>1214</v>
      </c>
      <c r="D796" s="167" t="s">
        <v>141</v>
      </c>
      <c r="E796" s="168" t="s">
        <v>1215</v>
      </c>
      <c r="F796" s="169" t="s">
        <v>1216</v>
      </c>
      <c r="G796" s="170" t="s">
        <v>366</v>
      </c>
      <c r="H796" s="171">
        <v>4</v>
      </c>
      <c r="I796" s="172"/>
      <c r="J796" s="173">
        <f>ROUND(I796*H796,2)</f>
        <v>0</v>
      </c>
      <c r="K796" s="169" t="s">
        <v>245</v>
      </c>
      <c r="L796" s="41"/>
      <c r="M796" s="174" t="s">
        <v>32</v>
      </c>
      <c r="N796" s="175" t="s">
        <v>49</v>
      </c>
      <c r="O796" s="66"/>
      <c r="P796" s="176">
        <f>O796*H796</f>
        <v>0</v>
      </c>
      <c r="Q796" s="176">
        <v>0</v>
      </c>
      <c r="R796" s="176">
        <f>Q796*H796</f>
        <v>0</v>
      </c>
      <c r="S796" s="176">
        <v>0</v>
      </c>
      <c r="T796" s="177">
        <f>S796*H796</f>
        <v>0</v>
      </c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R796" s="178" t="s">
        <v>348</v>
      </c>
      <c r="AT796" s="178" t="s">
        <v>141</v>
      </c>
      <c r="AU796" s="178" t="s">
        <v>88</v>
      </c>
      <c r="AY796" s="18" t="s">
        <v>140</v>
      </c>
      <c r="BE796" s="179">
        <f>IF(N796="základní",J796,0)</f>
        <v>0</v>
      </c>
      <c r="BF796" s="179">
        <f>IF(N796="snížená",J796,0)</f>
        <v>0</v>
      </c>
      <c r="BG796" s="179">
        <f>IF(N796="zákl. přenesená",J796,0)</f>
        <v>0</v>
      </c>
      <c r="BH796" s="179">
        <f>IF(N796="sníž. přenesená",J796,0)</f>
        <v>0</v>
      </c>
      <c r="BI796" s="179">
        <f>IF(N796="nulová",J796,0)</f>
        <v>0</v>
      </c>
      <c r="BJ796" s="18" t="s">
        <v>86</v>
      </c>
      <c r="BK796" s="179">
        <f>ROUND(I796*H796,2)</f>
        <v>0</v>
      </c>
      <c r="BL796" s="18" t="s">
        <v>348</v>
      </c>
      <c r="BM796" s="178" t="s">
        <v>1217</v>
      </c>
    </row>
    <row r="797" spans="1:65" s="2" customFormat="1" ht="11.25">
      <c r="A797" s="36"/>
      <c r="B797" s="37"/>
      <c r="C797" s="38"/>
      <c r="D797" s="180" t="s">
        <v>146</v>
      </c>
      <c r="E797" s="38"/>
      <c r="F797" s="181" t="s">
        <v>1218</v>
      </c>
      <c r="G797" s="38"/>
      <c r="H797" s="38"/>
      <c r="I797" s="182"/>
      <c r="J797" s="38"/>
      <c r="K797" s="38"/>
      <c r="L797" s="41"/>
      <c r="M797" s="183"/>
      <c r="N797" s="184"/>
      <c r="O797" s="66"/>
      <c r="P797" s="66"/>
      <c r="Q797" s="66"/>
      <c r="R797" s="66"/>
      <c r="S797" s="66"/>
      <c r="T797" s="67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T797" s="18" t="s">
        <v>146</v>
      </c>
      <c r="AU797" s="18" t="s">
        <v>88</v>
      </c>
    </row>
    <row r="798" spans="1:65" s="2" customFormat="1" ht="11.25">
      <c r="A798" s="36"/>
      <c r="B798" s="37"/>
      <c r="C798" s="38"/>
      <c r="D798" s="198" t="s">
        <v>191</v>
      </c>
      <c r="E798" s="38"/>
      <c r="F798" s="199" t="s">
        <v>1219</v>
      </c>
      <c r="G798" s="38"/>
      <c r="H798" s="38"/>
      <c r="I798" s="182"/>
      <c r="J798" s="38"/>
      <c r="K798" s="38"/>
      <c r="L798" s="41"/>
      <c r="M798" s="183"/>
      <c r="N798" s="184"/>
      <c r="O798" s="66"/>
      <c r="P798" s="66"/>
      <c r="Q798" s="66"/>
      <c r="R798" s="66"/>
      <c r="S798" s="66"/>
      <c r="T798" s="67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T798" s="18" t="s">
        <v>191</v>
      </c>
      <c r="AU798" s="18" t="s">
        <v>88</v>
      </c>
    </row>
    <row r="799" spans="1:65" s="2" customFormat="1" ht="16.5" customHeight="1">
      <c r="A799" s="36"/>
      <c r="B799" s="37"/>
      <c r="C799" s="232" t="s">
        <v>1220</v>
      </c>
      <c r="D799" s="232" t="s">
        <v>416</v>
      </c>
      <c r="E799" s="233" t="s">
        <v>1221</v>
      </c>
      <c r="F799" s="234" t="s">
        <v>1222</v>
      </c>
      <c r="G799" s="235" t="s">
        <v>366</v>
      </c>
      <c r="H799" s="236">
        <v>4</v>
      </c>
      <c r="I799" s="237"/>
      <c r="J799" s="238">
        <f>ROUND(I799*H799,2)</f>
        <v>0</v>
      </c>
      <c r="K799" s="234" t="s">
        <v>245</v>
      </c>
      <c r="L799" s="239"/>
      <c r="M799" s="240" t="s">
        <v>32</v>
      </c>
      <c r="N799" s="241" t="s">
        <v>49</v>
      </c>
      <c r="O799" s="66"/>
      <c r="P799" s="176">
        <f>O799*H799</f>
        <v>0</v>
      </c>
      <c r="Q799" s="176">
        <v>2.3999999999999998E-3</v>
      </c>
      <c r="R799" s="176">
        <f>Q799*H799</f>
        <v>9.5999999999999992E-3</v>
      </c>
      <c r="S799" s="176">
        <v>0</v>
      </c>
      <c r="T799" s="177">
        <f>S799*H799</f>
        <v>0</v>
      </c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R799" s="178" t="s">
        <v>483</v>
      </c>
      <c r="AT799" s="178" t="s">
        <v>416</v>
      </c>
      <c r="AU799" s="178" t="s">
        <v>88</v>
      </c>
      <c r="AY799" s="18" t="s">
        <v>140</v>
      </c>
      <c r="BE799" s="179">
        <f>IF(N799="základní",J799,0)</f>
        <v>0</v>
      </c>
      <c r="BF799" s="179">
        <f>IF(N799="snížená",J799,0)</f>
        <v>0</v>
      </c>
      <c r="BG799" s="179">
        <f>IF(N799="zákl. přenesená",J799,0)</f>
        <v>0</v>
      </c>
      <c r="BH799" s="179">
        <f>IF(N799="sníž. přenesená",J799,0)</f>
        <v>0</v>
      </c>
      <c r="BI799" s="179">
        <f>IF(N799="nulová",J799,0)</f>
        <v>0</v>
      </c>
      <c r="BJ799" s="18" t="s">
        <v>86</v>
      </c>
      <c r="BK799" s="179">
        <f>ROUND(I799*H799,2)</f>
        <v>0</v>
      </c>
      <c r="BL799" s="18" t="s">
        <v>348</v>
      </c>
      <c r="BM799" s="178" t="s">
        <v>1223</v>
      </c>
    </row>
    <row r="800" spans="1:65" s="2" customFormat="1" ht="11.25">
      <c r="A800" s="36"/>
      <c r="B800" s="37"/>
      <c r="C800" s="38"/>
      <c r="D800" s="180" t="s">
        <v>146</v>
      </c>
      <c r="E800" s="38"/>
      <c r="F800" s="181" t="s">
        <v>1222</v>
      </c>
      <c r="G800" s="38"/>
      <c r="H800" s="38"/>
      <c r="I800" s="182"/>
      <c r="J800" s="38"/>
      <c r="K800" s="38"/>
      <c r="L800" s="41"/>
      <c r="M800" s="183"/>
      <c r="N800" s="184"/>
      <c r="O800" s="66"/>
      <c r="P800" s="66"/>
      <c r="Q800" s="66"/>
      <c r="R800" s="66"/>
      <c r="S800" s="66"/>
      <c r="T800" s="67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T800" s="18" t="s">
        <v>146</v>
      </c>
      <c r="AU800" s="18" t="s">
        <v>88</v>
      </c>
    </row>
    <row r="801" spans="1:65" s="2" customFormat="1" ht="16.5" customHeight="1">
      <c r="A801" s="36"/>
      <c r="B801" s="37"/>
      <c r="C801" s="167" t="s">
        <v>1224</v>
      </c>
      <c r="D801" s="167" t="s">
        <v>141</v>
      </c>
      <c r="E801" s="168" t="s">
        <v>1225</v>
      </c>
      <c r="F801" s="169" t="s">
        <v>1226</v>
      </c>
      <c r="G801" s="170" t="s">
        <v>366</v>
      </c>
      <c r="H801" s="171">
        <v>1</v>
      </c>
      <c r="I801" s="172"/>
      <c r="J801" s="173">
        <f>ROUND(I801*H801,2)</f>
        <v>0</v>
      </c>
      <c r="K801" s="169" t="s">
        <v>245</v>
      </c>
      <c r="L801" s="41"/>
      <c r="M801" s="174" t="s">
        <v>32</v>
      </c>
      <c r="N801" s="175" t="s">
        <v>49</v>
      </c>
      <c r="O801" s="66"/>
      <c r="P801" s="176">
        <f>O801*H801</f>
        <v>0</v>
      </c>
      <c r="Q801" s="176">
        <v>4.6999999999999999E-4</v>
      </c>
      <c r="R801" s="176">
        <f>Q801*H801</f>
        <v>4.6999999999999999E-4</v>
      </c>
      <c r="S801" s="176">
        <v>0</v>
      </c>
      <c r="T801" s="177">
        <f>S801*H801</f>
        <v>0</v>
      </c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R801" s="178" t="s">
        <v>348</v>
      </c>
      <c r="AT801" s="178" t="s">
        <v>141</v>
      </c>
      <c r="AU801" s="178" t="s">
        <v>88</v>
      </c>
      <c r="AY801" s="18" t="s">
        <v>140</v>
      </c>
      <c r="BE801" s="179">
        <f>IF(N801="základní",J801,0)</f>
        <v>0</v>
      </c>
      <c r="BF801" s="179">
        <f>IF(N801="snížená",J801,0)</f>
        <v>0</v>
      </c>
      <c r="BG801" s="179">
        <f>IF(N801="zákl. přenesená",J801,0)</f>
        <v>0</v>
      </c>
      <c r="BH801" s="179">
        <f>IF(N801="sníž. přenesená",J801,0)</f>
        <v>0</v>
      </c>
      <c r="BI801" s="179">
        <f>IF(N801="nulová",J801,0)</f>
        <v>0</v>
      </c>
      <c r="BJ801" s="18" t="s">
        <v>86</v>
      </c>
      <c r="BK801" s="179">
        <f>ROUND(I801*H801,2)</f>
        <v>0</v>
      </c>
      <c r="BL801" s="18" t="s">
        <v>348</v>
      </c>
      <c r="BM801" s="178" t="s">
        <v>1227</v>
      </c>
    </row>
    <row r="802" spans="1:65" s="2" customFormat="1" ht="11.25">
      <c r="A802" s="36"/>
      <c r="B802" s="37"/>
      <c r="C802" s="38"/>
      <c r="D802" s="180" t="s">
        <v>146</v>
      </c>
      <c r="E802" s="38"/>
      <c r="F802" s="181" t="s">
        <v>1228</v>
      </c>
      <c r="G802" s="38"/>
      <c r="H802" s="38"/>
      <c r="I802" s="182"/>
      <c r="J802" s="38"/>
      <c r="K802" s="38"/>
      <c r="L802" s="41"/>
      <c r="M802" s="183"/>
      <c r="N802" s="184"/>
      <c r="O802" s="66"/>
      <c r="P802" s="66"/>
      <c r="Q802" s="66"/>
      <c r="R802" s="66"/>
      <c r="S802" s="66"/>
      <c r="T802" s="67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T802" s="18" t="s">
        <v>146</v>
      </c>
      <c r="AU802" s="18" t="s">
        <v>88</v>
      </c>
    </row>
    <row r="803" spans="1:65" s="2" customFormat="1" ht="11.25">
      <c r="A803" s="36"/>
      <c r="B803" s="37"/>
      <c r="C803" s="38"/>
      <c r="D803" s="198" t="s">
        <v>191</v>
      </c>
      <c r="E803" s="38"/>
      <c r="F803" s="199" t="s">
        <v>1229</v>
      </c>
      <c r="G803" s="38"/>
      <c r="H803" s="38"/>
      <c r="I803" s="182"/>
      <c r="J803" s="38"/>
      <c r="K803" s="38"/>
      <c r="L803" s="41"/>
      <c r="M803" s="183"/>
      <c r="N803" s="184"/>
      <c r="O803" s="66"/>
      <c r="P803" s="66"/>
      <c r="Q803" s="66"/>
      <c r="R803" s="66"/>
      <c r="S803" s="66"/>
      <c r="T803" s="67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T803" s="18" t="s">
        <v>191</v>
      </c>
      <c r="AU803" s="18" t="s">
        <v>88</v>
      </c>
    </row>
    <row r="804" spans="1:65" s="2" customFormat="1" ht="24.2" customHeight="1">
      <c r="A804" s="36"/>
      <c r="B804" s="37"/>
      <c r="C804" s="232" t="s">
        <v>1230</v>
      </c>
      <c r="D804" s="232" t="s">
        <v>416</v>
      </c>
      <c r="E804" s="233" t="s">
        <v>1231</v>
      </c>
      <c r="F804" s="234" t="s">
        <v>1232</v>
      </c>
      <c r="G804" s="235" t="s">
        <v>366</v>
      </c>
      <c r="H804" s="236">
        <v>1</v>
      </c>
      <c r="I804" s="237"/>
      <c r="J804" s="238">
        <f>ROUND(I804*H804,2)</f>
        <v>0</v>
      </c>
      <c r="K804" s="234" t="s">
        <v>245</v>
      </c>
      <c r="L804" s="239"/>
      <c r="M804" s="240" t="s">
        <v>32</v>
      </c>
      <c r="N804" s="241" t="s">
        <v>49</v>
      </c>
      <c r="O804" s="66"/>
      <c r="P804" s="176">
        <f>O804*H804</f>
        <v>0</v>
      </c>
      <c r="Q804" s="176">
        <v>1.7999999999999999E-2</v>
      </c>
      <c r="R804" s="176">
        <f>Q804*H804</f>
        <v>1.7999999999999999E-2</v>
      </c>
      <c r="S804" s="176">
        <v>0</v>
      </c>
      <c r="T804" s="177">
        <f>S804*H804</f>
        <v>0</v>
      </c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R804" s="178" t="s">
        <v>483</v>
      </c>
      <c r="AT804" s="178" t="s">
        <v>416</v>
      </c>
      <c r="AU804" s="178" t="s">
        <v>88</v>
      </c>
      <c r="AY804" s="18" t="s">
        <v>140</v>
      </c>
      <c r="BE804" s="179">
        <f>IF(N804="základní",J804,0)</f>
        <v>0</v>
      </c>
      <c r="BF804" s="179">
        <f>IF(N804="snížená",J804,0)</f>
        <v>0</v>
      </c>
      <c r="BG804" s="179">
        <f>IF(N804="zákl. přenesená",J804,0)</f>
        <v>0</v>
      </c>
      <c r="BH804" s="179">
        <f>IF(N804="sníž. přenesená",J804,0)</f>
        <v>0</v>
      </c>
      <c r="BI804" s="179">
        <f>IF(N804="nulová",J804,0)</f>
        <v>0</v>
      </c>
      <c r="BJ804" s="18" t="s">
        <v>86</v>
      </c>
      <c r="BK804" s="179">
        <f>ROUND(I804*H804,2)</f>
        <v>0</v>
      </c>
      <c r="BL804" s="18" t="s">
        <v>348</v>
      </c>
      <c r="BM804" s="178" t="s">
        <v>1233</v>
      </c>
    </row>
    <row r="805" spans="1:65" s="2" customFormat="1" ht="11.25">
      <c r="A805" s="36"/>
      <c r="B805" s="37"/>
      <c r="C805" s="38"/>
      <c r="D805" s="180" t="s">
        <v>146</v>
      </c>
      <c r="E805" s="38"/>
      <c r="F805" s="181" t="s">
        <v>1232</v>
      </c>
      <c r="G805" s="38"/>
      <c r="H805" s="38"/>
      <c r="I805" s="182"/>
      <c r="J805" s="38"/>
      <c r="K805" s="38"/>
      <c r="L805" s="41"/>
      <c r="M805" s="183"/>
      <c r="N805" s="184"/>
      <c r="O805" s="66"/>
      <c r="P805" s="66"/>
      <c r="Q805" s="66"/>
      <c r="R805" s="66"/>
      <c r="S805" s="66"/>
      <c r="T805" s="67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T805" s="18" t="s">
        <v>146</v>
      </c>
      <c r="AU805" s="18" t="s">
        <v>88</v>
      </c>
    </row>
    <row r="806" spans="1:65" s="2" customFormat="1" ht="16.5" customHeight="1">
      <c r="A806" s="36"/>
      <c r="B806" s="37"/>
      <c r="C806" s="167" t="s">
        <v>1234</v>
      </c>
      <c r="D806" s="167" t="s">
        <v>141</v>
      </c>
      <c r="E806" s="168" t="s">
        <v>1235</v>
      </c>
      <c r="F806" s="169" t="s">
        <v>1236</v>
      </c>
      <c r="G806" s="170" t="s">
        <v>366</v>
      </c>
      <c r="H806" s="171">
        <v>16</v>
      </c>
      <c r="I806" s="172"/>
      <c r="J806" s="173">
        <f>ROUND(I806*H806,2)</f>
        <v>0</v>
      </c>
      <c r="K806" s="169" t="s">
        <v>245</v>
      </c>
      <c r="L806" s="41"/>
      <c r="M806" s="174" t="s">
        <v>32</v>
      </c>
      <c r="N806" s="175" t="s">
        <v>49</v>
      </c>
      <c r="O806" s="66"/>
      <c r="P806" s="176">
        <f>O806*H806</f>
        <v>0</v>
      </c>
      <c r="Q806" s="176">
        <v>0</v>
      </c>
      <c r="R806" s="176">
        <f>Q806*H806</f>
        <v>0</v>
      </c>
      <c r="S806" s="176">
        <v>0</v>
      </c>
      <c r="T806" s="177">
        <f>S806*H806</f>
        <v>0</v>
      </c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R806" s="178" t="s">
        <v>348</v>
      </c>
      <c r="AT806" s="178" t="s">
        <v>141</v>
      </c>
      <c r="AU806" s="178" t="s">
        <v>88</v>
      </c>
      <c r="AY806" s="18" t="s">
        <v>140</v>
      </c>
      <c r="BE806" s="179">
        <f>IF(N806="základní",J806,0)</f>
        <v>0</v>
      </c>
      <c r="BF806" s="179">
        <f>IF(N806="snížená",J806,0)</f>
        <v>0</v>
      </c>
      <c r="BG806" s="179">
        <f>IF(N806="zákl. přenesená",J806,0)</f>
        <v>0</v>
      </c>
      <c r="BH806" s="179">
        <f>IF(N806="sníž. přenesená",J806,0)</f>
        <v>0</v>
      </c>
      <c r="BI806" s="179">
        <f>IF(N806="nulová",J806,0)</f>
        <v>0</v>
      </c>
      <c r="BJ806" s="18" t="s">
        <v>86</v>
      </c>
      <c r="BK806" s="179">
        <f>ROUND(I806*H806,2)</f>
        <v>0</v>
      </c>
      <c r="BL806" s="18" t="s">
        <v>348</v>
      </c>
      <c r="BM806" s="178" t="s">
        <v>1237</v>
      </c>
    </row>
    <row r="807" spans="1:65" s="2" customFormat="1" ht="11.25">
      <c r="A807" s="36"/>
      <c r="B807" s="37"/>
      <c r="C807" s="38"/>
      <c r="D807" s="180" t="s">
        <v>146</v>
      </c>
      <c r="E807" s="38"/>
      <c r="F807" s="181" t="s">
        <v>1238</v>
      </c>
      <c r="G807" s="38"/>
      <c r="H807" s="38"/>
      <c r="I807" s="182"/>
      <c r="J807" s="38"/>
      <c r="K807" s="38"/>
      <c r="L807" s="41"/>
      <c r="M807" s="183"/>
      <c r="N807" s="184"/>
      <c r="O807" s="66"/>
      <c r="P807" s="66"/>
      <c r="Q807" s="66"/>
      <c r="R807" s="66"/>
      <c r="S807" s="66"/>
      <c r="T807" s="67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T807" s="18" t="s">
        <v>146</v>
      </c>
      <c r="AU807" s="18" t="s">
        <v>88</v>
      </c>
    </row>
    <row r="808" spans="1:65" s="2" customFormat="1" ht="11.25">
      <c r="A808" s="36"/>
      <c r="B808" s="37"/>
      <c r="C808" s="38"/>
      <c r="D808" s="198" t="s">
        <v>191</v>
      </c>
      <c r="E808" s="38"/>
      <c r="F808" s="199" t="s">
        <v>1239</v>
      </c>
      <c r="G808" s="38"/>
      <c r="H808" s="38"/>
      <c r="I808" s="182"/>
      <c r="J808" s="38"/>
      <c r="K808" s="38"/>
      <c r="L808" s="41"/>
      <c r="M808" s="183"/>
      <c r="N808" s="184"/>
      <c r="O808" s="66"/>
      <c r="P808" s="66"/>
      <c r="Q808" s="66"/>
      <c r="R808" s="66"/>
      <c r="S808" s="66"/>
      <c r="T808" s="67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T808" s="18" t="s">
        <v>191</v>
      </c>
      <c r="AU808" s="18" t="s">
        <v>88</v>
      </c>
    </row>
    <row r="809" spans="1:65" s="2" customFormat="1" ht="16.5" customHeight="1">
      <c r="A809" s="36"/>
      <c r="B809" s="37"/>
      <c r="C809" s="232" t="s">
        <v>1240</v>
      </c>
      <c r="D809" s="232" t="s">
        <v>416</v>
      </c>
      <c r="E809" s="233" t="s">
        <v>1241</v>
      </c>
      <c r="F809" s="234" t="s">
        <v>1242</v>
      </c>
      <c r="G809" s="235" t="s">
        <v>358</v>
      </c>
      <c r="H809" s="236">
        <v>20.625</v>
      </c>
      <c r="I809" s="237"/>
      <c r="J809" s="238">
        <f>ROUND(I809*H809,2)</f>
        <v>0</v>
      </c>
      <c r="K809" s="234" t="s">
        <v>245</v>
      </c>
      <c r="L809" s="239"/>
      <c r="M809" s="240" t="s">
        <v>32</v>
      </c>
      <c r="N809" s="241" t="s">
        <v>49</v>
      </c>
      <c r="O809" s="66"/>
      <c r="P809" s="176">
        <f>O809*H809</f>
        <v>0</v>
      </c>
      <c r="Q809" s="176">
        <v>1.5E-3</v>
      </c>
      <c r="R809" s="176">
        <f>Q809*H809</f>
        <v>3.09375E-2</v>
      </c>
      <c r="S809" s="176">
        <v>0</v>
      </c>
      <c r="T809" s="177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78" t="s">
        <v>483</v>
      </c>
      <c r="AT809" s="178" t="s">
        <v>416</v>
      </c>
      <c r="AU809" s="178" t="s">
        <v>88</v>
      </c>
      <c r="AY809" s="18" t="s">
        <v>140</v>
      </c>
      <c r="BE809" s="179">
        <f>IF(N809="základní",J809,0)</f>
        <v>0</v>
      </c>
      <c r="BF809" s="179">
        <f>IF(N809="snížená",J809,0)</f>
        <v>0</v>
      </c>
      <c r="BG809" s="179">
        <f>IF(N809="zákl. přenesená",J809,0)</f>
        <v>0</v>
      </c>
      <c r="BH809" s="179">
        <f>IF(N809="sníž. přenesená",J809,0)</f>
        <v>0</v>
      </c>
      <c r="BI809" s="179">
        <f>IF(N809="nulová",J809,0)</f>
        <v>0</v>
      </c>
      <c r="BJ809" s="18" t="s">
        <v>86</v>
      </c>
      <c r="BK809" s="179">
        <f>ROUND(I809*H809,2)</f>
        <v>0</v>
      </c>
      <c r="BL809" s="18" t="s">
        <v>348</v>
      </c>
      <c r="BM809" s="178" t="s">
        <v>1243</v>
      </c>
    </row>
    <row r="810" spans="1:65" s="2" customFormat="1" ht="11.25">
      <c r="A810" s="36"/>
      <c r="B810" s="37"/>
      <c r="C810" s="38"/>
      <c r="D810" s="180" t="s">
        <v>146</v>
      </c>
      <c r="E810" s="38"/>
      <c r="F810" s="181" t="s">
        <v>1242</v>
      </c>
      <c r="G810" s="38"/>
      <c r="H810" s="38"/>
      <c r="I810" s="182"/>
      <c r="J810" s="38"/>
      <c r="K810" s="38"/>
      <c r="L810" s="41"/>
      <c r="M810" s="183"/>
      <c r="N810" s="184"/>
      <c r="O810" s="66"/>
      <c r="P810" s="66"/>
      <c r="Q810" s="66"/>
      <c r="R810" s="66"/>
      <c r="S810" s="66"/>
      <c r="T810" s="67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8" t="s">
        <v>146</v>
      </c>
      <c r="AU810" s="18" t="s">
        <v>88</v>
      </c>
    </row>
    <row r="811" spans="1:65" s="14" customFormat="1" ht="11.25">
      <c r="B811" s="210"/>
      <c r="C811" s="211"/>
      <c r="D811" s="180" t="s">
        <v>249</v>
      </c>
      <c r="E811" s="211"/>
      <c r="F811" s="213" t="s">
        <v>1244</v>
      </c>
      <c r="G811" s="211"/>
      <c r="H811" s="214">
        <v>20.625</v>
      </c>
      <c r="I811" s="215"/>
      <c r="J811" s="211"/>
      <c r="K811" s="211"/>
      <c r="L811" s="216"/>
      <c r="M811" s="217"/>
      <c r="N811" s="218"/>
      <c r="O811" s="218"/>
      <c r="P811" s="218"/>
      <c r="Q811" s="218"/>
      <c r="R811" s="218"/>
      <c r="S811" s="218"/>
      <c r="T811" s="219"/>
      <c r="AT811" s="220" t="s">
        <v>249</v>
      </c>
      <c r="AU811" s="220" t="s">
        <v>88</v>
      </c>
      <c r="AV811" s="14" t="s">
        <v>88</v>
      </c>
      <c r="AW811" s="14" t="s">
        <v>4</v>
      </c>
      <c r="AX811" s="14" t="s">
        <v>86</v>
      </c>
      <c r="AY811" s="220" t="s">
        <v>140</v>
      </c>
    </row>
    <row r="812" spans="1:65" s="2" customFormat="1" ht="16.5" customHeight="1">
      <c r="A812" s="36"/>
      <c r="B812" s="37"/>
      <c r="C812" s="232" t="s">
        <v>1245</v>
      </c>
      <c r="D812" s="232" t="s">
        <v>416</v>
      </c>
      <c r="E812" s="233" t="s">
        <v>1246</v>
      </c>
      <c r="F812" s="234" t="s">
        <v>1247</v>
      </c>
      <c r="G812" s="235" t="s">
        <v>1248</v>
      </c>
      <c r="H812" s="236">
        <v>16</v>
      </c>
      <c r="I812" s="237"/>
      <c r="J812" s="238">
        <f>ROUND(I812*H812,2)</f>
        <v>0</v>
      </c>
      <c r="K812" s="234" t="s">
        <v>245</v>
      </c>
      <c r="L812" s="239"/>
      <c r="M812" s="240" t="s">
        <v>32</v>
      </c>
      <c r="N812" s="241" t="s">
        <v>49</v>
      </c>
      <c r="O812" s="66"/>
      <c r="P812" s="176">
        <f>O812*H812</f>
        <v>0</v>
      </c>
      <c r="Q812" s="176">
        <v>2.0000000000000001E-4</v>
      </c>
      <c r="R812" s="176">
        <f>Q812*H812</f>
        <v>3.2000000000000002E-3</v>
      </c>
      <c r="S812" s="176">
        <v>0</v>
      </c>
      <c r="T812" s="177">
        <f>S812*H812</f>
        <v>0</v>
      </c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R812" s="178" t="s">
        <v>483</v>
      </c>
      <c r="AT812" s="178" t="s">
        <v>416</v>
      </c>
      <c r="AU812" s="178" t="s">
        <v>88</v>
      </c>
      <c r="AY812" s="18" t="s">
        <v>140</v>
      </c>
      <c r="BE812" s="179">
        <f>IF(N812="základní",J812,0)</f>
        <v>0</v>
      </c>
      <c r="BF812" s="179">
        <f>IF(N812="snížená",J812,0)</f>
        <v>0</v>
      </c>
      <c r="BG812" s="179">
        <f>IF(N812="zákl. přenesená",J812,0)</f>
        <v>0</v>
      </c>
      <c r="BH812" s="179">
        <f>IF(N812="sníž. přenesená",J812,0)</f>
        <v>0</v>
      </c>
      <c r="BI812" s="179">
        <f>IF(N812="nulová",J812,0)</f>
        <v>0</v>
      </c>
      <c r="BJ812" s="18" t="s">
        <v>86</v>
      </c>
      <c r="BK812" s="179">
        <f>ROUND(I812*H812,2)</f>
        <v>0</v>
      </c>
      <c r="BL812" s="18" t="s">
        <v>348</v>
      </c>
      <c r="BM812" s="178" t="s">
        <v>1249</v>
      </c>
    </row>
    <row r="813" spans="1:65" s="2" customFormat="1" ht="11.25">
      <c r="A813" s="36"/>
      <c r="B813" s="37"/>
      <c r="C813" s="38"/>
      <c r="D813" s="180" t="s">
        <v>146</v>
      </c>
      <c r="E813" s="38"/>
      <c r="F813" s="181" t="s">
        <v>1247</v>
      </c>
      <c r="G813" s="38"/>
      <c r="H813" s="38"/>
      <c r="I813" s="182"/>
      <c r="J813" s="38"/>
      <c r="K813" s="38"/>
      <c r="L813" s="41"/>
      <c r="M813" s="183"/>
      <c r="N813" s="184"/>
      <c r="O813" s="66"/>
      <c r="P813" s="66"/>
      <c r="Q813" s="66"/>
      <c r="R813" s="66"/>
      <c r="S813" s="66"/>
      <c r="T813" s="67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T813" s="18" t="s">
        <v>146</v>
      </c>
      <c r="AU813" s="18" t="s">
        <v>88</v>
      </c>
    </row>
    <row r="814" spans="1:65" s="2" customFormat="1" ht="16.5" customHeight="1">
      <c r="A814" s="36"/>
      <c r="B814" s="37"/>
      <c r="C814" s="167" t="s">
        <v>1250</v>
      </c>
      <c r="D814" s="167" t="s">
        <v>141</v>
      </c>
      <c r="E814" s="168" t="s">
        <v>1251</v>
      </c>
      <c r="F814" s="169" t="s">
        <v>1252</v>
      </c>
      <c r="G814" s="170" t="s">
        <v>259</v>
      </c>
      <c r="H814" s="171">
        <v>1.766</v>
      </c>
      <c r="I814" s="172"/>
      <c r="J814" s="173">
        <f>ROUND(I814*H814,2)</f>
        <v>0</v>
      </c>
      <c r="K814" s="169" t="s">
        <v>245</v>
      </c>
      <c r="L814" s="41"/>
      <c r="M814" s="174" t="s">
        <v>32</v>
      </c>
      <c r="N814" s="175" t="s">
        <v>49</v>
      </c>
      <c r="O814" s="66"/>
      <c r="P814" s="176">
        <f>O814*H814</f>
        <v>0</v>
      </c>
      <c r="Q814" s="176">
        <v>0</v>
      </c>
      <c r="R814" s="176">
        <f>Q814*H814</f>
        <v>0</v>
      </c>
      <c r="S814" s="176">
        <v>0</v>
      </c>
      <c r="T814" s="177">
        <f>S814*H814</f>
        <v>0</v>
      </c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R814" s="178" t="s">
        <v>348</v>
      </c>
      <c r="AT814" s="178" t="s">
        <v>141</v>
      </c>
      <c r="AU814" s="178" t="s">
        <v>88</v>
      </c>
      <c r="AY814" s="18" t="s">
        <v>140</v>
      </c>
      <c r="BE814" s="179">
        <f>IF(N814="základní",J814,0)</f>
        <v>0</v>
      </c>
      <c r="BF814" s="179">
        <f>IF(N814="snížená",J814,0)</f>
        <v>0</v>
      </c>
      <c r="BG814" s="179">
        <f>IF(N814="zákl. přenesená",J814,0)</f>
        <v>0</v>
      </c>
      <c r="BH814" s="179">
        <f>IF(N814="sníž. přenesená",J814,0)</f>
        <v>0</v>
      </c>
      <c r="BI814" s="179">
        <f>IF(N814="nulová",J814,0)</f>
        <v>0</v>
      </c>
      <c r="BJ814" s="18" t="s">
        <v>86</v>
      </c>
      <c r="BK814" s="179">
        <f>ROUND(I814*H814,2)</f>
        <v>0</v>
      </c>
      <c r="BL814" s="18" t="s">
        <v>348</v>
      </c>
      <c r="BM814" s="178" t="s">
        <v>1253</v>
      </c>
    </row>
    <row r="815" spans="1:65" s="2" customFormat="1" ht="19.5">
      <c r="A815" s="36"/>
      <c r="B815" s="37"/>
      <c r="C815" s="38"/>
      <c r="D815" s="180" t="s">
        <v>146</v>
      </c>
      <c r="E815" s="38"/>
      <c r="F815" s="181" t="s">
        <v>1254</v>
      </c>
      <c r="G815" s="38"/>
      <c r="H815" s="38"/>
      <c r="I815" s="182"/>
      <c r="J815" s="38"/>
      <c r="K815" s="38"/>
      <c r="L815" s="41"/>
      <c r="M815" s="183"/>
      <c r="N815" s="184"/>
      <c r="O815" s="66"/>
      <c r="P815" s="66"/>
      <c r="Q815" s="66"/>
      <c r="R815" s="66"/>
      <c r="S815" s="66"/>
      <c r="T815" s="67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T815" s="18" t="s">
        <v>146</v>
      </c>
      <c r="AU815" s="18" t="s">
        <v>88</v>
      </c>
    </row>
    <row r="816" spans="1:65" s="2" customFormat="1" ht="11.25">
      <c r="A816" s="36"/>
      <c r="B816" s="37"/>
      <c r="C816" s="38"/>
      <c r="D816" s="198" t="s">
        <v>191</v>
      </c>
      <c r="E816" s="38"/>
      <c r="F816" s="199" t="s">
        <v>1255</v>
      </c>
      <c r="G816" s="38"/>
      <c r="H816" s="38"/>
      <c r="I816" s="182"/>
      <c r="J816" s="38"/>
      <c r="K816" s="38"/>
      <c r="L816" s="41"/>
      <c r="M816" s="183"/>
      <c r="N816" s="184"/>
      <c r="O816" s="66"/>
      <c r="P816" s="66"/>
      <c r="Q816" s="66"/>
      <c r="R816" s="66"/>
      <c r="S816" s="66"/>
      <c r="T816" s="67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T816" s="18" t="s">
        <v>191</v>
      </c>
      <c r="AU816" s="18" t="s">
        <v>88</v>
      </c>
    </row>
    <row r="817" spans="1:65" s="11" customFormat="1" ht="22.9" customHeight="1">
      <c r="B817" s="153"/>
      <c r="C817" s="154"/>
      <c r="D817" s="155" t="s">
        <v>77</v>
      </c>
      <c r="E817" s="196" t="s">
        <v>1256</v>
      </c>
      <c r="F817" s="196" t="s">
        <v>1257</v>
      </c>
      <c r="G817" s="154"/>
      <c r="H817" s="154"/>
      <c r="I817" s="157"/>
      <c r="J817" s="197">
        <f>BK817</f>
        <v>0</v>
      </c>
      <c r="K817" s="154"/>
      <c r="L817" s="159"/>
      <c r="M817" s="160"/>
      <c r="N817" s="161"/>
      <c r="O817" s="161"/>
      <c r="P817" s="162">
        <f>SUM(P818:P846)</f>
        <v>0</v>
      </c>
      <c r="Q817" s="161"/>
      <c r="R817" s="162">
        <f>SUM(R818:R846)</f>
        <v>0.13239800000000002</v>
      </c>
      <c r="S817" s="161"/>
      <c r="T817" s="163">
        <f>SUM(T818:T846)</f>
        <v>0</v>
      </c>
      <c r="AR817" s="164" t="s">
        <v>88</v>
      </c>
      <c r="AT817" s="165" t="s">
        <v>77</v>
      </c>
      <c r="AU817" s="165" t="s">
        <v>86</v>
      </c>
      <c r="AY817" s="164" t="s">
        <v>140</v>
      </c>
      <c r="BK817" s="166">
        <f>SUM(BK818:BK846)</f>
        <v>0</v>
      </c>
    </row>
    <row r="818" spans="1:65" s="2" customFormat="1" ht="16.5" customHeight="1">
      <c r="A818" s="36"/>
      <c r="B818" s="37"/>
      <c r="C818" s="167" t="s">
        <v>1258</v>
      </c>
      <c r="D818" s="167" t="s">
        <v>141</v>
      </c>
      <c r="E818" s="168" t="s">
        <v>1259</v>
      </c>
      <c r="F818" s="169" t="s">
        <v>1260</v>
      </c>
      <c r="G818" s="170" t="s">
        <v>366</v>
      </c>
      <c r="H818" s="171">
        <v>2</v>
      </c>
      <c r="I818" s="172"/>
      <c r="J818" s="173">
        <f>ROUND(I818*H818,2)</f>
        <v>0</v>
      </c>
      <c r="K818" s="169" t="s">
        <v>245</v>
      </c>
      <c r="L818" s="41"/>
      <c r="M818" s="174" t="s">
        <v>32</v>
      </c>
      <c r="N818" s="175" t="s">
        <v>49</v>
      </c>
      <c r="O818" s="66"/>
      <c r="P818" s="176">
        <f>O818*H818</f>
        <v>0</v>
      </c>
      <c r="Q818" s="176">
        <v>0</v>
      </c>
      <c r="R818" s="176">
        <f>Q818*H818</f>
        <v>0</v>
      </c>
      <c r="S818" s="176">
        <v>0</v>
      </c>
      <c r="T818" s="177">
        <f>S818*H818</f>
        <v>0</v>
      </c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R818" s="178" t="s">
        <v>348</v>
      </c>
      <c r="AT818" s="178" t="s">
        <v>141</v>
      </c>
      <c r="AU818" s="178" t="s">
        <v>88</v>
      </c>
      <c r="AY818" s="18" t="s">
        <v>140</v>
      </c>
      <c r="BE818" s="179">
        <f>IF(N818="základní",J818,0)</f>
        <v>0</v>
      </c>
      <c r="BF818" s="179">
        <f>IF(N818="snížená",J818,0)</f>
        <v>0</v>
      </c>
      <c r="BG818" s="179">
        <f>IF(N818="zákl. přenesená",J818,0)</f>
        <v>0</v>
      </c>
      <c r="BH818" s="179">
        <f>IF(N818="sníž. přenesená",J818,0)</f>
        <v>0</v>
      </c>
      <c r="BI818" s="179">
        <f>IF(N818="nulová",J818,0)</f>
        <v>0</v>
      </c>
      <c r="BJ818" s="18" t="s">
        <v>86</v>
      </c>
      <c r="BK818" s="179">
        <f>ROUND(I818*H818,2)</f>
        <v>0</v>
      </c>
      <c r="BL818" s="18" t="s">
        <v>348</v>
      </c>
      <c r="BM818" s="178" t="s">
        <v>1261</v>
      </c>
    </row>
    <row r="819" spans="1:65" s="2" customFormat="1" ht="11.25">
      <c r="A819" s="36"/>
      <c r="B819" s="37"/>
      <c r="C819" s="38"/>
      <c r="D819" s="180" t="s">
        <v>146</v>
      </c>
      <c r="E819" s="38"/>
      <c r="F819" s="181" t="s">
        <v>1262</v>
      </c>
      <c r="G819" s="38"/>
      <c r="H819" s="38"/>
      <c r="I819" s="182"/>
      <c r="J819" s="38"/>
      <c r="K819" s="38"/>
      <c r="L819" s="41"/>
      <c r="M819" s="183"/>
      <c r="N819" s="184"/>
      <c r="O819" s="66"/>
      <c r="P819" s="66"/>
      <c r="Q819" s="66"/>
      <c r="R819" s="66"/>
      <c r="S819" s="66"/>
      <c r="T819" s="67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T819" s="18" t="s">
        <v>146</v>
      </c>
      <c r="AU819" s="18" t="s">
        <v>88</v>
      </c>
    </row>
    <row r="820" spans="1:65" s="2" customFormat="1" ht="11.25">
      <c r="A820" s="36"/>
      <c r="B820" s="37"/>
      <c r="C820" s="38"/>
      <c r="D820" s="198" t="s">
        <v>191</v>
      </c>
      <c r="E820" s="38"/>
      <c r="F820" s="199" t="s">
        <v>1263</v>
      </c>
      <c r="G820" s="38"/>
      <c r="H820" s="38"/>
      <c r="I820" s="182"/>
      <c r="J820" s="38"/>
      <c r="K820" s="38"/>
      <c r="L820" s="41"/>
      <c r="M820" s="183"/>
      <c r="N820" s="184"/>
      <c r="O820" s="66"/>
      <c r="P820" s="66"/>
      <c r="Q820" s="66"/>
      <c r="R820" s="66"/>
      <c r="S820" s="66"/>
      <c r="T820" s="67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T820" s="18" t="s">
        <v>191</v>
      </c>
      <c r="AU820" s="18" t="s">
        <v>88</v>
      </c>
    </row>
    <row r="821" spans="1:65" s="2" customFormat="1" ht="16.5" customHeight="1">
      <c r="A821" s="36"/>
      <c r="B821" s="37"/>
      <c r="C821" s="232" t="s">
        <v>1264</v>
      </c>
      <c r="D821" s="232" t="s">
        <v>416</v>
      </c>
      <c r="E821" s="233" t="s">
        <v>1265</v>
      </c>
      <c r="F821" s="234" t="s">
        <v>1266</v>
      </c>
      <c r="G821" s="235" t="s">
        <v>1248</v>
      </c>
      <c r="H821" s="236">
        <v>2</v>
      </c>
      <c r="I821" s="237"/>
      <c r="J821" s="238">
        <f>ROUND(I821*H821,2)</f>
        <v>0</v>
      </c>
      <c r="K821" s="234" t="s">
        <v>245</v>
      </c>
      <c r="L821" s="239"/>
      <c r="M821" s="240" t="s">
        <v>32</v>
      </c>
      <c r="N821" s="241" t="s">
        <v>49</v>
      </c>
      <c r="O821" s="66"/>
      <c r="P821" s="176">
        <f>O821*H821</f>
        <v>0</v>
      </c>
      <c r="Q821" s="176">
        <v>1.55E-2</v>
      </c>
      <c r="R821" s="176">
        <f>Q821*H821</f>
        <v>3.1E-2</v>
      </c>
      <c r="S821" s="176">
        <v>0</v>
      </c>
      <c r="T821" s="177">
        <f>S821*H821</f>
        <v>0</v>
      </c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R821" s="178" t="s">
        <v>483</v>
      </c>
      <c r="AT821" s="178" t="s">
        <v>416</v>
      </c>
      <c r="AU821" s="178" t="s">
        <v>88</v>
      </c>
      <c r="AY821" s="18" t="s">
        <v>140</v>
      </c>
      <c r="BE821" s="179">
        <f>IF(N821="základní",J821,0)</f>
        <v>0</v>
      </c>
      <c r="BF821" s="179">
        <f>IF(N821="snížená",J821,0)</f>
        <v>0</v>
      </c>
      <c r="BG821" s="179">
        <f>IF(N821="zákl. přenesená",J821,0)</f>
        <v>0</v>
      </c>
      <c r="BH821" s="179">
        <f>IF(N821="sníž. přenesená",J821,0)</f>
        <v>0</v>
      </c>
      <c r="BI821" s="179">
        <f>IF(N821="nulová",J821,0)</f>
        <v>0</v>
      </c>
      <c r="BJ821" s="18" t="s">
        <v>86</v>
      </c>
      <c r="BK821" s="179">
        <f>ROUND(I821*H821,2)</f>
        <v>0</v>
      </c>
      <c r="BL821" s="18" t="s">
        <v>348</v>
      </c>
      <c r="BM821" s="178" t="s">
        <v>1267</v>
      </c>
    </row>
    <row r="822" spans="1:65" s="2" customFormat="1" ht="11.25">
      <c r="A822" s="36"/>
      <c r="B822" s="37"/>
      <c r="C822" s="38"/>
      <c r="D822" s="180" t="s">
        <v>146</v>
      </c>
      <c r="E822" s="38"/>
      <c r="F822" s="181" t="s">
        <v>1266</v>
      </c>
      <c r="G822" s="38"/>
      <c r="H822" s="38"/>
      <c r="I822" s="182"/>
      <c r="J822" s="38"/>
      <c r="K822" s="38"/>
      <c r="L822" s="41"/>
      <c r="M822" s="183"/>
      <c r="N822" s="184"/>
      <c r="O822" s="66"/>
      <c r="P822" s="66"/>
      <c r="Q822" s="66"/>
      <c r="R822" s="66"/>
      <c r="S822" s="66"/>
      <c r="T822" s="67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T822" s="18" t="s">
        <v>146</v>
      </c>
      <c r="AU822" s="18" t="s">
        <v>88</v>
      </c>
    </row>
    <row r="823" spans="1:65" s="2" customFormat="1" ht="16.5" customHeight="1">
      <c r="A823" s="36"/>
      <c r="B823" s="37"/>
      <c r="C823" s="167" t="s">
        <v>1268</v>
      </c>
      <c r="D823" s="167" t="s">
        <v>141</v>
      </c>
      <c r="E823" s="168" t="s">
        <v>1269</v>
      </c>
      <c r="F823" s="169" t="s">
        <v>1270</v>
      </c>
      <c r="G823" s="170" t="s">
        <v>358</v>
      </c>
      <c r="H823" s="171">
        <v>3.2</v>
      </c>
      <c r="I823" s="172"/>
      <c r="J823" s="173">
        <f>ROUND(I823*H823,2)</f>
        <v>0</v>
      </c>
      <c r="K823" s="169" t="s">
        <v>245</v>
      </c>
      <c r="L823" s="41"/>
      <c r="M823" s="174" t="s">
        <v>32</v>
      </c>
      <c r="N823" s="175" t="s">
        <v>49</v>
      </c>
      <c r="O823" s="66"/>
      <c r="P823" s="176">
        <f>O823*H823</f>
        <v>0</v>
      </c>
      <c r="Q823" s="176">
        <v>0</v>
      </c>
      <c r="R823" s="176">
        <f>Q823*H823</f>
        <v>0</v>
      </c>
      <c r="S823" s="176">
        <v>0</v>
      </c>
      <c r="T823" s="177">
        <f>S823*H823</f>
        <v>0</v>
      </c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R823" s="178" t="s">
        <v>348</v>
      </c>
      <c r="AT823" s="178" t="s">
        <v>141</v>
      </c>
      <c r="AU823" s="178" t="s">
        <v>88</v>
      </c>
      <c r="AY823" s="18" t="s">
        <v>140</v>
      </c>
      <c r="BE823" s="179">
        <f>IF(N823="základní",J823,0)</f>
        <v>0</v>
      </c>
      <c r="BF823" s="179">
        <f>IF(N823="snížená",J823,0)</f>
        <v>0</v>
      </c>
      <c r="BG823" s="179">
        <f>IF(N823="zákl. přenesená",J823,0)</f>
        <v>0</v>
      </c>
      <c r="BH823" s="179">
        <f>IF(N823="sníž. přenesená",J823,0)</f>
        <v>0</v>
      </c>
      <c r="BI823" s="179">
        <f>IF(N823="nulová",J823,0)</f>
        <v>0</v>
      </c>
      <c r="BJ823" s="18" t="s">
        <v>86</v>
      </c>
      <c r="BK823" s="179">
        <f>ROUND(I823*H823,2)</f>
        <v>0</v>
      </c>
      <c r="BL823" s="18" t="s">
        <v>348</v>
      </c>
      <c r="BM823" s="178" t="s">
        <v>1271</v>
      </c>
    </row>
    <row r="824" spans="1:65" s="2" customFormat="1" ht="11.25">
      <c r="A824" s="36"/>
      <c r="B824" s="37"/>
      <c r="C824" s="38"/>
      <c r="D824" s="180" t="s">
        <v>146</v>
      </c>
      <c r="E824" s="38"/>
      <c r="F824" s="181" t="s">
        <v>1272</v>
      </c>
      <c r="G824" s="38"/>
      <c r="H824" s="38"/>
      <c r="I824" s="182"/>
      <c r="J824" s="38"/>
      <c r="K824" s="38"/>
      <c r="L824" s="41"/>
      <c r="M824" s="183"/>
      <c r="N824" s="184"/>
      <c r="O824" s="66"/>
      <c r="P824" s="66"/>
      <c r="Q824" s="66"/>
      <c r="R824" s="66"/>
      <c r="S824" s="66"/>
      <c r="T824" s="67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T824" s="18" t="s">
        <v>146</v>
      </c>
      <c r="AU824" s="18" t="s">
        <v>88</v>
      </c>
    </row>
    <row r="825" spans="1:65" s="2" customFormat="1" ht="11.25">
      <c r="A825" s="36"/>
      <c r="B825" s="37"/>
      <c r="C825" s="38"/>
      <c r="D825" s="198" t="s">
        <v>191</v>
      </c>
      <c r="E825" s="38"/>
      <c r="F825" s="199" t="s">
        <v>1273</v>
      </c>
      <c r="G825" s="38"/>
      <c r="H825" s="38"/>
      <c r="I825" s="182"/>
      <c r="J825" s="38"/>
      <c r="K825" s="38"/>
      <c r="L825" s="41"/>
      <c r="M825" s="183"/>
      <c r="N825" s="184"/>
      <c r="O825" s="66"/>
      <c r="P825" s="66"/>
      <c r="Q825" s="66"/>
      <c r="R825" s="66"/>
      <c r="S825" s="66"/>
      <c r="T825" s="67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T825" s="18" t="s">
        <v>191</v>
      </c>
      <c r="AU825" s="18" t="s">
        <v>88</v>
      </c>
    </row>
    <row r="826" spans="1:65" s="14" customFormat="1" ht="11.25">
      <c r="B826" s="210"/>
      <c r="C826" s="211"/>
      <c r="D826" s="180" t="s">
        <v>249</v>
      </c>
      <c r="E826" s="212" t="s">
        <v>32</v>
      </c>
      <c r="F826" s="213" t="s">
        <v>1274</v>
      </c>
      <c r="G826" s="211"/>
      <c r="H826" s="214">
        <v>3.2</v>
      </c>
      <c r="I826" s="215"/>
      <c r="J826" s="211"/>
      <c r="K826" s="211"/>
      <c r="L826" s="216"/>
      <c r="M826" s="217"/>
      <c r="N826" s="218"/>
      <c r="O826" s="218"/>
      <c r="P826" s="218"/>
      <c r="Q826" s="218"/>
      <c r="R826" s="218"/>
      <c r="S826" s="218"/>
      <c r="T826" s="219"/>
      <c r="AT826" s="220" t="s">
        <v>249</v>
      </c>
      <c r="AU826" s="220" t="s">
        <v>88</v>
      </c>
      <c r="AV826" s="14" t="s">
        <v>88</v>
      </c>
      <c r="AW826" s="14" t="s">
        <v>39</v>
      </c>
      <c r="AX826" s="14" t="s">
        <v>86</v>
      </c>
      <c r="AY826" s="220" t="s">
        <v>140</v>
      </c>
    </row>
    <row r="827" spans="1:65" s="2" customFormat="1" ht="16.5" customHeight="1">
      <c r="A827" s="36"/>
      <c r="B827" s="37"/>
      <c r="C827" s="232" t="s">
        <v>1275</v>
      </c>
      <c r="D827" s="232" t="s">
        <v>416</v>
      </c>
      <c r="E827" s="233" t="s">
        <v>1276</v>
      </c>
      <c r="F827" s="234" t="s">
        <v>1277</v>
      </c>
      <c r="G827" s="235" t="s">
        <v>358</v>
      </c>
      <c r="H827" s="236">
        <v>3.2</v>
      </c>
      <c r="I827" s="237"/>
      <c r="J827" s="238">
        <f>ROUND(I827*H827,2)</f>
        <v>0</v>
      </c>
      <c r="K827" s="234" t="s">
        <v>245</v>
      </c>
      <c r="L827" s="239"/>
      <c r="M827" s="240" t="s">
        <v>32</v>
      </c>
      <c r="N827" s="241" t="s">
        <v>49</v>
      </c>
      <c r="O827" s="66"/>
      <c r="P827" s="176">
        <f>O827*H827</f>
        <v>0</v>
      </c>
      <c r="Q827" s="176">
        <v>7.3999999999999999E-4</v>
      </c>
      <c r="R827" s="176">
        <f>Q827*H827</f>
        <v>2.3680000000000003E-3</v>
      </c>
      <c r="S827" s="176">
        <v>0</v>
      </c>
      <c r="T827" s="177">
        <f>S827*H827</f>
        <v>0</v>
      </c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R827" s="178" t="s">
        <v>483</v>
      </c>
      <c r="AT827" s="178" t="s">
        <v>416</v>
      </c>
      <c r="AU827" s="178" t="s">
        <v>88</v>
      </c>
      <c r="AY827" s="18" t="s">
        <v>140</v>
      </c>
      <c r="BE827" s="179">
        <f>IF(N827="základní",J827,0)</f>
        <v>0</v>
      </c>
      <c r="BF827" s="179">
        <f>IF(N827="snížená",J827,0)</f>
        <v>0</v>
      </c>
      <c r="BG827" s="179">
        <f>IF(N827="zákl. přenesená",J827,0)</f>
        <v>0</v>
      </c>
      <c r="BH827" s="179">
        <f>IF(N827="sníž. přenesená",J827,0)</f>
        <v>0</v>
      </c>
      <c r="BI827" s="179">
        <f>IF(N827="nulová",J827,0)</f>
        <v>0</v>
      </c>
      <c r="BJ827" s="18" t="s">
        <v>86</v>
      </c>
      <c r="BK827" s="179">
        <f>ROUND(I827*H827,2)</f>
        <v>0</v>
      </c>
      <c r="BL827" s="18" t="s">
        <v>348</v>
      </c>
      <c r="BM827" s="178" t="s">
        <v>1278</v>
      </c>
    </row>
    <row r="828" spans="1:65" s="2" customFormat="1" ht="11.25">
      <c r="A828" s="36"/>
      <c r="B828" s="37"/>
      <c r="C828" s="38"/>
      <c r="D828" s="180" t="s">
        <v>146</v>
      </c>
      <c r="E828" s="38"/>
      <c r="F828" s="181" t="s">
        <v>1277</v>
      </c>
      <c r="G828" s="38"/>
      <c r="H828" s="38"/>
      <c r="I828" s="182"/>
      <c r="J828" s="38"/>
      <c r="K828" s="38"/>
      <c r="L828" s="41"/>
      <c r="M828" s="183"/>
      <c r="N828" s="184"/>
      <c r="O828" s="66"/>
      <c r="P828" s="66"/>
      <c r="Q828" s="66"/>
      <c r="R828" s="66"/>
      <c r="S828" s="66"/>
      <c r="T828" s="67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T828" s="18" t="s">
        <v>146</v>
      </c>
      <c r="AU828" s="18" t="s">
        <v>88</v>
      </c>
    </row>
    <row r="829" spans="1:65" s="2" customFormat="1" ht="16.5" customHeight="1">
      <c r="A829" s="36"/>
      <c r="B829" s="37"/>
      <c r="C829" s="167" t="s">
        <v>1279</v>
      </c>
      <c r="D829" s="167" t="s">
        <v>141</v>
      </c>
      <c r="E829" s="168" t="s">
        <v>1280</v>
      </c>
      <c r="F829" s="169" t="s">
        <v>1281</v>
      </c>
      <c r="G829" s="170" t="s">
        <v>366</v>
      </c>
      <c r="H829" s="171">
        <v>1</v>
      </c>
      <c r="I829" s="172"/>
      <c r="J829" s="173">
        <f>ROUND(I829*H829,2)</f>
        <v>0</v>
      </c>
      <c r="K829" s="169" t="s">
        <v>245</v>
      </c>
      <c r="L829" s="41"/>
      <c r="M829" s="174" t="s">
        <v>32</v>
      </c>
      <c r="N829" s="175" t="s">
        <v>49</v>
      </c>
      <c r="O829" s="66"/>
      <c r="P829" s="176">
        <f>O829*H829</f>
        <v>0</v>
      </c>
      <c r="Q829" s="176">
        <v>0</v>
      </c>
      <c r="R829" s="176">
        <f>Q829*H829</f>
        <v>0</v>
      </c>
      <c r="S829" s="176">
        <v>0</v>
      </c>
      <c r="T829" s="177">
        <f>S829*H829</f>
        <v>0</v>
      </c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R829" s="178" t="s">
        <v>348</v>
      </c>
      <c r="AT829" s="178" t="s">
        <v>141</v>
      </c>
      <c r="AU829" s="178" t="s">
        <v>88</v>
      </c>
      <c r="AY829" s="18" t="s">
        <v>140</v>
      </c>
      <c r="BE829" s="179">
        <f>IF(N829="základní",J829,0)</f>
        <v>0</v>
      </c>
      <c r="BF829" s="179">
        <f>IF(N829="snížená",J829,0)</f>
        <v>0</v>
      </c>
      <c r="BG829" s="179">
        <f>IF(N829="zákl. přenesená",J829,0)</f>
        <v>0</v>
      </c>
      <c r="BH829" s="179">
        <f>IF(N829="sníž. přenesená",J829,0)</f>
        <v>0</v>
      </c>
      <c r="BI829" s="179">
        <f>IF(N829="nulová",J829,0)</f>
        <v>0</v>
      </c>
      <c r="BJ829" s="18" t="s">
        <v>86</v>
      </c>
      <c r="BK829" s="179">
        <f>ROUND(I829*H829,2)</f>
        <v>0</v>
      </c>
      <c r="BL829" s="18" t="s">
        <v>348</v>
      </c>
      <c r="BM829" s="178" t="s">
        <v>1282</v>
      </c>
    </row>
    <row r="830" spans="1:65" s="2" customFormat="1" ht="11.25">
      <c r="A830" s="36"/>
      <c r="B830" s="37"/>
      <c r="C830" s="38"/>
      <c r="D830" s="180" t="s">
        <v>146</v>
      </c>
      <c r="E830" s="38"/>
      <c r="F830" s="181" t="s">
        <v>1283</v>
      </c>
      <c r="G830" s="38"/>
      <c r="H830" s="38"/>
      <c r="I830" s="182"/>
      <c r="J830" s="38"/>
      <c r="K830" s="38"/>
      <c r="L830" s="41"/>
      <c r="M830" s="183"/>
      <c r="N830" s="184"/>
      <c r="O830" s="66"/>
      <c r="P830" s="66"/>
      <c r="Q830" s="66"/>
      <c r="R830" s="66"/>
      <c r="S830" s="66"/>
      <c r="T830" s="67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T830" s="18" t="s">
        <v>146</v>
      </c>
      <c r="AU830" s="18" t="s">
        <v>88</v>
      </c>
    </row>
    <row r="831" spans="1:65" s="2" customFormat="1" ht="11.25">
      <c r="A831" s="36"/>
      <c r="B831" s="37"/>
      <c r="C831" s="38"/>
      <c r="D831" s="198" t="s">
        <v>191</v>
      </c>
      <c r="E831" s="38"/>
      <c r="F831" s="199" t="s">
        <v>1284</v>
      </c>
      <c r="G831" s="38"/>
      <c r="H831" s="38"/>
      <c r="I831" s="182"/>
      <c r="J831" s="38"/>
      <c r="K831" s="38"/>
      <c r="L831" s="41"/>
      <c r="M831" s="183"/>
      <c r="N831" s="184"/>
      <c r="O831" s="66"/>
      <c r="P831" s="66"/>
      <c r="Q831" s="66"/>
      <c r="R831" s="66"/>
      <c r="S831" s="66"/>
      <c r="T831" s="67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T831" s="18" t="s">
        <v>191</v>
      </c>
      <c r="AU831" s="18" t="s">
        <v>88</v>
      </c>
    </row>
    <row r="832" spans="1:65" s="2" customFormat="1" ht="16.5" customHeight="1">
      <c r="A832" s="36"/>
      <c r="B832" s="37"/>
      <c r="C832" s="232" t="s">
        <v>1285</v>
      </c>
      <c r="D832" s="232" t="s">
        <v>416</v>
      </c>
      <c r="E832" s="233" t="s">
        <v>1286</v>
      </c>
      <c r="F832" s="234" t="s">
        <v>1287</v>
      </c>
      <c r="G832" s="235" t="s">
        <v>366</v>
      </c>
      <c r="H832" s="236">
        <v>1</v>
      </c>
      <c r="I832" s="237"/>
      <c r="J832" s="238">
        <f>ROUND(I832*H832,2)</f>
        <v>0</v>
      </c>
      <c r="K832" s="234" t="s">
        <v>32</v>
      </c>
      <c r="L832" s="239"/>
      <c r="M832" s="240" t="s">
        <v>32</v>
      </c>
      <c r="N832" s="241" t="s">
        <v>49</v>
      </c>
      <c r="O832" s="66"/>
      <c r="P832" s="176">
        <f>O832*H832</f>
        <v>0</v>
      </c>
      <c r="Q832" s="176">
        <v>8.6699999999999999E-2</v>
      </c>
      <c r="R832" s="176">
        <f>Q832*H832</f>
        <v>8.6699999999999999E-2</v>
      </c>
      <c r="S832" s="176">
        <v>0</v>
      </c>
      <c r="T832" s="177">
        <f>S832*H832</f>
        <v>0</v>
      </c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R832" s="178" t="s">
        <v>483</v>
      </c>
      <c r="AT832" s="178" t="s">
        <v>416</v>
      </c>
      <c r="AU832" s="178" t="s">
        <v>88</v>
      </c>
      <c r="AY832" s="18" t="s">
        <v>140</v>
      </c>
      <c r="BE832" s="179">
        <f>IF(N832="základní",J832,0)</f>
        <v>0</v>
      </c>
      <c r="BF832" s="179">
        <f>IF(N832="snížená",J832,0)</f>
        <v>0</v>
      </c>
      <c r="BG832" s="179">
        <f>IF(N832="zákl. přenesená",J832,0)</f>
        <v>0</v>
      </c>
      <c r="BH832" s="179">
        <f>IF(N832="sníž. přenesená",J832,0)</f>
        <v>0</v>
      </c>
      <c r="BI832" s="179">
        <f>IF(N832="nulová",J832,0)</f>
        <v>0</v>
      </c>
      <c r="BJ832" s="18" t="s">
        <v>86</v>
      </c>
      <c r="BK832" s="179">
        <f>ROUND(I832*H832,2)</f>
        <v>0</v>
      </c>
      <c r="BL832" s="18" t="s">
        <v>348</v>
      </c>
      <c r="BM832" s="178" t="s">
        <v>1288</v>
      </c>
    </row>
    <row r="833" spans="1:65" s="2" customFormat="1" ht="11.25">
      <c r="A833" s="36"/>
      <c r="B833" s="37"/>
      <c r="C833" s="38"/>
      <c r="D833" s="180" t="s">
        <v>146</v>
      </c>
      <c r="E833" s="38"/>
      <c r="F833" s="181" t="s">
        <v>1289</v>
      </c>
      <c r="G833" s="38"/>
      <c r="H833" s="38"/>
      <c r="I833" s="182"/>
      <c r="J833" s="38"/>
      <c r="K833" s="38"/>
      <c r="L833" s="41"/>
      <c r="M833" s="183"/>
      <c r="N833" s="184"/>
      <c r="O833" s="66"/>
      <c r="P833" s="66"/>
      <c r="Q833" s="66"/>
      <c r="R833" s="66"/>
      <c r="S833" s="66"/>
      <c r="T833" s="67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T833" s="18" t="s">
        <v>146</v>
      </c>
      <c r="AU833" s="18" t="s">
        <v>88</v>
      </c>
    </row>
    <row r="834" spans="1:65" s="2" customFormat="1" ht="16.5" customHeight="1">
      <c r="A834" s="36"/>
      <c r="B834" s="37"/>
      <c r="C834" s="167" t="s">
        <v>1290</v>
      </c>
      <c r="D834" s="167" t="s">
        <v>141</v>
      </c>
      <c r="E834" s="168" t="s">
        <v>1291</v>
      </c>
      <c r="F834" s="169" t="s">
        <v>1292</v>
      </c>
      <c r="G834" s="170" t="s">
        <v>366</v>
      </c>
      <c r="H834" s="171">
        <v>1</v>
      </c>
      <c r="I834" s="172"/>
      <c r="J834" s="173">
        <f>ROUND(I834*H834,2)</f>
        <v>0</v>
      </c>
      <c r="K834" s="169" t="s">
        <v>245</v>
      </c>
      <c r="L834" s="41"/>
      <c r="M834" s="174" t="s">
        <v>32</v>
      </c>
      <c r="N834" s="175" t="s">
        <v>49</v>
      </c>
      <c r="O834" s="66"/>
      <c r="P834" s="176">
        <f>O834*H834</f>
        <v>0</v>
      </c>
      <c r="Q834" s="176">
        <v>0</v>
      </c>
      <c r="R834" s="176">
        <f>Q834*H834</f>
        <v>0</v>
      </c>
      <c r="S834" s="176">
        <v>0</v>
      </c>
      <c r="T834" s="177">
        <f>S834*H834</f>
        <v>0</v>
      </c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R834" s="178" t="s">
        <v>348</v>
      </c>
      <c r="AT834" s="178" t="s">
        <v>141</v>
      </c>
      <c r="AU834" s="178" t="s">
        <v>88</v>
      </c>
      <c r="AY834" s="18" t="s">
        <v>140</v>
      </c>
      <c r="BE834" s="179">
        <f>IF(N834="základní",J834,0)</f>
        <v>0</v>
      </c>
      <c r="BF834" s="179">
        <f>IF(N834="snížená",J834,0)</f>
        <v>0</v>
      </c>
      <c r="BG834" s="179">
        <f>IF(N834="zákl. přenesená",J834,0)</f>
        <v>0</v>
      </c>
      <c r="BH834" s="179">
        <f>IF(N834="sníž. přenesená",J834,0)</f>
        <v>0</v>
      </c>
      <c r="BI834" s="179">
        <f>IF(N834="nulová",J834,0)</f>
        <v>0</v>
      </c>
      <c r="BJ834" s="18" t="s">
        <v>86</v>
      </c>
      <c r="BK834" s="179">
        <f>ROUND(I834*H834,2)</f>
        <v>0</v>
      </c>
      <c r="BL834" s="18" t="s">
        <v>348</v>
      </c>
      <c r="BM834" s="178" t="s">
        <v>1293</v>
      </c>
    </row>
    <row r="835" spans="1:65" s="2" customFormat="1" ht="11.25">
      <c r="A835" s="36"/>
      <c r="B835" s="37"/>
      <c r="C835" s="38"/>
      <c r="D835" s="180" t="s">
        <v>146</v>
      </c>
      <c r="E835" s="38"/>
      <c r="F835" s="181" t="s">
        <v>1294</v>
      </c>
      <c r="G835" s="38"/>
      <c r="H835" s="38"/>
      <c r="I835" s="182"/>
      <c r="J835" s="38"/>
      <c r="K835" s="38"/>
      <c r="L835" s="41"/>
      <c r="M835" s="183"/>
      <c r="N835" s="184"/>
      <c r="O835" s="66"/>
      <c r="P835" s="66"/>
      <c r="Q835" s="66"/>
      <c r="R835" s="66"/>
      <c r="S835" s="66"/>
      <c r="T835" s="67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T835" s="18" t="s">
        <v>146</v>
      </c>
      <c r="AU835" s="18" t="s">
        <v>88</v>
      </c>
    </row>
    <row r="836" spans="1:65" s="2" customFormat="1" ht="11.25">
      <c r="A836" s="36"/>
      <c r="B836" s="37"/>
      <c r="C836" s="38"/>
      <c r="D836" s="198" t="s">
        <v>191</v>
      </c>
      <c r="E836" s="38"/>
      <c r="F836" s="199" t="s">
        <v>1295</v>
      </c>
      <c r="G836" s="38"/>
      <c r="H836" s="38"/>
      <c r="I836" s="182"/>
      <c r="J836" s="38"/>
      <c r="K836" s="38"/>
      <c r="L836" s="41"/>
      <c r="M836" s="183"/>
      <c r="N836" s="184"/>
      <c r="O836" s="66"/>
      <c r="P836" s="66"/>
      <c r="Q836" s="66"/>
      <c r="R836" s="66"/>
      <c r="S836" s="66"/>
      <c r="T836" s="67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T836" s="18" t="s">
        <v>191</v>
      </c>
      <c r="AU836" s="18" t="s">
        <v>88</v>
      </c>
    </row>
    <row r="837" spans="1:65" s="2" customFormat="1" ht="16.5" customHeight="1">
      <c r="A837" s="36"/>
      <c r="B837" s="37"/>
      <c r="C837" s="232" t="s">
        <v>1296</v>
      </c>
      <c r="D837" s="232" t="s">
        <v>416</v>
      </c>
      <c r="E837" s="233" t="s">
        <v>1297</v>
      </c>
      <c r="F837" s="234" t="s">
        <v>1298</v>
      </c>
      <c r="G837" s="235" t="s">
        <v>366</v>
      </c>
      <c r="H837" s="236">
        <v>1</v>
      </c>
      <c r="I837" s="237"/>
      <c r="J837" s="238">
        <f>ROUND(I837*H837,2)</f>
        <v>0</v>
      </c>
      <c r="K837" s="234" t="s">
        <v>245</v>
      </c>
      <c r="L837" s="239"/>
      <c r="M837" s="240" t="s">
        <v>32</v>
      </c>
      <c r="N837" s="241" t="s">
        <v>49</v>
      </c>
      <c r="O837" s="66"/>
      <c r="P837" s="176">
        <f>O837*H837</f>
        <v>0</v>
      </c>
      <c r="Q837" s="176">
        <v>1.2E-2</v>
      </c>
      <c r="R837" s="176">
        <f>Q837*H837</f>
        <v>1.2E-2</v>
      </c>
      <c r="S837" s="176">
        <v>0</v>
      </c>
      <c r="T837" s="177">
        <f>S837*H837</f>
        <v>0</v>
      </c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R837" s="178" t="s">
        <v>483</v>
      </c>
      <c r="AT837" s="178" t="s">
        <v>416</v>
      </c>
      <c r="AU837" s="178" t="s">
        <v>88</v>
      </c>
      <c r="AY837" s="18" t="s">
        <v>140</v>
      </c>
      <c r="BE837" s="179">
        <f>IF(N837="základní",J837,0)</f>
        <v>0</v>
      </c>
      <c r="BF837" s="179">
        <f>IF(N837="snížená",J837,0)</f>
        <v>0</v>
      </c>
      <c r="BG837" s="179">
        <f>IF(N837="zákl. přenesená",J837,0)</f>
        <v>0</v>
      </c>
      <c r="BH837" s="179">
        <f>IF(N837="sníž. přenesená",J837,0)</f>
        <v>0</v>
      </c>
      <c r="BI837" s="179">
        <f>IF(N837="nulová",J837,0)</f>
        <v>0</v>
      </c>
      <c r="BJ837" s="18" t="s">
        <v>86</v>
      </c>
      <c r="BK837" s="179">
        <f>ROUND(I837*H837,2)</f>
        <v>0</v>
      </c>
      <c r="BL837" s="18" t="s">
        <v>348</v>
      </c>
      <c r="BM837" s="178" t="s">
        <v>1299</v>
      </c>
    </row>
    <row r="838" spans="1:65" s="2" customFormat="1" ht="11.25">
      <c r="A838" s="36"/>
      <c r="B838" s="37"/>
      <c r="C838" s="38"/>
      <c r="D838" s="180" t="s">
        <v>146</v>
      </c>
      <c r="E838" s="38"/>
      <c r="F838" s="181" t="s">
        <v>1298</v>
      </c>
      <c r="G838" s="38"/>
      <c r="H838" s="38"/>
      <c r="I838" s="182"/>
      <c r="J838" s="38"/>
      <c r="K838" s="38"/>
      <c r="L838" s="41"/>
      <c r="M838" s="183"/>
      <c r="N838" s="184"/>
      <c r="O838" s="66"/>
      <c r="P838" s="66"/>
      <c r="Q838" s="66"/>
      <c r="R838" s="66"/>
      <c r="S838" s="66"/>
      <c r="T838" s="67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T838" s="18" t="s">
        <v>146</v>
      </c>
      <c r="AU838" s="18" t="s">
        <v>88</v>
      </c>
    </row>
    <row r="839" spans="1:65" s="2" customFormat="1" ht="16.5" customHeight="1">
      <c r="A839" s="36"/>
      <c r="B839" s="37"/>
      <c r="C839" s="167" t="s">
        <v>1300</v>
      </c>
      <c r="D839" s="167" t="s">
        <v>141</v>
      </c>
      <c r="E839" s="168" t="s">
        <v>1301</v>
      </c>
      <c r="F839" s="169" t="s">
        <v>1302</v>
      </c>
      <c r="G839" s="170" t="s">
        <v>1303</v>
      </c>
      <c r="H839" s="171">
        <v>1</v>
      </c>
      <c r="I839" s="172"/>
      <c r="J839" s="173">
        <f>ROUND(I839*H839,2)</f>
        <v>0</v>
      </c>
      <c r="K839" s="169" t="s">
        <v>245</v>
      </c>
      <c r="L839" s="41"/>
      <c r="M839" s="174" t="s">
        <v>32</v>
      </c>
      <c r="N839" s="175" t="s">
        <v>49</v>
      </c>
      <c r="O839" s="66"/>
      <c r="P839" s="176">
        <f>O839*H839</f>
        <v>0</v>
      </c>
      <c r="Q839" s="176">
        <v>0</v>
      </c>
      <c r="R839" s="176">
        <f>Q839*H839</f>
        <v>0</v>
      </c>
      <c r="S839" s="176">
        <v>0</v>
      </c>
      <c r="T839" s="177">
        <f>S839*H839</f>
        <v>0</v>
      </c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R839" s="178" t="s">
        <v>348</v>
      </c>
      <c r="AT839" s="178" t="s">
        <v>141</v>
      </c>
      <c r="AU839" s="178" t="s">
        <v>88</v>
      </c>
      <c r="AY839" s="18" t="s">
        <v>140</v>
      </c>
      <c r="BE839" s="179">
        <f>IF(N839="základní",J839,0)</f>
        <v>0</v>
      </c>
      <c r="BF839" s="179">
        <f>IF(N839="snížená",J839,0)</f>
        <v>0</v>
      </c>
      <c r="BG839" s="179">
        <f>IF(N839="zákl. přenesená",J839,0)</f>
        <v>0</v>
      </c>
      <c r="BH839" s="179">
        <f>IF(N839="sníž. přenesená",J839,0)</f>
        <v>0</v>
      </c>
      <c r="BI839" s="179">
        <f>IF(N839="nulová",J839,0)</f>
        <v>0</v>
      </c>
      <c r="BJ839" s="18" t="s">
        <v>86</v>
      </c>
      <c r="BK839" s="179">
        <f>ROUND(I839*H839,2)</f>
        <v>0</v>
      </c>
      <c r="BL839" s="18" t="s">
        <v>348</v>
      </c>
      <c r="BM839" s="178" t="s">
        <v>1304</v>
      </c>
    </row>
    <row r="840" spans="1:65" s="2" customFormat="1" ht="11.25">
      <c r="A840" s="36"/>
      <c r="B840" s="37"/>
      <c r="C840" s="38"/>
      <c r="D840" s="180" t="s">
        <v>146</v>
      </c>
      <c r="E840" s="38"/>
      <c r="F840" s="181" t="s">
        <v>1305</v>
      </c>
      <c r="G840" s="38"/>
      <c r="H840" s="38"/>
      <c r="I840" s="182"/>
      <c r="J840" s="38"/>
      <c r="K840" s="38"/>
      <c r="L840" s="41"/>
      <c r="M840" s="183"/>
      <c r="N840" s="184"/>
      <c r="O840" s="66"/>
      <c r="P840" s="66"/>
      <c r="Q840" s="66"/>
      <c r="R840" s="66"/>
      <c r="S840" s="66"/>
      <c r="T840" s="67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T840" s="18" t="s">
        <v>146</v>
      </c>
      <c r="AU840" s="18" t="s">
        <v>88</v>
      </c>
    </row>
    <row r="841" spans="1:65" s="2" customFormat="1" ht="11.25">
      <c r="A841" s="36"/>
      <c r="B841" s="37"/>
      <c r="C841" s="38"/>
      <c r="D841" s="198" t="s">
        <v>191</v>
      </c>
      <c r="E841" s="38"/>
      <c r="F841" s="199" t="s">
        <v>1306</v>
      </c>
      <c r="G841" s="38"/>
      <c r="H841" s="38"/>
      <c r="I841" s="182"/>
      <c r="J841" s="38"/>
      <c r="K841" s="38"/>
      <c r="L841" s="41"/>
      <c r="M841" s="183"/>
      <c r="N841" s="184"/>
      <c r="O841" s="66"/>
      <c r="P841" s="66"/>
      <c r="Q841" s="66"/>
      <c r="R841" s="66"/>
      <c r="S841" s="66"/>
      <c r="T841" s="67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T841" s="18" t="s">
        <v>191</v>
      </c>
      <c r="AU841" s="18" t="s">
        <v>88</v>
      </c>
    </row>
    <row r="842" spans="1:65" s="2" customFormat="1" ht="16.5" customHeight="1">
      <c r="A842" s="36"/>
      <c r="B842" s="37"/>
      <c r="C842" s="232" t="s">
        <v>1307</v>
      </c>
      <c r="D842" s="232" t="s">
        <v>416</v>
      </c>
      <c r="E842" s="233" t="s">
        <v>1308</v>
      </c>
      <c r="F842" s="234" t="s">
        <v>1309</v>
      </c>
      <c r="G842" s="235" t="s">
        <v>1248</v>
      </c>
      <c r="H842" s="236">
        <v>1</v>
      </c>
      <c r="I842" s="237"/>
      <c r="J842" s="238">
        <f>ROUND(I842*H842,2)</f>
        <v>0</v>
      </c>
      <c r="K842" s="234" t="s">
        <v>245</v>
      </c>
      <c r="L842" s="239"/>
      <c r="M842" s="240" t="s">
        <v>32</v>
      </c>
      <c r="N842" s="241" t="s">
        <v>49</v>
      </c>
      <c r="O842" s="66"/>
      <c r="P842" s="176">
        <f>O842*H842</f>
        <v>0</v>
      </c>
      <c r="Q842" s="176">
        <v>3.3E-4</v>
      </c>
      <c r="R842" s="176">
        <f>Q842*H842</f>
        <v>3.3E-4</v>
      </c>
      <c r="S842" s="176">
        <v>0</v>
      </c>
      <c r="T842" s="177">
        <f>S842*H842</f>
        <v>0</v>
      </c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R842" s="178" t="s">
        <v>483</v>
      </c>
      <c r="AT842" s="178" t="s">
        <v>416</v>
      </c>
      <c r="AU842" s="178" t="s">
        <v>88</v>
      </c>
      <c r="AY842" s="18" t="s">
        <v>140</v>
      </c>
      <c r="BE842" s="179">
        <f>IF(N842="základní",J842,0)</f>
        <v>0</v>
      </c>
      <c r="BF842" s="179">
        <f>IF(N842="snížená",J842,0)</f>
        <v>0</v>
      </c>
      <c r="BG842" s="179">
        <f>IF(N842="zákl. přenesená",J842,0)</f>
        <v>0</v>
      </c>
      <c r="BH842" s="179">
        <f>IF(N842="sníž. přenesená",J842,0)</f>
        <v>0</v>
      </c>
      <c r="BI842" s="179">
        <f>IF(N842="nulová",J842,0)</f>
        <v>0</v>
      </c>
      <c r="BJ842" s="18" t="s">
        <v>86</v>
      </c>
      <c r="BK842" s="179">
        <f>ROUND(I842*H842,2)</f>
        <v>0</v>
      </c>
      <c r="BL842" s="18" t="s">
        <v>348</v>
      </c>
      <c r="BM842" s="178" t="s">
        <v>1310</v>
      </c>
    </row>
    <row r="843" spans="1:65" s="2" customFormat="1" ht="11.25">
      <c r="A843" s="36"/>
      <c r="B843" s="37"/>
      <c r="C843" s="38"/>
      <c r="D843" s="180" t="s">
        <v>146</v>
      </c>
      <c r="E843" s="38"/>
      <c r="F843" s="181" t="s">
        <v>1309</v>
      </c>
      <c r="G843" s="38"/>
      <c r="H843" s="38"/>
      <c r="I843" s="182"/>
      <c r="J843" s="38"/>
      <c r="K843" s="38"/>
      <c r="L843" s="41"/>
      <c r="M843" s="183"/>
      <c r="N843" s="184"/>
      <c r="O843" s="66"/>
      <c r="P843" s="66"/>
      <c r="Q843" s="66"/>
      <c r="R843" s="66"/>
      <c r="S843" s="66"/>
      <c r="T843" s="67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T843" s="18" t="s">
        <v>146</v>
      </c>
      <c r="AU843" s="18" t="s">
        <v>88</v>
      </c>
    </row>
    <row r="844" spans="1:65" s="2" customFormat="1" ht="16.5" customHeight="1">
      <c r="A844" s="36"/>
      <c r="B844" s="37"/>
      <c r="C844" s="167" t="s">
        <v>1311</v>
      </c>
      <c r="D844" s="167" t="s">
        <v>141</v>
      </c>
      <c r="E844" s="168" t="s">
        <v>1312</v>
      </c>
      <c r="F844" s="169" t="s">
        <v>1313</v>
      </c>
      <c r="G844" s="170" t="s">
        <v>259</v>
      </c>
      <c r="H844" s="171">
        <v>0.13200000000000001</v>
      </c>
      <c r="I844" s="172"/>
      <c r="J844" s="173">
        <f>ROUND(I844*H844,2)</f>
        <v>0</v>
      </c>
      <c r="K844" s="169" t="s">
        <v>245</v>
      </c>
      <c r="L844" s="41"/>
      <c r="M844" s="174" t="s">
        <v>32</v>
      </c>
      <c r="N844" s="175" t="s">
        <v>49</v>
      </c>
      <c r="O844" s="66"/>
      <c r="P844" s="176">
        <f>O844*H844</f>
        <v>0</v>
      </c>
      <c r="Q844" s="176">
        <v>0</v>
      </c>
      <c r="R844" s="176">
        <f>Q844*H844</f>
        <v>0</v>
      </c>
      <c r="S844" s="176">
        <v>0</v>
      </c>
      <c r="T844" s="177">
        <f>S844*H844</f>
        <v>0</v>
      </c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R844" s="178" t="s">
        <v>348</v>
      </c>
      <c r="AT844" s="178" t="s">
        <v>141</v>
      </c>
      <c r="AU844" s="178" t="s">
        <v>88</v>
      </c>
      <c r="AY844" s="18" t="s">
        <v>140</v>
      </c>
      <c r="BE844" s="179">
        <f>IF(N844="základní",J844,0)</f>
        <v>0</v>
      </c>
      <c r="BF844" s="179">
        <f>IF(N844="snížená",J844,0)</f>
        <v>0</v>
      </c>
      <c r="BG844" s="179">
        <f>IF(N844="zákl. přenesená",J844,0)</f>
        <v>0</v>
      </c>
      <c r="BH844" s="179">
        <f>IF(N844="sníž. přenesená",J844,0)</f>
        <v>0</v>
      </c>
      <c r="BI844" s="179">
        <f>IF(N844="nulová",J844,0)</f>
        <v>0</v>
      </c>
      <c r="BJ844" s="18" t="s">
        <v>86</v>
      </c>
      <c r="BK844" s="179">
        <f>ROUND(I844*H844,2)</f>
        <v>0</v>
      </c>
      <c r="BL844" s="18" t="s">
        <v>348</v>
      </c>
      <c r="BM844" s="178" t="s">
        <v>1314</v>
      </c>
    </row>
    <row r="845" spans="1:65" s="2" customFormat="1" ht="19.5">
      <c r="A845" s="36"/>
      <c r="B845" s="37"/>
      <c r="C845" s="38"/>
      <c r="D845" s="180" t="s">
        <v>146</v>
      </c>
      <c r="E845" s="38"/>
      <c r="F845" s="181" t="s">
        <v>1315</v>
      </c>
      <c r="G845" s="38"/>
      <c r="H845" s="38"/>
      <c r="I845" s="182"/>
      <c r="J845" s="38"/>
      <c r="K845" s="38"/>
      <c r="L845" s="41"/>
      <c r="M845" s="183"/>
      <c r="N845" s="184"/>
      <c r="O845" s="66"/>
      <c r="P845" s="66"/>
      <c r="Q845" s="66"/>
      <c r="R845" s="66"/>
      <c r="S845" s="66"/>
      <c r="T845" s="67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T845" s="18" t="s">
        <v>146</v>
      </c>
      <c r="AU845" s="18" t="s">
        <v>88</v>
      </c>
    </row>
    <row r="846" spans="1:65" s="2" customFormat="1" ht="11.25">
      <c r="A846" s="36"/>
      <c r="B846" s="37"/>
      <c r="C846" s="38"/>
      <c r="D846" s="198" t="s">
        <v>191</v>
      </c>
      <c r="E846" s="38"/>
      <c r="F846" s="199" t="s">
        <v>1316</v>
      </c>
      <c r="G846" s="38"/>
      <c r="H846" s="38"/>
      <c r="I846" s="182"/>
      <c r="J846" s="38"/>
      <c r="K846" s="38"/>
      <c r="L846" s="41"/>
      <c r="M846" s="183"/>
      <c r="N846" s="184"/>
      <c r="O846" s="66"/>
      <c r="P846" s="66"/>
      <c r="Q846" s="66"/>
      <c r="R846" s="66"/>
      <c r="S846" s="66"/>
      <c r="T846" s="67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T846" s="18" t="s">
        <v>191</v>
      </c>
      <c r="AU846" s="18" t="s">
        <v>88</v>
      </c>
    </row>
    <row r="847" spans="1:65" s="11" customFormat="1" ht="22.9" customHeight="1">
      <c r="B847" s="153"/>
      <c r="C847" s="154"/>
      <c r="D847" s="155" t="s">
        <v>77</v>
      </c>
      <c r="E847" s="196" t="s">
        <v>1317</v>
      </c>
      <c r="F847" s="196" t="s">
        <v>1318</v>
      </c>
      <c r="G847" s="154"/>
      <c r="H847" s="154"/>
      <c r="I847" s="157"/>
      <c r="J847" s="197">
        <f>BK847</f>
        <v>0</v>
      </c>
      <c r="K847" s="154"/>
      <c r="L847" s="159"/>
      <c r="M847" s="160"/>
      <c r="N847" s="161"/>
      <c r="O847" s="161"/>
      <c r="P847" s="162">
        <f>SUM(P848:P949)</f>
        <v>0</v>
      </c>
      <c r="Q847" s="161"/>
      <c r="R847" s="162">
        <f>SUM(R848:R949)</f>
        <v>7.7936541999999989</v>
      </c>
      <c r="S847" s="161"/>
      <c r="T847" s="163">
        <f>SUM(T848:T949)</f>
        <v>0</v>
      </c>
      <c r="AR847" s="164" t="s">
        <v>88</v>
      </c>
      <c r="AT847" s="165" t="s">
        <v>77</v>
      </c>
      <c r="AU847" s="165" t="s">
        <v>86</v>
      </c>
      <c r="AY847" s="164" t="s">
        <v>140</v>
      </c>
      <c r="BK847" s="166">
        <f>SUM(BK848:BK949)</f>
        <v>0</v>
      </c>
    </row>
    <row r="848" spans="1:65" s="2" customFormat="1" ht="16.5" customHeight="1">
      <c r="A848" s="36"/>
      <c r="B848" s="37"/>
      <c r="C848" s="167" t="s">
        <v>1319</v>
      </c>
      <c r="D848" s="167" t="s">
        <v>141</v>
      </c>
      <c r="E848" s="168" t="s">
        <v>1320</v>
      </c>
      <c r="F848" s="169" t="s">
        <v>1321</v>
      </c>
      <c r="G848" s="170" t="s">
        <v>279</v>
      </c>
      <c r="H848" s="171">
        <v>284.81</v>
      </c>
      <c r="I848" s="172"/>
      <c r="J848" s="173">
        <f>ROUND(I848*H848,2)</f>
        <v>0</v>
      </c>
      <c r="K848" s="169" t="s">
        <v>245</v>
      </c>
      <c r="L848" s="41"/>
      <c r="M848" s="174" t="s">
        <v>32</v>
      </c>
      <c r="N848" s="175" t="s">
        <v>49</v>
      </c>
      <c r="O848" s="66"/>
      <c r="P848" s="176">
        <f>O848*H848</f>
        <v>0</v>
      </c>
      <c r="Q848" s="176">
        <v>0</v>
      </c>
      <c r="R848" s="176">
        <f>Q848*H848</f>
        <v>0</v>
      </c>
      <c r="S848" s="176">
        <v>0</v>
      </c>
      <c r="T848" s="177">
        <f>S848*H848</f>
        <v>0</v>
      </c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R848" s="178" t="s">
        <v>348</v>
      </c>
      <c r="AT848" s="178" t="s">
        <v>141</v>
      </c>
      <c r="AU848" s="178" t="s">
        <v>88</v>
      </c>
      <c r="AY848" s="18" t="s">
        <v>140</v>
      </c>
      <c r="BE848" s="179">
        <f>IF(N848="základní",J848,0)</f>
        <v>0</v>
      </c>
      <c r="BF848" s="179">
        <f>IF(N848="snížená",J848,0)</f>
        <v>0</v>
      </c>
      <c r="BG848" s="179">
        <f>IF(N848="zákl. přenesená",J848,0)</f>
        <v>0</v>
      </c>
      <c r="BH848" s="179">
        <f>IF(N848="sníž. přenesená",J848,0)</f>
        <v>0</v>
      </c>
      <c r="BI848" s="179">
        <f>IF(N848="nulová",J848,0)</f>
        <v>0</v>
      </c>
      <c r="BJ848" s="18" t="s">
        <v>86</v>
      </c>
      <c r="BK848" s="179">
        <f>ROUND(I848*H848,2)</f>
        <v>0</v>
      </c>
      <c r="BL848" s="18" t="s">
        <v>348</v>
      </c>
      <c r="BM848" s="178" t="s">
        <v>1322</v>
      </c>
    </row>
    <row r="849" spans="1:51" s="2" customFormat="1" ht="11.25">
      <c r="A849" s="36"/>
      <c r="B849" s="37"/>
      <c r="C849" s="38"/>
      <c r="D849" s="180" t="s">
        <v>146</v>
      </c>
      <c r="E849" s="38"/>
      <c r="F849" s="181" t="s">
        <v>1323</v>
      </c>
      <c r="G849" s="38"/>
      <c r="H849" s="38"/>
      <c r="I849" s="182"/>
      <c r="J849" s="38"/>
      <c r="K849" s="38"/>
      <c r="L849" s="41"/>
      <c r="M849" s="183"/>
      <c r="N849" s="184"/>
      <c r="O849" s="66"/>
      <c r="P849" s="66"/>
      <c r="Q849" s="66"/>
      <c r="R849" s="66"/>
      <c r="S849" s="66"/>
      <c r="T849" s="67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T849" s="18" t="s">
        <v>146</v>
      </c>
      <c r="AU849" s="18" t="s">
        <v>88</v>
      </c>
    </row>
    <row r="850" spans="1:51" s="2" customFormat="1" ht="11.25">
      <c r="A850" s="36"/>
      <c r="B850" s="37"/>
      <c r="C850" s="38"/>
      <c r="D850" s="198" t="s">
        <v>191</v>
      </c>
      <c r="E850" s="38"/>
      <c r="F850" s="199" t="s">
        <v>1324</v>
      </c>
      <c r="G850" s="38"/>
      <c r="H850" s="38"/>
      <c r="I850" s="182"/>
      <c r="J850" s="38"/>
      <c r="K850" s="38"/>
      <c r="L850" s="41"/>
      <c r="M850" s="183"/>
      <c r="N850" s="184"/>
      <c r="O850" s="66"/>
      <c r="P850" s="66"/>
      <c r="Q850" s="66"/>
      <c r="R850" s="66"/>
      <c r="S850" s="66"/>
      <c r="T850" s="67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T850" s="18" t="s">
        <v>191</v>
      </c>
      <c r="AU850" s="18" t="s">
        <v>88</v>
      </c>
    </row>
    <row r="851" spans="1:51" s="14" customFormat="1" ht="11.25">
      <c r="B851" s="210"/>
      <c r="C851" s="211"/>
      <c r="D851" s="180" t="s">
        <v>249</v>
      </c>
      <c r="E851" s="212" t="s">
        <v>32</v>
      </c>
      <c r="F851" s="213" t="s">
        <v>783</v>
      </c>
      <c r="G851" s="211"/>
      <c r="H851" s="214">
        <v>23.9</v>
      </c>
      <c r="I851" s="215"/>
      <c r="J851" s="211"/>
      <c r="K851" s="211"/>
      <c r="L851" s="216"/>
      <c r="M851" s="217"/>
      <c r="N851" s="218"/>
      <c r="O851" s="218"/>
      <c r="P851" s="218"/>
      <c r="Q851" s="218"/>
      <c r="R851" s="218"/>
      <c r="S851" s="218"/>
      <c r="T851" s="219"/>
      <c r="AT851" s="220" t="s">
        <v>249</v>
      </c>
      <c r="AU851" s="220" t="s">
        <v>88</v>
      </c>
      <c r="AV851" s="14" t="s">
        <v>88</v>
      </c>
      <c r="AW851" s="14" t="s">
        <v>39</v>
      </c>
      <c r="AX851" s="14" t="s">
        <v>78</v>
      </c>
      <c r="AY851" s="220" t="s">
        <v>140</v>
      </c>
    </row>
    <row r="852" spans="1:51" s="14" customFormat="1" ht="11.25">
      <c r="B852" s="210"/>
      <c r="C852" s="211"/>
      <c r="D852" s="180" t="s">
        <v>249</v>
      </c>
      <c r="E852" s="212" t="s">
        <v>32</v>
      </c>
      <c r="F852" s="213" t="s">
        <v>784</v>
      </c>
      <c r="G852" s="211"/>
      <c r="H852" s="214">
        <v>48.77</v>
      </c>
      <c r="I852" s="215"/>
      <c r="J852" s="211"/>
      <c r="K852" s="211"/>
      <c r="L852" s="216"/>
      <c r="M852" s="217"/>
      <c r="N852" s="218"/>
      <c r="O852" s="218"/>
      <c r="P852" s="218"/>
      <c r="Q852" s="218"/>
      <c r="R852" s="218"/>
      <c r="S852" s="218"/>
      <c r="T852" s="219"/>
      <c r="AT852" s="220" t="s">
        <v>249</v>
      </c>
      <c r="AU852" s="220" t="s">
        <v>88</v>
      </c>
      <c r="AV852" s="14" t="s">
        <v>88</v>
      </c>
      <c r="AW852" s="14" t="s">
        <v>39</v>
      </c>
      <c r="AX852" s="14" t="s">
        <v>78</v>
      </c>
      <c r="AY852" s="220" t="s">
        <v>140</v>
      </c>
    </row>
    <row r="853" spans="1:51" s="14" customFormat="1" ht="11.25">
      <c r="B853" s="210"/>
      <c r="C853" s="211"/>
      <c r="D853" s="180" t="s">
        <v>249</v>
      </c>
      <c r="E853" s="212" t="s">
        <v>32</v>
      </c>
      <c r="F853" s="213" t="s">
        <v>785</v>
      </c>
      <c r="G853" s="211"/>
      <c r="H853" s="214">
        <v>13.12</v>
      </c>
      <c r="I853" s="215"/>
      <c r="J853" s="211"/>
      <c r="K853" s="211"/>
      <c r="L853" s="216"/>
      <c r="M853" s="217"/>
      <c r="N853" s="218"/>
      <c r="O853" s="218"/>
      <c r="P853" s="218"/>
      <c r="Q853" s="218"/>
      <c r="R853" s="218"/>
      <c r="S853" s="218"/>
      <c r="T853" s="219"/>
      <c r="AT853" s="220" t="s">
        <v>249</v>
      </c>
      <c r="AU853" s="220" t="s">
        <v>88</v>
      </c>
      <c r="AV853" s="14" t="s">
        <v>88</v>
      </c>
      <c r="AW853" s="14" t="s">
        <v>39</v>
      </c>
      <c r="AX853" s="14" t="s">
        <v>78</v>
      </c>
      <c r="AY853" s="220" t="s">
        <v>140</v>
      </c>
    </row>
    <row r="854" spans="1:51" s="14" customFormat="1" ht="11.25">
      <c r="B854" s="210"/>
      <c r="C854" s="211"/>
      <c r="D854" s="180" t="s">
        <v>249</v>
      </c>
      <c r="E854" s="212" t="s">
        <v>32</v>
      </c>
      <c r="F854" s="213" t="s">
        <v>786</v>
      </c>
      <c r="G854" s="211"/>
      <c r="H854" s="214">
        <v>2.94</v>
      </c>
      <c r="I854" s="215"/>
      <c r="J854" s="211"/>
      <c r="K854" s="211"/>
      <c r="L854" s="216"/>
      <c r="M854" s="217"/>
      <c r="N854" s="218"/>
      <c r="O854" s="218"/>
      <c r="P854" s="218"/>
      <c r="Q854" s="218"/>
      <c r="R854" s="218"/>
      <c r="S854" s="218"/>
      <c r="T854" s="219"/>
      <c r="AT854" s="220" t="s">
        <v>249</v>
      </c>
      <c r="AU854" s="220" t="s">
        <v>88</v>
      </c>
      <c r="AV854" s="14" t="s">
        <v>88</v>
      </c>
      <c r="AW854" s="14" t="s">
        <v>39</v>
      </c>
      <c r="AX854" s="14" t="s">
        <v>78</v>
      </c>
      <c r="AY854" s="220" t="s">
        <v>140</v>
      </c>
    </row>
    <row r="855" spans="1:51" s="14" customFormat="1" ht="11.25">
      <c r="B855" s="210"/>
      <c r="C855" s="211"/>
      <c r="D855" s="180" t="s">
        <v>249</v>
      </c>
      <c r="E855" s="212" t="s">
        <v>32</v>
      </c>
      <c r="F855" s="213" t="s">
        <v>787</v>
      </c>
      <c r="G855" s="211"/>
      <c r="H855" s="214">
        <v>4.41</v>
      </c>
      <c r="I855" s="215"/>
      <c r="J855" s="211"/>
      <c r="K855" s="211"/>
      <c r="L855" s="216"/>
      <c r="M855" s="217"/>
      <c r="N855" s="218"/>
      <c r="O855" s="218"/>
      <c r="P855" s="218"/>
      <c r="Q855" s="218"/>
      <c r="R855" s="218"/>
      <c r="S855" s="218"/>
      <c r="T855" s="219"/>
      <c r="AT855" s="220" t="s">
        <v>249</v>
      </c>
      <c r="AU855" s="220" t="s">
        <v>88</v>
      </c>
      <c r="AV855" s="14" t="s">
        <v>88</v>
      </c>
      <c r="AW855" s="14" t="s">
        <v>39</v>
      </c>
      <c r="AX855" s="14" t="s">
        <v>78</v>
      </c>
      <c r="AY855" s="220" t="s">
        <v>140</v>
      </c>
    </row>
    <row r="856" spans="1:51" s="14" customFormat="1" ht="11.25">
      <c r="B856" s="210"/>
      <c r="C856" s="211"/>
      <c r="D856" s="180" t="s">
        <v>249</v>
      </c>
      <c r="E856" s="212" t="s">
        <v>32</v>
      </c>
      <c r="F856" s="213" t="s">
        <v>788</v>
      </c>
      <c r="G856" s="211"/>
      <c r="H856" s="214">
        <v>5.4</v>
      </c>
      <c r="I856" s="215"/>
      <c r="J856" s="211"/>
      <c r="K856" s="211"/>
      <c r="L856" s="216"/>
      <c r="M856" s="217"/>
      <c r="N856" s="218"/>
      <c r="O856" s="218"/>
      <c r="P856" s="218"/>
      <c r="Q856" s="218"/>
      <c r="R856" s="218"/>
      <c r="S856" s="218"/>
      <c r="T856" s="219"/>
      <c r="AT856" s="220" t="s">
        <v>249</v>
      </c>
      <c r="AU856" s="220" t="s">
        <v>88</v>
      </c>
      <c r="AV856" s="14" t="s">
        <v>88</v>
      </c>
      <c r="AW856" s="14" t="s">
        <v>39</v>
      </c>
      <c r="AX856" s="14" t="s">
        <v>78</v>
      </c>
      <c r="AY856" s="220" t="s">
        <v>140</v>
      </c>
    </row>
    <row r="857" spans="1:51" s="14" customFormat="1" ht="11.25">
      <c r="B857" s="210"/>
      <c r="C857" s="211"/>
      <c r="D857" s="180" t="s">
        <v>249</v>
      </c>
      <c r="E857" s="212" t="s">
        <v>32</v>
      </c>
      <c r="F857" s="213" t="s">
        <v>789</v>
      </c>
      <c r="G857" s="211"/>
      <c r="H857" s="214">
        <v>4</v>
      </c>
      <c r="I857" s="215"/>
      <c r="J857" s="211"/>
      <c r="K857" s="211"/>
      <c r="L857" s="216"/>
      <c r="M857" s="217"/>
      <c r="N857" s="218"/>
      <c r="O857" s="218"/>
      <c r="P857" s="218"/>
      <c r="Q857" s="218"/>
      <c r="R857" s="218"/>
      <c r="S857" s="218"/>
      <c r="T857" s="219"/>
      <c r="AT857" s="220" t="s">
        <v>249</v>
      </c>
      <c r="AU857" s="220" t="s">
        <v>88</v>
      </c>
      <c r="AV857" s="14" t="s">
        <v>88</v>
      </c>
      <c r="AW857" s="14" t="s">
        <v>39</v>
      </c>
      <c r="AX857" s="14" t="s">
        <v>78</v>
      </c>
      <c r="AY857" s="220" t="s">
        <v>140</v>
      </c>
    </row>
    <row r="858" spans="1:51" s="14" customFormat="1" ht="11.25">
      <c r="B858" s="210"/>
      <c r="C858" s="211"/>
      <c r="D858" s="180" t="s">
        <v>249</v>
      </c>
      <c r="E858" s="212" t="s">
        <v>32</v>
      </c>
      <c r="F858" s="213" t="s">
        <v>790</v>
      </c>
      <c r="G858" s="211"/>
      <c r="H858" s="214">
        <v>4.32</v>
      </c>
      <c r="I858" s="215"/>
      <c r="J858" s="211"/>
      <c r="K858" s="211"/>
      <c r="L858" s="216"/>
      <c r="M858" s="217"/>
      <c r="N858" s="218"/>
      <c r="O858" s="218"/>
      <c r="P858" s="218"/>
      <c r="Q858" s="218"/>
      <c r="R858" s="218"/>
      <c r="S858" s="218"/>
      <c r="T858" s="219"/>
      <c r="AT858" s="220" t="s">
        <v>249</v>
      </c>
      <c r="AU858" s="220" t="s">
        <v>88</v>
      </c>
      <c r="AV858" s="14" t="s">
        <v>88</v>
      </c>
      <c r="AW858" s="14" t="s">
        <v>39</v>
      </c>
      <c r="AX858" s="14" t="s">
        <v>78</v>
      </c>
      <c r="AY858" s="220" t="s">
        <v>140</v>
      </c>
    </row>
    <row r="859" spans="1:51" s="14" customFormat="1" ht="11.25">
      <c r="B859" s="210"/>
      <c r="C859" s="211"/>
      <c r="D859" s="180" t="s">
        <v>249</v>
      </c>
      <c r="E859" s="212" t="s">
        <v>32</v>
      </c>
      <c r="F859" s="213" t="s">
        <v>791</v>
      </c>
      <c r="G859" s="211"/>
      <c r="H859" s="214">
        <v>4.2</v>
      </c>
      <c r="I859" s="215"/>
      <c r="J859" s="211"/>
      <c r="K859" s="211"/>
      <c r="L859" s="216"/>
      <c r="M859" s="217"/>
      <c r="N859" s="218"/>
      <c r="O859" s="218"/>
      <c r="P859" s="218"/>
      <c r="Q859" s="218"/>
      <c r="R859" s="218"/>
      <c r="S859" s="218"/>
      <c r="T859" s="219"/>
      <c r="AT859" s="220" t="s">
        <v>249</v>
      </c>
      <c r="AU859" s="220" t="s">
        <v>88</v>
      </c>
      <c r="AV859" s="14" t="s">
        <v>88</v>
      </c>
      <c r="AW859" s="14" t="s">
        <v>39</v>
      </c>
      <c r="AX859" s="14" t="s">
        <v>78</v>
      </c>
      <c r="AY859" s="220" t="s">
        <v>140</v>
      </c>
    </row>
    <row r="860" spans="1:51" s="14" customFormat="1" ht="11.25">
      <c r="B860" s="210"/>
      <c r="C860" s="211"/>
      <c r="D860" s="180" t="s">
        <v>249</v>
      </c>
      <c r="E860" s="212" t="s">
        <v>32</v>
      </c>
      <c r="F860" s="213" t="s">
        <v>792</v>
      </c>
      <c r="G860" s="211"/>
      <c r="H860" s="214">
        <v>3.2</v>
      </c>
      <c r="I860" s="215"/>
      <c r="J860" s="211"/>
      <c r="K860" s="211"/>
      <c r="L860" s="216"/>
      <c r="M860" s="217"/>
      <c r="N860" s="218"/>
      <c r="O860" s="218"/>
      <c r="P860" s="218"/>
      <c r="Q860" s="218"/>
      <c r="R860" s="218"/>
      <c r="S860" s="218"/>
      <c r="T860" s="219"/>
      <c r="AT860" s="220" t="s">
        <v>249</v>
      </c>
      <c r="AU860" s="220" t="s">
        <v>88</v>
      </c>
      <c r="AV860" s="14" t="s">
        <v>88</v>
      </c>
      <c r="AW860" s="14" t="s">
        <v>39</v>
      </c>
      <c r="AX860" s="14" t="s">
        <v>78</v>
      </c>
      <c r="AY860" s="220" t="s">
        <v>140</v>
      </c>
    </row>
    <row r="861" spans="1:51" s="14" customFormat="1" ht="11.25">
      <c r="B861" s="210"/>
      <c r="C861" s="211"/>
      <c r="D861" s="180" t="s">
        <v>249</v>
      </c>
      <c r="E861" s="212" t="s">
        <v>32</v>
      </c>
      <c r="F861" s="213" t="s">
        <v>793</v>
      </c>
      <c r="G861" s="211"/>
      <c r="H861" s="214">
        <v>9.07</v>
      </c>
      <c r="I861" s="215"/>
      <c r="J861" s="211"/>
      <c r="K861" s="211"/>
      <c r="L861" s="216"/>
      <c r="M861" s="217"/>
      <c r="N861" s="218"/>
      <c r="O861" s="218"/>
      <c r="P861" s="218"/>
      <c r="Q861" s="218"/>
      <c r="R861" s="218"/>
      <c r="S861" s="218"/>
      <c r="T861" s="219"/>
      <c r="AT861" s="220" t="s">
        <v>249</v>
      </c>
      <c r="AU861" s="220" t="s">
        <v>88</v>
      </c>
      <c r="AV861" s="14" t="s">
        <v>88</v>
      </c>
      <c r="AW861" s="14" t="s">
        <v>39</v>
      </c>
      <c r="AX861" s="14" t="s">
        <v>78</v>
      </c>
      <c r="AY861" s="220" t="s">
        <v>140</v>
      </c>
    </row>
    <row r="862" spans="1:51" s="14" customFormat="1" ht="11.25">
      <c r="B862" s="210"/>
      <c r="C862" s="211"/>
      <c r="D862" s="180" t="s">
        <v>249</v>
      </c>
      <c r="E862" s="212" t="s">
        <v>32</v>
      </c>
      <c r="F862" s="213" t="s">
        <v>794</v>
      </c>
      <c r="G862" s="211"/>
      <c r="H862" s="214">
        <v>2.5299999999999998</v>
      </c>
      <c r="I862" s="215"/>
      <c r="J862" s="211"/>
      <c r="K862" s="211"/>
      <c r="L862" s="216"/>
      <c r="M862" s="217"/>
      <c r="N862" s="218"/>
      <c r="O862" s="218"/>
      <c r="P862" s="218"/>
      <c r="Q862" s="218"/>
      <c r="R862" s="218"/>
      <c r="S862" s="218"/>
      <c r="T862" s="219"/>
      <c r="AT862" s="220" t="s">
        <v>249</v>
      </c>
      <c r="AU862" s="220" t="s">
        <v>88</v>
      </c>
      <c r="AV862" s="14" t="s">
        <v>88</v>
      </c>
      <c r="AW862" s="14" t="s">
        <v>39</v>
      </c>
      <c r="AX862" s="14" t="s">
        <v>78</v>
      </c>
      <c r="AY862" s="220" t="s">
        <v>140</v>
      </c>
    </row>
    <row r="863" spans="1:51" s="14" customFormat="1" ht="11.25">
      <c r="B863" s="210"/>
      <c r="C863" s="211"/>
      <c r="D863" s="180" t="s">
        <v>249</v>
      </c>
      <c r="E863" s="212" t="s">
        <v>32</v>
      </c>
      <c r="F863" s="213" t="s">
        <v>795</v>
      </c>
      <c r="G863" s="211"/>
      <c r="H863" s="214">
        <v>5.09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249</v>
      </c>
      <c r="AU863" s="220" t="s">
        <v>88</v>
      </c>
      <c r="AV863" s="14" t="s">
        <v>88</v>
      </c>
      <c r="AW863" s="14" t="s">
        <v>39</v>
      </c>
      <c r="AX863" s="14" t="s">
        <v>78</v>
      </c>
      <c r="AY863" s="220" t="s">
        <v>140</v>
      </c>
    </row>
    <row r="864" spans="1:51" s="14" customFormat="1" ht="11.25">
      <c r="B864" s="210"/>
      <c r="C864" s="211"/>
      <c r="D864" s="180" t="s">
        <v>249</v>
      </c>
      <c r="E864" s="212" t="s">
        <v>32</v>
      </c>
      <c r="F864" s="213" t="s">
        <v>796</v>
      </c>
      <c r="G864" s="211"/>
      <c r="H864" s="214">
        <v>12.21</v>
      </c>
      <c r="I864" s="215"/>
      <c r="J864" s="211"/>
      <c r="K864" s="211"/>
      <c r="L864" s="216"/>
      <c r="M864" s="217"/>
      <c r="N864" s="218"/>
      <c r="O864" s="218"/>
      <c r="P864" s="218"/>
      <c r="Q864" s="218"/>
      <c r="R864" s="218"/>
      <c r="S864" s="218"/>
      <c r="T864" s="219"/>
      <c r="AT864" s="220" t="s">
        <v>249</v>
      </c>
      <c r="AU864" s="220" t="s">
        <v>88</v>
      </c>
      <c r="AV864" s="14" t="s">
        <v>88</v>
      </c>
      <c r="AW864" s="14" t="s">
        <v>39</v>
      </c>
      <c r="AX864" s="14" t="s">
        <v>78</v>
      </c>
      <c r="AY864" s="220" t="s">
        <v>140</v>
      </c>
    </row>
    <row r="865" spans="1:65" s="14" customFormat="1" ht="11.25">
      <c r="B865" s="210"/>
      <c r="C865" s="211"/>
      <c r="D865" s="180" t="s">
        <v>249</v>
      </c>
      <c r="E865" s="212" t="s">
        <v>32</v>
      </c>
      <c r="F865" s="213" t="s">
        <v>797</v>
      </c>
      <c r="G865" s="211"/>
      <c r="H865" s="214">
        <v>3.8</v>
      </c>
      <c r="I865" s="215"/>
      <c r="J865" s="211"/>
      <c r="K865" s="211"/>
      <c r="L865" s="216"/>
      <c r="M865" s="217"/>
      <c r="N865" s="218"/>
      <c r="O865" s="218"/>
      <c r="P865" s="218"/>
      <c r="Q865" s="218"/>
      <c r="R865" s="218"/>
      <c r="S865" s="218"/>
      <c r="T865" s="219"/>
      <c r="AT865" s="220" t="s">
        <v>249</v>
      </c>
      <c r="AU865" s="220" t="s">
        <v>88</v>
      </c>
      <c r="AV865" s="14" t="s">
        <v>88</v>
      </c>
      <c r="AW865" s="14" t="s">
        <v>39</v>
      </c>
      <c r="AX865" s="14" t="s">
        <v>78</v>
      </c>
      <c r="AY865" s="220" t="s">
        <v>140</v>
      </c>
    </row>
    <row r="866" spans="1:65" s="14" customFormat="1" ht="11.25">
      <c r="B866" s="210"/>
      <c r="C866" s="211"/>
      <c r="D866" s="180" t="s">
        <v>249</v>
      </c>
      <c r="E866" s="212" t="s">
        <v>32</v>
      </c>
      <c r="F866" s="213" t="s">
        <v>798</v>
      </c>
      <c r="G866" s="211"/>
      <c r="H866" s="214">
        <v>6.9</v>
      </c>
      <c r="I866" s="215"/>
      <c r="J866" s="211"/>
      <c r="K866" s="211"/>
      <c r="L866" s="216"/>
      <c r="M866" s="217"/>
      <c r="N866" s="218"/>
      <c r="O866" s="218"/>
      <c r="P866" s="218"/>
      <c r="Q866" s="218"/>
      <c r="R866" s="218"/>
      <c r="S866" s="218"/>
      <c r="T866" s="219"/>
      <c r="AT866" s="220" t="s">
        <v>249</v>
      </c>
      <c r="AU866" s="220" t="s">
        <v>88</v>
      </c>
      <c r="AV866" s="14" t="s">
        <v>88</v>
      </c>
      <c r="AW866" s="14" t="s">
        <v>39</v>
      </c>
      <c r="AX866" s="14" t="s">
        <v>78</v>
      </c>
      <c r="AY866" s="220" t="s">
        <v>140</v>
      </c>
    </row>
    <row r="867" spans="1:65" s="14" customFormat="1" ht="11.25">
      <c r="B867" s="210"/>
      <c r="C867" s="211"/>
      <c r="D867" s="180" t="s">
        <v>249</v>
      </c>
      <c r="E867" s="212" t="s">
        <v>32</v>
      </c>
      <c r="F867" s="213" t="s">
        <v>799</v>
      </c>
      <c r="G867" s="211"/>
      <c r="H867" s="214">
        <v>23.18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249</v>
      </c>
      <c r="AU867" s="220" t="s">
        <v>88</v>
      </c>
      <c r="AV867" s="14" t="s">
        <v>88</v>
      </c>
      <c r="AW867" s="14" t="s">
        <v>39</v>
      </c>
      <c r="AX867" s="14" t="s">
        <v>78</v>
      </c>
      <c r="AY867" s="220" t="s">
        <v>140</v>
      </c>
    </row>
    <row r="868" spans="1:65" s="14" customFormat="1" ht="11.25">
      <c r="B868" s="210"/>
      <c r="C868" s="211"/>
      <c r="D868" s="180" t="s">
        <v>249</v>
      </c>
      <c r="E868" s="212" t="s">
        <v>32</v>
      </c>
      <c r="F868" s="213" t="s">
        <v>800</v>
      </c>
      <c r="G868" s="211"/>
      <c r="H868" s="214">
        <v>14.26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249</v>
      </c>
      <c r="AU868" s="220" t="s">
        <v>88</v>
      </c>
      <c r="AV868" s="14" t="s">
        <v>88</v>
      </c>
      <c r="AW868" s="14" t="s">
        <v>39</v>
      </c>
      <c r="AX868" s="14" t="s">
        <v>78</v>
      </c>
      <c r="AY868" s="220" t="s">
        <v>140</v>
      </c>
    </row>
    <row r="869" spans="1:65" s="14" customFormat="1" ht="11.25">
      <c r="B869" s="210"/>
      <c r="C869" s="211"/>
      <c r="D869" s="180" t="s">
        <v>249</v>
      </c>
      <c r="E869" s="212" t="s">
        <v>32</v>
      </c>
      <c r="F869" s="213" t="s">
        <v>801</v>
      </c>
      <c r="G869" s="211"/>
      <c r="H869" s="214">
        <v>6.48</v>
      </c>
      <c r="I869" s="215"/>
      <c r="J869" s="211"/>
      <c r="K869" s="211"/>
      <c r="L869" s="216"/>
      <c r="M869" s="217"/>
      <c r="N869" s="218"/>
      <c r="O869" s="218"/>
      <c r="P869" s="218"/>
      <c r="Q869" s="218"/>
      <c r="R869" s="218"/>
      <c r="S869" s="218"/>
      <c r="T869" s="219"/>
      <c r="AT869" s="220" t="s">
        <v>249</v>
      </c>
      <c r="AU869" s="220" t="s">
        <v>88</v>
      </c>
      <c r="AV869" s="14" t="s">
        <v>88</v>
      </c>
      <c r="AW869" s="14" t="s">
        <v>39</v>
      </c>
      <c r="AX869" s="14" t="s">
        <v>78</v>
      </c>
      <c r="AY869" s="220" t="s">
        <v>140</v>
      </c>
    </row>
    <row r="870" spans="1:65" s="14" customFormat="1" ht="11.25">
      <c r="B870" s="210"/>
      <c r="C870" s="211"/>
      <c r="D870" s="180" t="s">
        <v>249</v>
      </c>
      <c r="E870" s="212" t="s">
        <v>32</v>
      </c>
      <c r="F870" s="213" t="s">
        <v>802</v>
      </c>
      <c r="G870" s="211"/>
      <c r="H870" s="214">
        <v>6.9</v>
      </c>
      <c r="I870" s="215"/>
      <c r="J870" s="211"/>
      <c r="K870" s="211"/>
      <c r="L870" s="216"/>
      <c r="M870" s="217"/>
      <c r="N870" s="218"/>
      <c r="O870" s="218"/>
      <c r="P870" s="218"/>
      <c r="Q870" s="218"/>
      <c r="R870" s="218"/>
      <c r="S870" s="218"/>
      <c r="T870" s="219"/>
      <c r="AT870" s="220" t="s">
        <v>249</v>
      </c>
      <c r="AU870" s="220" t="s">
        <v>88</v>
      </c>
      <c r="AV870" s="14" t="s">
        <v>88</v>
      </c>
      <c r="AW870" s="14" t="s">
        <v>39</v>
      </c>
      <c r="AX870" s="14" t="s">
        <v>78</v>
      </c>
      <c r="AY870" s="220" t="s">
        <v>140</v>
      </c>
    </row>
    <row r="871" spans="1:65" s="14" customFormat="1" ht="11.25">
      <c r="B871" s="210"/>
      <c r="C871" s="211"/>
      <c r="D871" s="180" t="s">
        <v>249</v>
      </c>
      <c r="E871" s="212" t="s">
        <v>32</v>
      </c>
      <c r="F871" s="213" t="s">
        <v>803</v>
      </c>
      <c r="G871" s="211"/>
      <c r="H871" s="214">
        <v>13.8</v>
      </c>
      <c r="I871" s="215"/>
      <c r="J871" s="211"/>
      <c r="K871" s="211"/>
      <c r="L871" s="216"/>
      <c r="M871" s="217"/>
      <c r="N871" s="218"/>
      <c r="O871" s="218"/>
      <c r="P871" s="218"/>
      <c r="Q871" s="218"/>
      <c r="R871" s="218"/>
      <c r="S871" s="218"/>
      <c r="T871" s="219"/>
      <c r="AT871" s="220" t="s">
        <v>249</v>
      </c>
      <c r="AU871" s="220" t="s">
        <v>88</v>
      </c>
      <c r="AV871" s="14" t="s">
        <v>88</v>
      </c>
      <c r="AW871" s="14" t="s">
        <v>39</v>
      </c>
      <c r="AX871" s="14" t="s">
        <v>78</v>
      </c>
      <c r="AY871" s="220" t="s">
        <v>140</v>
      </c>
    </row>
    <row r="872" spans="1:65" s="14" customFormat="1" ht="11.25">
      <c r="B872" s="210"/>
      <c r="C872" s="211"/>
      <c r="D872" s="180" t="s">
        <v>249</v>
      </c>
      <c r="E872" s="212" t="s">
        <v>32</v>
      </c>
      <c r="F872" s="213" t="s">
        <v>804</v>
      </c>
      <c r="G872" s="211"/>
      <c r="H872" s="214">
        <v>11.96</v>
      </c>
      <c r="I872" s="215"/>
      <c r="J872" s="211"/>
      <c r="K872" s="211"/>
      <c r="L872" s="216"/>
      <c r="M872" s="217"/>
      <c r="N872" s="218"/>
      <c r="O872" s="218"/>
      <c r="P872" s="218"/>
      <c r="Q872" s="218"/>
      <c r="R872" s="218"/>
      <c r="S872" s="218"/>
      <c r="T872" s="219"/>
      <c r="AT872" s="220" t="s">
        <v>249</v>
      </c>
      <c r="AU872" s="220" t="s">
        <v>88</v>
      </c>
      <c r="AV872" s="14" t="s">
        <v>88</v>
      </c>
      <c r="AW872" s="14" t="s">
        <v>39</v>
      </c>
      <c r="AX872" s="14" t="s">
        <v>78</v>
      </c>
      <c r="AY872" s="220" t="s">
        <v>140</v>
      </c>
    </row>
    <row r="873" spans="1:65" s="14" customFormat="1" ht="11.25">
      <c r="B873" s="210"/>
      <c r="C873" s="211"/>
      <c r="D873" s="180" t="s">
        <v>249</v>
      </c>
      <c r="E873" s="212" t="s">
        <v>32</v>
      </c>
      <c r="F873" s="213" t="s">
        <v>805</v>
      </c>
      <c r="G873" s="211"/>
      <c r="H873" s="214">
        <v>54.37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249</v>
      </c>
      <c r="AU873" s="220" t="s">
        <v>88</v>
      </c>
      <c r="AV873" s="14" t="s">
        <v>88</v>
      </c>
      <c r="AW873" s="14" t="s">
        <v>39</v>
      </c>
      <c r="AX873" s="14" t="s">
        <v>78</v>
      </c>
      <c r="AY873" s="220" t="s">
        <v>140</v>
      </c>
    </row>
    <row r="874" spans="1:65" s="15" customFormat="1" ht="11.25">
      <c r="B874" s="221"/>
      <c r="C874" s="222"/>
      <c r="D874" s="180" t="s">
        <v>249</v>
      </c>
      <c r="E874" s="223" t="s">
        <v>32</v>
      </c>
      <c r="F874" s="224" t="s">
        <v>384</v>
      </c>
      <c r="G874" s="222"/>
      <c r="H874" s="225">
        <v>284.81000000000006</v>
      </c>
      <c r="I874" s="226"/>
      <c r="J874" s="222"/>
      <c r="K874" s="222"/>
      <c r="L874" s="227"/>
      <c r="M874" s="228"/>
      <c r="N874" s="229"/>
      <c r="O874" s="229"/>
      <c r="P874" s="229"/>
      <c r="Q874" s="229"/>
      <c r="R874" s="229"/>
      <c r="S874" s="229"/>
      <c r="T874" s="230"/>
      <c r="AT874" s="231" t="s">
        <v>249</v>
      </c>
      <c r="AU874" s="231" t="s">
        <v>88</v>
      </c>
      <c r="AV874" s="15" t="s">
        <v>139</v>
      </c>
      <c r="AW874" s="15" t="s">
        <v>39</v>
      </c>
      <c r="AX874" s="15" t="s">
        <v>86</v>
      </c>
      <c r="AY874" s="231" t="s">
        <v>140</v>
      </c>
    </row>
    <row r="875" spans="1:65" s="2" customFormat="1" ht="16.5" customHeight="1">
      <c r="A875" s="36"/>
      <c r="B875" s="37"/>
      <c r="C875" s="167" t="s">
        <v>1325</v>
      </c>
      <c r="D875" s="167" t="s">
        <v>141</v>
      </c>
      <c r="E875" s="168" t="s">
        <v>1326</v>
      </c>
      <c r="F875" s="169" t="s">
        <v>1327</v>
      </c>
      <c r="G875" s="170" t="s">
        <v>279</v>
      </c>
      <c r="H875" s="171">
        <v>284.81</v>
      </c>
      <c r="I875" s="172"/>
      <c r="J875" s="173">
        <f>ROUND(I875*H875,2)</f>
        <v>0</v>
      </c>
      <c r="K875" s="169" t="s">
        <v>245</v>
      </c>
      <c r="L875" s="41"/>
      <c r="M875" s="174" t="s">
        <v>32</v>
      </c>
      <c r="N875" s="175" t="s">
        <v>49</v>
      </c>
      <c r="O875" s="66"/>
      <c r="P875" s="176">
        <f>O875*H875</f>
        <v>0</v>
      </c>
      <c r="Q875" s="176">
        <v>2.9999999999999997E-4</v>
      </c>
      <c r="R875" s="176">
        <f>Q875*H875</f>
        <v>8.5442999999999991E-2</v>
      </c>
      <c r="S875" s="176">
        <v>0</v>
      </c>
      <c r="T875" s="177">
        <f>S875*H875</f>
        <v>0</v>
      </c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R875" s="178" t="s">
        <v>348</v>
      </c>
      <c r="AT875" s="178" t="s">
        <v>141</v>
      </c>
      <c r="AU875" s="178" t="s">
        <v>88</v>
      </c>
      <c r="AY875" s="18" t="s">
        <v>140</v>
      </c>
      <c r="BE875" s="179">
        <f>IF(N875="základní",J875,0)</f>
        <v>0</v>
      </c>
      <c r="BF875" s="179">
        <f>IF(N875="snížená",J875,0)</f>
        <v>0</v>
      </c>
      <c r="BG875" s="179">
        <f>IF(N875="zákl. přenesená",J875,0)</f>
        <v>0</v>
      </c>
      <c r="BH875" s="179">
        <f>IF(N875="sníž. přenesená",J875,0)</f>
        <v>0</v>
      </c>
      <c r="BI875" s="179">
        <f>IF(N875="nulová",J875,0)</f>
        <v>0</v>
      </c>
      <c r="BJ875" s="18" t="s">
        <v>86</v>
      </c>
      <c r="BK875" s="179">
        <f>ROUND(I875*H875,2)</f>
        <v>0</v>
      </c>
      <c r="BL875" s="18" t="s">
        <v>348</v>
      </c>
      <c r="BM875" s="178" t="s">
        <v>1328</v>
      </c>
    </row>
    <row r="876" spans="1:65" s="2" customFormat="1" ht="11.25">
      <c r="A876" s="36"/>
      <c r="B876" s="37"/>
      <c r="C876" s="38"/>
      <c r="D876" s="180" t="s">
        <v>146</v>
      </c>
      <c r="E876" s="38"/>
      <c r="F876" s="181" t="s">
        <v>1329</v>
      </c>
      <c r="G876" s="38"/>
      <c r="H876" s="38"/>
      <c r="I876" s="182"/>
      <c r="J876" s="38"/>
      <c r="K876" s="38"/>
      <c r="L876" s="41"/>
      <c r="M876" s="183"/>
      <c r="N876" s="184"/>
      <c r="O876" s="66"/>
      <c r="P876" s="66"/>
      <c r="Q876" s="66"/>
      <c r="R876" s="66"/>
      <c r="S876" s="66"/>
      <c r="T876" s="67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T876" s="18" t="s">
        <v>146</v>
      </c>
      <c r="AU876" s="18" t="s">
        <v>88</v>
      </c>
    </row>
    <row r="877" spans="1:65" s="2" customFormat="1" ht="11.25">
      <c r="A877" s="36"/>
      <c r="B877" s="37"/>
      <c r="C877" s="38"/>
      <c r="D877" s="198" t="s">
        <v>191</v>
      </c>
      <c r="E877" s="38"/>
      <c r="F877" s="199" t="s">
        <v>1330</v>
      </c>
      <c r="G877" s="38"/>
      <c r="H877" s="38"/>
      <c r="I877" s="182"/>
      <c r="J877" s="38"/>
      <c r="K877" s="38"/>
      <c r="L877" s="41"/>
      <c r="M877" s="183"/>
      <c r="N877" s="184"/>
      <c r="O877" s="66"/>
      <c r="P877" s="66"/>
      <c r="Q877" s="66"/>
      <c r="R877" s="66"/>
      <c r="S877" s="66"/>
      <c r="T877" s="67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T877" s="18" t="s">
        <v>191</v>
      </c>
      <c r="AU877" s="18" t="s">
        <v>88</v>
      </c>
    </row>
    <row r="878" spans="1:65" s="14" customFormat="1" ht="11.25">
      <c r="B878" s="210"/>
      <c r="C878" s="211"/>
      <c r="D878" s="180" t="s">
        <v>249</v>
      </c>
      <c r="E878" s="212" t="s">
        <v>32</v>
      </c>
      <c r="F878" s="213" t="s">
        <v>1331</v>
      </c>
      <c r="G878" s="211"/>
      <c r="H878" s="214">
        <v>230.44</v>
      </c>
      <c r="I878" s="215"/>
      <c r="J878" s="211"/>
      <c r="K878" s="211"/>
      <c r="L878" s="216"/>
      <c r="M878" s="217"/>
      <c r="N878" s="218"/>
      <c r="O878" s="218"/>
      <c r="P878" s="218"/>
      <c r="Q878" s="218"/>
      <c r="R878" s="218"/>
      <c r="S878" s="218"/>
      <c r="T878" s="219"/>
      <c r="AT878" s="220" t="s">
        <v>249</v>
      </c>
      <c r="AU878" s="220" t="s">
        <v>88</v>
      </c>
      <c r="AV878" s="14" t="s">
        <v>88</v>
      </c>
      <c r="AW878" s="14" t="s">
        <v>39</v>
      </c>
      <c r="AX878" s="14" t="s">
        <v>78</v>
      </c>
      <c r="AY878" s="220" t="s">
        <v>140</v>
      </c>
    </row>
    <row r="879" spans="1:65" s="14" customFormat="1" ht="11.25">
      <c r="B879" s="210"/>
      <c r="C879" s="211"/>
      <c r="D879" s="180" t="s">
        <v>249</v>
      </c>
      <c r="E879" s="212" t="s">
        <v>32</v>
      </c>
      <c r="F879" s="213" t="s">
        <v>805</v>
      </c>
      <c r="G879" s="211"/>
      <c r="H879" s="214">
        <v>54.37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249</v>
      </c>
      <c r="AU879" s="220" t="s">
        <v>88</v>
      </c>
      <c r="AV879" s="14" t="s">
        <v>88</v>
      </c>
      <c r="AW879" s="14" t="s">
        <v>39</v>
      </c>
      <c r="AX879" s="14" t="s">
        <v>78</v>
      </c>
      <c r="AY879" s="220" t="s">
        <v>140</v>
      </c>
    </row>
    <row r="880" spans="1:65" s="15" customFormat="1" ht="11.25">
      <c r="B880" s="221"/>
      <c r="C880" s="222"/>
      <c r="D880" s="180" t="s">
        <v>249</v>
      </c>
      <c r="E880" s="223" t="s">
        <v>32</v>
      </c>
      <c r="F880" s="224" t="s">
        <v>384</v>
      </c>
      <c r="G880" s="222"/>
      <c r="H880" s="225">
        <v>284.81</v>
      </c>
      <c r="I880" s="226"/>
      <c r="J880" s="222"/>
      <c r="K880" s="222"/>
      <c r="L880" s="227"/>
      <c r="M880" s="228"/>
      <c r="N880" s="229"/>
      <c r="O880" s="229"/>
      <c r="P880" s="229"/>
      <c r="Q880" s="229"/>
      <c r="R880" s="229"/>
      <c r="S880" s="229"/>
      <c r="T880" s="230"/>
      <c r="AT880" s="231" t="s">
        <v>249</v>
      </c>
      <c r="AU880" s="231" t="s">
        <v>88</v>
      </c>
      <c r="AV880" s="15" t="s">
        <v>139</v>
      </c>
      <c r="AW880" s="15" t="s">
        <v>39</v>
      </c>
      <c r="AX880" s="15" t="s">
        <v>86</v>
      </c>
      <c r="AY880" s="231" t="s">
        <v>140</v>
      </c>
    </row>
    <row r="881" spans="1:65" s="2" customFormat="1" ht="16.5" customHeight="1">
      <c r="A881" s="36"/>
      <c r="B881" s="37"/>
      <c r="C881" s="167" t="s">
        <v>1332</v>
      </c>
      <c r="D881" s="167" t="s">
        <v>141</v>
      </c>
      <c r="E881" s="168" t="s">
        <v>1333</v>
      </c>
      <c r="F881" s="169" t="s">
        <v>1334</v>
      </c>
      <c r="G881" s="170" t="s">
        <v>279</v>
      </c>
      <c r="H881" s="171">
        <v>230.44</v>
      </c>
      <c r="I881" s="172"/>
      <c r="J881" s="173">
        <f>ROUND(I881*H881,2)</f>
        <v>0</v>
      </c>
      <c r="K881" s="169" t="s">
        <v>245</v>
      </c>
      <c r="L881" s="41"/>
      <c r="M881" s="174" t="s">
        <v>32</v>
      </c>
      <c r="N881" s="175" t="s">
        <v>49</v>
      </c>
      <c r="O881" s="66"/>
      <c r="P881" s="176">
        <f>O881*H881</f>
        <v>0</v>
      </c>
      <c r="Q881" s="176">
        <v>6.3E-3</v>
      </c>
      <c r="R881" s="176">
        <f>Q881*H881</f>
        <v>1.4517720000000001</v>
      </c>
      <c r="S881" s="176">
        <v>0</v>
      </c>
      <c r="T881" s="177">
        <f>S881*H881</f>
        <v>0</v>
      </c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R881" s="178" t="s">
        <v>348</v>
      </c>
      <c r="AT881" s="178" t="s">
        <v>141</v>
      </c>
      <c r="AU881" s="178" t="s">
        <v>88</v>
      </c>
      <c r="AY881" s="18" t="s">
        <v>140</v>
      </c>
      <c r="BE881" s="179">
        <f>IF(N881="základní",J881,0)</f>
        <v>0</v>
      </c>
      <c r="BF881" s="179">
        <f>IF(N881="snížená",J881,0)</f>
        <v>0</v>
      </c>
      <c r="BG881" s="179">
        <f>IF(N881="zákl. přenesená",J881,0)</f>
        <v>0</v>
      </c>
      <c r="BH881" s="179">
        <f>IF(N881="sníž. přenesená",J881,0)</f>
        <v>0</v>
      </c>
      <c r="BI881" s="179">
        <f>IF(N881="nulová",J881,0)</f>
        <v>0</v>
      </c>
      <c r="BJ881" s="18" t="s">
        <v>86</v>
      </c>
      <c r="BK881" s="179">
        <f>ROUND(I881*H881,2)</f>
        <v>0</v>
      </c>
      <c r="BL881" s="18" t="s">
        <v>348</v>
      </c>
      <c r="BM881" s="178" t="s">
        <v>1335</v>
      </c>
    </row>
    <row r="882" spans="1:65" s="2" customFormat="1" ht="11.25">
      <c r="A882" s="36"/>
      <c r="B882" s="37"/>
      <c r="C882" s="38"/>
      <c r="D882" s="180" t="s">
        <v>146</v>
      </c>
      <c r="E882" s="38"/>
      <c r="F882" s="181" t="s">
        <v>1336</v>
      </c>
      <c r="G882" s="38"/>
      <c r="H882" s="38"/>
      <c r="I882" s="182"/>
      <c r="J882" s="38"/>
      <c r="K882" s="38"/>
      <c r="L882" s="41"/>
      <c r="M882" s="183"/>
      <c r="N882" s="184"/>
      <c r="O882" s="66"/>
      <c r="P882" s="66"/>
      <c r="Q882" s="66"/>
      <c r="R882" s="66"/>
      <c r="S882" s="66"/>
      <c r="T882" s="67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T882" s="18" t="s">
        <v>146</v>
      </c>
      <c r="AU882" s="18" t="s">
        <v>88</v>
      </c>
    </row>
    <row r="883" spans="1:65" s="2" customFormat="1" ht="11.25">
      <c r="A883" s="36"/>
      <c r="B883" s="37"/>
      <c r="C883" s="38"/>
      <c r="D883" s="198" t="s">
        <v>191</v>
      </c>
      <c r="E883" s="38"/>
      <c r="F883" s="199" t="s">
        <v>1337</v>
      </c>
      <c r="G883" s="38"/>
      <c r="H883" s="38"/>
      <c r="I883" s="182"/>
      <c r="J883" s="38"/>
      <c r="K883" s="38"/>
      <c r="L883" s="41"/>
      <c r="M883" s="183"/>
      <c r="N883" s="184"/>
      <c r="O883" s="66"/>
      <c r="P883" s="66"/>
      <c r="Q883" s="66"/>
      <c r="R883" s="66"/>
      <c r="S883" s="66"/>
      <c r="T883" s="67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T883" s="18" t="s">
        <v>191</v>
      </c>
      <c r="AU883" s="18" t="s">
        <v>88</v>
      </c>
    </row>
    <row r="884" spans="1:65" s="14" customFormat="1" ht="11.25">
      <c r="B884" s="210"/>
      <c r="C884" s="211"/>
      <c r="D884" s="180" t="s">
        <v>249</v>
      </c>
      <c r="E884" s="212" t="s">
        <v>32</v>
      </c>
      <c r="F884" s="213" t="s">
        <v>1331</v>
      </c>
      <c r="G884" s="211"/>
      <c r="H884" s="214">
        <v>230.44</v>
      </c>
      <c r="I884" s="215"/>
      <c r="J884" s="211"/>
      <c r="K884" s="211"/>
      <c r="L884" s="216"/>
      <c r="M884" s="217"/>
      <c r="N884" s="218"/>
      <c r="O884" s="218"/>
      <c r="P884" s="218"/>
      <c r="Q884" s="218"/>
      <c r="R884" s="218"/>
      <c r="S884" s="218"/>
      <c r="T884" s="219"/>
      <c r="AT884" s="220" t="s">
        <v>249</v>
      </c>
      <c r="AU884" s="220" t="s">
        <v>88</v>
      </c>
      <c r="AV884" s="14" t="s">
        <v>88</v>
      </c>
      <c r="AW884" s="14" t="s">
        <v>39</v>
      </c>
      <c r="AX884" s="14" t="s">
        <v>86</v>
      </c>
      <c r="AY884" s="220" t="s">
        <v>140</v>
      </c>
    </row>
    <row r="885" spans="1:65" s="2" customFormat="1" ht="16.5" customHeight="1">
      <c r="A885" s="36"/>
      <c r="B885" s="37"/>
      <c r="C885" s="232" t="s">
        <v>1338</v>
      </c>
      <c r="D885" s="232" t="s">
        <v>416</v>
      </c>
      <c r="E885" s="233" t="s">
        <v>1339</v>
      </c>
      <c r="F885" s="234" t="s">
        <v>1340</v>
      </c>
      <c r="G885" s="235" t="s">
        <v>279</v>
      </c>
      <c r="H885" s="236">
        <v>253.48400000000001</v>
      </c>
      <c r="I885" s="237"/>
      <c r="J885" s="238">
        <f>ROUND(I885*H885,2)</f>
        <v>0</v>
      </c>
      <c r="K885" s="234" t="s">
        <v>245</v>
      </c>
      <c r="L885" s="239"/>
      <c r="M885" s="240" t="s">
        <v>32</v>
      </c>
      <c r="N885" s="241" t="s">
        <v>49</v>
      </c>
      <c r="O885" s="66"/>
      <c r="P885" s="176">
        <f>O885*H885</f>
        <v>0</v>
      </c>
      <c r="Q885" s="176">
        <v>1.7999999999999999E-2</v>
      </c>
      <c r="R885" s="176">
        <f>Q885*H885</f>
        <v>4.5627119999999994</v>
      </c>
      <c r="S885" s="176">
        <v>0</v>
      </c>
      <c r="T885" s="177">
        <f>S885*H885</f>
        <v>0</v>
      </c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R885" s="178" t="s">
        <v>483</v>
      </c>
      <c r="AT885" s="178" t="s">
        <v>416</v>
      </c>
      <c r="AU885" s="178" t="s">
        <v>88</v>
      </c>
      <c r="AY885" s="18" t="s">
        <v>140</v>
      </c>
      <c r="BE885" s="179">
        <f>IF(N885="základní",J885,0)</f>
        <v>0</v>
      </c>
      <c r="BF885" s="179">
        <f>IF(N885="snížená",J885,0)</f>
        <v>0</v>
      </c>
      <c r="BG885" s="179">
        <f>IF(N885="zákl. přenesená",J885,0)</f>
        <v>0</v>
      </c>
      <c r="BH885" s="179">
        <f>IF(N885="sníž. přenesená",J885,0)</f>
        <v>0</v>
      </c>
      <c r="BI885" s="179">
        <f>IF(N885="nulová",J885,0)</f>
        <v>0</v>
      </c>
      <c r="BJ885" s="18" t="s">
        <v>86</v>
      </c>
      <c r="BK885" s="179">
        <f>ROUND(I885*H885,2)</f>
        <v>0</v>
      </c>
      <c r="BL885" s="18" t="s">
        <v>348</v>
      </c>
      <c r="BM885" s="178" t="s">
        <v>1341</v>
      </c>
    </row>
    <row r="886" spans="1:65" s="2" customFormat="1" ht="11.25">
      <c r="A886" s="36"/>
      <c r="B886" s="37"/>
      <c r="C886" s="38"/>
      <c r="D886" s="180" t="s">
        <v>146</v>
      </c>
      <c r="E886" s="38"/>
      <c r="F886" s="181" t="s">
        <v>1340</v>
      </c>
      <c r="G886" s="38"/>
      <c r="H886" s="38"/>
      <c r="I886" s="182"/>
      <c r="J886" s="38"/>
      <c r="K886" s="38"/>
      <c r="L886" s="41"/>
      <c r="M886" s="183"/>
      <c r="N886" s="184"/>
      <c r="O886" s="66"/>
      <c r="P886" s="66"/>
      <c r="Q886" s="66"/>
      <c r="R886" s="66"/>
      <c r="S886" s="66"/>
      <c r="T886" s="67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T886" s="18" t="s">
        <v>146</v>
      </c>
      <c r="AU886" s="18" t="s">
        <v>88</v>
      </c>
    </row>
    <row r="887" spans="1:65" s="14" customFormat="1" ht="11.25">
      <c r="B887" s="210"/>
      <c r="C887" s="211"/>
      <c r="D887" s="180" t="s">
        <v>249</v>
      </c>
      <c r="E887" s="211"/>
      <c r="F887" s="213" t="s">
        <v>1342</v>
      </c>
      <c r="G887" s="211"/>
      <c r="H887" s="214">
        <v>253.48400000000001</v>
      </c>
      <c r="I887" s="215"/>
      <c r="J887" s="211"/>
      <c r="K887" s="211"/>
      <c r="L887" s="216"/>
      <c r="M887" s="217"/>
      <c r="N887" s="218"/>
      <c r="O887" s="218"/>
      <c r="P887" s="218"/>
      <c r="Q887" s="218"/>
      <c r="R887" s="218"/>
      <c r="S887" s="218"/>
      <c r="T887" s="219"/>
      <c r="AT887" s="220" t="s">
        <v>249</v>
      </c>
      <c r="AU887" s="220" t="s">
        <v>88</v>
      </c>
      <c r="AV887" s="14" t="s">
        <v>88</v>
      </c>
      <c r="AW887" s="14" t="s">
        <v>4</v>
      </c>
      <c r="AX887" s="14" t="s">
        <v>86</v>
      </c>
      <c r="AY887" s="220" t="s">
        <v>140</v>
      </c>
    </row>
    <row r="888" spans="1:65" s="2" customFormat="1" ht="24.2" customHeight="1">
      <c r="A888" s="36"/>
      <c r="B888" s="37"/>
      <c r="C888" s="167" t="s">
        <v>1343</v>
      </c>
      <c r="D888" s="167" t="s">
        <v>141</v>
      </c>
      <c r="E888" s="168" t="s">
        <v>1344</v>
      </c>
      <c r="F888" s="169" t="s">
        <v>1345</v>
      </c>
      <c r="G888" s="170" t="s">
        <v>279</v>
      </c>
      <c r="H888" s="171">
        <v>54.37</v>
      </c>
      <c r="I888" s="172"/>
      <c r="J888" s="173">
        <f>ROUND(I888*H888,2)</f>
        <v>0</v>
      </c>
      <c r="K888" s="169" t="s">
        <v>245</v>
      </c>
      <c r="L888" s="41"/>
      <c r="M888" s="174" t="s">
        <v>32</v>
      </c>
      <c r="N888" s="175" t="s">
        <v>49</v>
      </c>
      <c r="O888" s="66"/>
      <c r="P888" s="176">
        <f>O888*H888</f>
        <v>0</v>
      </c>
      <c r="Q888" s="176">
        <v>6.8900000000000003E-3</v>
      </c>
      <c r="R888" s="176">
        <f>Q888*H888</f>
        <v>0.37460929999999998</v>
      </c>
      <c r="S888" s="176">
        <v>0</v>
      </c>
      <c r="T888" s="177">
        <f>S888*H888</f>
        <v>0</v>
      </c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R888" s="178" t="s">
        <v>348</v>
      </c>
      <c r="AT888" s="178" t="s">
        <v>141</v>
      </c>
      <c r="AU888" s="178" t="s">
        <v>88</v>
      </c>
      <c r="AY888" s="18" t="s">
        <v>140</v>
      </c>
      <c r="BE888" s="179">
        <f>IF(N888="základní",J888,0)</f>
        <v>0</v>
      </c>
      <c r="BF888" s="179">
        <f>IF(N888="snížená",J888,0)</f>
        <v>0</v>
      </c>
      <c r="BG888" s="179">
        <f>IF(N888="zákl. přenesená",J888,0)</f>
        <v>0</v>
      </c>
      <c r="BH888" s="179">
        <f>IF(N888="sníž. přenesená",J888,0)</f>
        <v>0</v>
      </c>
      <c r="BI888" s="179">
        <f>IF(N888="nulová",J888,0)</f>
        <v>0</v>
      </c>
      <c r="BJ888" s="18" t="s">
        <v>86</v>
      </c>
      <c r="BK888" s="179">
        <f>ROUND(I888*H888,2)</f>
        <v>0</v>
      </c>
      <c r="BL888" s="18" t="s">
        <v>348</v>
      </c>
      <c r="BM888" s="178" t="s">
        <v>1346</v>
      </c>
    </row>
    <row r="889" spans="1:65" s="2" customFormat="1" ht="19.5">
      <c r="A889" s="36"/>
      <c r="B889" s="37"/>
      <c r="C889" s="38"/>
      <c r="D889" s="180" t="s">
        <v>146</v>
      </c>
      <c r="E889" s="38"/>
      <c r="F889" s="181" t="s">
        <v>1347</v>
      </c>
      <c r="G889" s="38"/>
      <c r="H889" s="38"/>
      <c r="I889" s="182"/>
      <c r="J889" s="38"/>
      <c r="K889" s="38"/>
      <c r="L889" s="41"/>
      <c r="M889" s="183"/>
      <c r="N889" s="184"/>
      <c r="O889" s="66"/>
      <c r="P889" s="66"/>
      <c r="Q889" s="66"/>
      <c r="R889" s="66"/>
      <c r="S889" s="66"/>
      <c r="T889" s="67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T889" s="18" t="s">
        <v>146</v>
      </c>
      <c r="AU889" s="18" t="s">
        <v>88</v>
      </c>
    </row>
    <row r="890" spans="1:65" s="2" customFormat="1" ht="11.25">
      <c r="A890" s="36"/>
      <c r="B890" s="37"/>
      <c r="C890" s="38"/>
      <c r="D890" s="198" t="s">
        <v>191</v>
      </c>
      <c r="E890" s="38"/>
      <c r="F890" s="199" t="s">
        <v>1348</v>
      </c>
      <c r="G890" s="38"/>
      <c r="H890" s="38"/>
      <c r="I890" s="182"/>
      <c r="J890" s="38"/>
      <c r="K890" s="38"/>
      <c r="L890" s="41"/>
      <c r="M890" s="183"/>
      <c r="N890" s="184"/>
      <c r="O890" s="66"/>
      <c r="P890" s="66"/>
      <c r="Q890" s="66"/>
      <c r="R890" s="66"/>
      <c r="S890" s="66"/>
      <c r="T890" s="67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T890" s="18" t="s">
        <v>191</v>
      </c>
      <c r="AU890" s="18" t="s">
        <v>88</v>
      </c>
    </row>
    <row r="891" spans="1:65" s="14" customFormat="1" ht="11.25">
      <c r="B891" s="210"/>
      <c r="C891" s="211"/>
      <c r="D891" s="180" t="s">
        <v>249</v>
      </c>
      <c r="E891" s="212" t="s">
        <v>32</v>
      </c>
      <c r="F891" s="213" t="s">
        <v>805</v>
      </c>
      <c r="G891" s="211"/>
      <c r="H891" s="214">
        <v>54.37</v>
      </c>
      <c r="I891" s="215"/>
      <c r="J891" s="211"/>
      <c r="K891" s="211"/>
      <c r="L891" s="216"/>
      <c r="M891" s="217"/>
      <c r="N891" s="218"/>
      <c r="O891" s="218"/>
      <c r="P891" s="218"/>
      <c r="Q891" s="218"/>
      <c r="R891" s="218"/>
      <c r="S891" s="218"/>
      <c r="T891" s="219"/>
      <c r="AT891" s="220" t="s">
        <v>249</v>
      </c>
      <c r="AU891" s="220" t="s">
        <v>88</v>
      </c>
      <c r="AV891" s="14" t="s">
        <v>88</v>
      </c>
      <c r="AW891" s="14" t="s">
        <v>39</v>
      </c>
      <c r="AX891" s="14" t="s">
        <v>86</v>
      </c>
      <c r="AY891" s="220" t="s">
        <v>140</v>
      </c>
    </row>
    <row r="892" spans="1:65" s="2" customFormat="1" ht="24.2" customHeight="1">
      <c r="A892" s="36"/>
      <c r="B892" s="37"/>
      <c r="C892" s="232" t="s">
        <v>1349</v>
      </c>
      <c r="D892" s="232" t="s">
        <v>416</v>
      </c>
      <c r="E892" s="233" t="s">
        <v>1350</v>
      </c>
      <c r="F892" s="234" t="s">
        <v>1351</v>
      </c>
      <c r="G892" s="235" t="s">
        <v>279</v>
      </c>
      <c r="H892" s="236">
        <v>59.807000000000002</v>
      </c>
      <c r="I892" s="237"/>
      <c r="J892" s="238">
        <f>ROUND(I892*H892,2)</f>
        <v>0</v>
      </c>
      <c r="K892" s="234" t="s">
        <v>245</v>
      </c>
      <c r="L892" s="239"/>
      <c r="M892" s="240" t="s">
        <v>32</v>
      </c>
      <c r="N892" s="241" t="s">
        <v>49</v>
      </c>
      <c r="O892" s="66"/>
      <c r="P892" s="176">
        <f>O892*H892</f>
        <v>0</v>
      </c>
      <c r="Q892" s="176">
        <v>1.9199999999999998E-2</v>
      </c>
      <c r="R892" s="176">
        <f>Q892*H892</f>
        <v>1.1482943999999999</v>
      </c>
      <c r="S892" s="176">
        <v>0</v>
      </c>
      <c r="T892" s="177">
        <f>S892*H892</f>
        <v>0</v>
      </c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R892" s="178" t="s">
        <v>483</v>
      </c>
      <c r="AT892" s="178" t="s">
        <v>416</v>
      </c>
      <c r="AU892" s="178" t="s">
        <v>88</v>
      </c>
      <c r="AY892" s="18" t="s">
        <v>140</v>
      </c>
      <c r="BE892" s="179">
        <f>IF(N892="základní",J892,0)</f>
        <v>0</v>
      </c>
      <c r="BF892" s="179">
        <f>IF(N892="snížená",J892,0)</f>
        <v>0</v>
      </c>
      <c r="BG892" s="179">
        <f>IF(N892="zákl. přenesená",J892,0)</f>
        <v>0</v>
      </c>
      <c r="BH892" s="179">
        <f>IF(N892="sníž. přenesená",J892,0)</f>
        <v>0</v>
      </c>
      <c r="BI892" s="179">
        <f>IF(N892="nulová",J892,0)</f>
        <v>0</v>
      </c>
      <c r="BJ892" s="18" t="s">
        <v>86</v>
      </c>
      <c r="BK892" s="179">
        <f>ROUND(I892*H892,2)</f>
        <v>0</v>
      </c>
      <c r="BL892" s="18" t="s">
        <v>348</v>
      </c>
      <c r="BM892" s="178" t="s">
        <v>1352</v>
      </c>
    </row>
    <row r="893" spans="1:65" s="2" customFormat="1" ht="11.25">
      <c r="A893" s="36"/>
      <c r="B893" s="37"/>
      <c r="C893" s="38"/>
      <c r="D893" s="180" t="s">
        <v>146</v>
      </c>
      <c r="E893" s="38"/>
      <c r="F893" s="181" t="s">
        <v>1351</v>
      </c>
      <c r="G893" s="38"/>
      <c r="H893" s="38"/>
      <c r="I893" s="182"/>
      <c r="J893" s="38"/>
      <c r="K893" s="38"/>
      <c r="L893" s="41"/>
      <c r="M893" s="183"/>
      <c r="N893" s="184"/>
      <c r="O893" s="66"/>
      <c r="P893" s="66"/>
      <c r="Q893" s="66"/>
      <c r="R893" s="66"/>
      <c r="S893" s="66"/>
      <c r="T893" s="67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T893" s="18" t="s">
        <v>146</v>
      </c>
      <c r="AU893" s="18" t="s">
        <v>88</v>
      </c>
    </row>
    <row r="894" spans="1:65" s="14" customFormat="1" ht="11.25">
      <c r="B894" s="210"/>
      <c r="C894" s="211"/>
      <c r="D894" s="180" t="s">
        <v>249</v>
      </c>
      <c r="E894" s="211"/>
      <c r="F894" s="213" t="s">
        <v>1353</v>
      </c>
      <c r="G894" s="211"/>
      <c r="H894" s="214">
        <v>59.807000000000002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249</v>
      </c>
      <c r="AU894" s="220" t="s">
        <v>88</v>
      </c>
      <c r="AV894" s="14" t="s">
        <v>88</v>
      </c>
      <c r="AW894" s="14" t="s">
        <v>4</v>
      </c>
      <c r="AX894" s="14" t="s">
        <v>86</v>
      </c>
      <c r="AY894" s="220" t="s">
        <v>140</v>
      </c>
    </row>
    <row r="895" spans="1:65" s="2" customFormat="1" ht="16.5" customHeight="1">
      <c r="A895" s="36"/>
      <c r="B895" s="37"/>
      <c r="C895" s="167" t="s">
        <v>1354</v>
      </c>
      <c r="D895" s="167" t="s">
        <v>141</v>
      </c>
      <c r="E895" s="168" t="s">
        <v>1355</v>
      </c>
      <c r="F895" s="169" t="s">
        <v>1356</v>
      </c>
      <c r="G895" s="170" t="s">
        <v>279</v>
      </c>
      <c r="H895" s="171">
        <v>29.4</v>
      </c>
      <c r="I895" s="172"/>
      <c r="J895" s="173">
        <f>ROUND(I895*H895,2)</f>
        <v>0</v>
      </c>
      <c r="K895" s="169" t="s">
        <v>245</v>
      </c>
      <c r="L895" s="41"/>
      <c r="M895" s="174" t="s">
        <v>32</v>
      </c>
      <c r="N895" s="175" t="s">
        <v>49</v>
      </c>
      <c r="O895" s="66"/>
      <c r="P895" s="176">
        <f>O895*H895</f>
        <v>0</v>
      </c>
      <c r="Q895" s="176">
        <v>0</v>
      </c>
      <c r="R895" s="176">
        <f>Q895*H895</f>
        <v>0</v>
      </c>
      <c r="S895" s="176">
        <v>0</v>
      </c>
      <c r="T895" s="177">
        <f>S895*H895</f>
        <v>0</v>
      </c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R895" s="178" t="s">
        <v>348</v>
      </c>
      <c r="AT895" s="178" t="s">
        <v>141</v>
      </c>
      <c r="AU895" s="178" t="s">
        <v>88</v>
      </c>
      <c r="AY895" s="18" t="s">
        <v>140</v>
      </c>
      <c r="BE895" s="179">
        <f>IF(N895="základní",J895,0)</f>
        <v>0</v>
      </c>
      <c r="BF895" s="179">
        <f>IF(N895="snížená",J895,0)</f>
        <v>0</v>
      </c>
      <c r="BG895" s="179">
        <f>IF(N895="zákl. přenesená",J895,0)</f>
        <v>0</v>
      </c>
      <c r="BH895" s="179">
        <f>IF(N895="sníž. přenesená",J895,0)</f>
        <v>0</v>
      </c>
      <c r="BI895" s="179">
        <f>IF(N895="nulová",J895,0)</f>
        <v>0</v>
      </c>
      <c r="BJ895" s="18" t="s">
        <v>86</v>
      </c>
      <c r="BK895" s="179">
        <f>ROUND(I895*H895,2)</f>
        <v>0</v>
      </c>
      <c r="BL895" s="18" t="s">
        <v>348</v>
      </c>
      <c r="BM895" s="178" t="s">
        <v>1357</v>
      </c>
    </row>
    <row r="896" spans="1:65" s="2" customFormat="1" ht="11.25">
      <c r="A896" s="36"/>
      <c r="B896" s="37"/>
      <c r="C896" s="38"/>
      <c r="D896" s="180" t="s">
        <v>146</v>
      </c>
      <c r="E896" s="38"/>
      <c r="F896" s="181" t="s">
        <v>1358</v>
      </c>
      <c r="G896" s="38"/>
      <c r="H896" s="38"/>
      <c r="I896" s="182"/>
      <c r="J896" s="38"/>
      <c r="K896" s="38"/>
      <c r="L896" s="41"/>
      <c r="M896" s="183"/>
      <c r="N896" s="184"/>
      <c r="O896" s="66"/>
      <c r="P896" s="66"/>
      <c r="Q896" s="66"/>
      <c r="R896" s="66"/>
      <c r="S896" s="66"/>
      <c r="T896" s="67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T896" s="18" t="s">
        <v>146</v>
      </c>
      <c r="AU896" s="18" t="s">
        <v>88</v>
      </c>
    </row>
    <row r="897" spans="1:65" s="2" customFormat="1" ht="11.25">
      <c r="A897" s="36"/>
      <c r="B897" s="37"/>
      <c r="C897" s="38"/>
      <c r="D897" s="198" t="s">
        <v>191</v>
      </c>
      <c r="E897" s="38"/>
      <c r="F897" s="199" t="s">
        <v>1359</v>
      </c>
      <c r="G897" s="38"/>
      <c r="H897" s="38"/>
      <c r="I897" s="182"/>
      <c r="J897" s="38"/>
      <c r="K897" s="38"/>
      <c r="L897" s="41"/>
      <c r="M897" s="183"/>
      <c r="N897" s="184"/>
      <c r="O897" s="66"/>
      <c r="P897" s="66"/>
      <c r="Q897" s="66"/>
      <c r="R897" s="66"/>
      <c r="S897" s="66"/>
      <c r="T897" s="67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T897" s="18" t="s">
        <v>191</v>
      </c>
      <c r="AU897" s="18" t="s">
        <v>88</v>
      </c>
    </row>
    <row r="898" spans="1:65" s="14" customFormat="1" ht="11.25">
      <c r="B898" s="210"/>
      <c r="C898" s="211"/>
      <c r="D898" s="180" t="s">
        <v>249</v>
      </c>
      <c r="E898" s="212" t="s">
        <v>32</v>
      </c>
      <c r="F898" s="213" t="s">
        <v>786</v>
      </c>
      <c r="G898" s="211"/>
      <c r="H898" s="214">
        <v>2.94</v>
      </c>
      <c r="I898" s="215"/>
      <c r="J898" s="211"/>
      <c r="K898" s="211"/>
      <c r="L898" s="216"/>
      <c r="M898" s="217"/>
      <c r="N898" s="218"/>
      <c r="O898" s="218"/>
      <c r="P898" s="218"/>
      <c r="Q898" s="218"/>
      <c r="R898" s="218"/>
      <c r="S898" s="218"/>
      <c r="T898" s="219"/>
      <c r="AT898" s="220" t="s">
        <v>249</v>
      </c>
      <c r="AU898" s="220" t="s">
        <v>88</v>
      </c>
      <c r="AV898" s="14" t="s">
        <v>88</v>
      </c>
      <c r="AW898" s="14" t="s">
        <v>39</v>
      </c>
      <c r="AX898" s="14" t="s">
        <v>78</v>
      </c>
      <c r="AY898" s="220" t="s">
        <v>140</v>
      </c>
    </row>
    <row r="899" spans="1:65" s="14" customFormat="1" ht="11.25">
      <c r="B899" s="210"/>
      <c r="C899" s="211"/>
      <c r="D899" s="180" t="s">
        <v>249</v>
      </c>
      <c r="E899" s="212" t="s">
        <v>32</v>
      </c>
      <c r="F899" s="213" t="s">
        <v>787</v>
      </c>
      <c r="G899" s="211"/>
      <c r="H899" s="214">
        <v>4.41</v>
      </c>
      <c r="I899" s="215"/>
      <c r="J899" s="211"/>
      <c r="K899" s="211"/>
      <c r="L899" s="216"/>
      <c r="M899" s="217"/>
      <c r="N899" s="218"/>
      <c r="O899" s="218"/>
      <c r="P899" s="218"/>
      <c r="Q899" s="218"/>
      <c r="R899" s="218"/>
      <c r="S899" s="218"/>
      <c r="T899" s="219"/>
      <c r="AT899" s="220" t="s">
        <v>249</v>
      </c>
      <c r="AU899" s="220" t="s">
        <v>88</v>
      </c>
      <c r="AV899" s="14" t="s">
        <v>88</v>
      </c>
      <c r="AW899" s="14" t="s">
        <v>39</v>
      </c>
      <c r="AX899" s="14" t="s">
        <v>78</v>
      </c>
      <c r="AY899" s="220" t="s">
        <v>140</v>
      </c>
    </row>
    <row r="900" spans="1:65" s="14" customFormat="1" ht="11.25">
      <c r="B900" s="210"/>
      <c r="C900" s="211"/>
      <c r="D900" s="180" t="s">
        <v>249</v>
      </c>
      <c r="E900" s="212" t="s">
        <v>32</v>
      </c>
      <c r="F900" s="213" t="s">
        <v>789</v>
      </c>
      <c r="G900" s="211"/>
      <c r="H900" s="214">
        <v>4</v>
      </c>
      <c r="I900" s="215"/>
      <c r="J900" s="211"/>
      <c r="K900" s="211"/>
      <c r="L900" s="216"/>
      <c r="M900" s="217"/>
      <c r="N900" s="218"/>
      <c r="O900" s="218"/>
      <c r="P900" s="218"/>
      <c r="Q900" s="218"/>
      <c r="R900" s="218"/>
      <c r="S900" s="218"/>
      <c r="T900" s="219"/>
      <c r="AT900" s="220" t="s">
        <v>249</v>
      </c>
      <c r="AU900" s="220" t="s">
        <v>88</v>
      </c>
      <c r="AV900" s="14" t="s">
        <v>88</v>
      </c>
      <c r="AW900" s="14" t="s">
        <v>39</v>
      </c>
      <c r="AX900" s="14" t="s">
        <v>78</v>
      </c>
      <c r="AY900" s="220" t="s">
        <v>140</v>
      </c>
    </row>
    <row r="901" spans="1:65" s="14" customFormat="1" ht="11.25">
      <c r="B901" s="210"/>
      <c r="C901" s="211"/>
      <c r="D901" s="180" t="s">
        <v>249</v>
      </c>
      <c r="E901" s="212" t="s">
        <v>32</v>
      </c>
      <c r="F901" s="213" t="s">
        <v>790</v>
      </c>
      <c r="G901" s="211"/>
      <c r="H901" s="214">
        <v>4.32</v>
      </c>
      <c r="I901" s="215"/>
      <c r="J901" s="211"/>
      <c r="K901" s="211"/>
      <c r="L901" s="216"/>
      <c r="M901" s="217"/>
      <c r="N901" s="218"/>
      <c r="O901" s="218"/>
      <c r="P901" s="218"/>
      <c r="Q901" s="218"/>
      <c r="R901" s="218"/>
      <c r="S901" s="218"/>
      <c r="T901" s="219"/>
      <c r="AT901" s="220" t="s">
        <v>249</v>
      </c>
      <c r="AU901" s="220" t="s">
        <v>88</v>
      </c>
      <c r="AV901" s="14" t="s">
        <v>88</v>
      </c>
      <c r="AW901" s="14" t="s">
        <v>39</v>
      </c>
      <c r="AX901" s="14" t="s">
        <v>78</v>
      </c>
      <c r="AY901" s="220" t="s">
        <v>140</v>
      </c>
    </row>
    <row r="902" spans="1:65" s="14" customFormat="1" ht="11.25">
      <c r="B902" s="210"/>
      <c r="C902" s="211"/>
      <c r="D902" s="180" t="s">
        <v>249</v>
      </c>
      <c r="E902" s="212" t="s">
        <v>32</v>
      </c>
      <c r="F902" s="213" t="s">
        <v>791</v>
      </c>
      <c r="G902" s="211"/>
      <c r="H902" s="214">
        <v>4.2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249</v>
      </c>
      <c r="AU902" s="220" t="s">
        <v>88</v>
      </c>
      <c r="AV902" s="14" t="s">
        <v>88</v>
      </c>
      <c r="AW902" s="14" t="s">
        <v>39</v>
      </c>
      <c r="AX902" s="14" t="s">
        <v>78</v>
      </c>
      <c r="AY902" s="220" t="s">
        <v>140</v>
      </c>
    </row>
    <row r="903" spans="1:65" s="14" customFormat="1" ht="11.25">
      <c r="B903" s="210"/>
      <c r="C903" s="211"/>
      <c r="D903" s="180" t="s">
        <v>249</v>
      </c>
      <c r="E903" s="212" t="s">
        <v>32</v>
      </c>
      <c r="F903" s="213" t="s">
        <v>792</v>
      </c>
      <c r="G903" s="211"/>
      <c r="H903" s="214">
        <v>3.2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249</v>
      </c>
      <c r="AU903" s="220" t="s">
        <v>88</v>
      </c>
      <c r="AV903" s="14" t="s">
        <v>88</v>
      </c>
      <c r="AW903" s="14" t="s">
        <v>39</v>
      </c>
      <c r="AX903" s="14" t="s">
        <v>78</v>
      </c>
      <c r="AY903" s="220" t="s">
        <v>140</v>
      </c>
    </row>
    <row r="904" spans="1:65" s="14" customFormat="1" ht="11.25">
      <c r="B904" s="210"/>
      <c r="C904" s="211"/>
      <c r="D904" s="180" t="s">
        <v>249</v>
      </c>
      <c r="E904" s="212" t="s">
        <v>32</v>
      </c>
      <c r="F904" s="213" t="s">
        <v>794</v>
      </c>
      <c r="G904" s="211"/>
      <c r="H904" s="214">
        <v>2.5299999999999998</v>
      </c>
      <c r="I904" s="215"/>
      <c r="J904" s="211"/>
      <c r="K904" s="211"/>
      <c r="L904" s="216"/>
      <c r="M904" s="217"/>
      <c r="N904" s="218"/>
      <c r="O904" s="218"/>
      <c r="P904" s="218"/>
      <c r="Q904" s="218"/>
      <c r="R904" s="218"/>
      <c r="S904" s="218"/>
      <c r="T904" s="219"/>
      <c r="AT904" s="220" t="s">
        <v>249</v>
      </c>
      <c r="AU904" s="220" t="s">
        <v>88</v>
      </c>
      <c r="AV904" s="14" t="s">
        <v>88</v>
      </c>
      <c r="AW904" s="14" t="s">
        <v>39</v>
      </c>
      <c r="AX904" s="14" t="s">
        <v>78</v>
      </c>
      <c r="AY904" s="220" t="s">
        <v>140</v>
      </c>
    </row>
    <row r="905" spans="1:65" s="14" customFormat="1" ht="11.25">
      <c r="B905" s="210"/>
      <c r="C905" s="211"/>
      <c r="D905" s="180" t="s">
        <v>249</v>
      </c>
      <c r="E905" s="212" t="s">
        <v>32</v>
      </c>
      <c r="F905" s="213" t="s">
        <v>797</v>
      </c>
      <c r="G905" s="211"/>
      <c r="H905" s="214">
        <v>3.8</v>
      </c>
      <c r="I905" s="215"/>
      <c r="J905" s="211"/>
      <c r="K905" s="211"/>
      <c r="L905" s="216"/>
      <c r="M905" s="217"/>
      <c r="N905" s="218"/>
      <c r="O905" s="218"/>
      <c r="P905" s="218"/>
      <c r="Q905" s="218"/>
      <c r="R905" s="218"/>
      <c r="S905" s="218"/>
      <c r="T905" s="219"/>
      <c r="AT905" s="220" t="s">
        <v>249</v>
      </c>
      <c r="AU905" s="220" t="s">
        <v>88</v>
      </c>
      <c r="AV905" s="14" t="s">
        <v>88</v>
      </c>
      <c r="AW905" s="14" t="s">
        <v>39</v>
      </c>
      <c r="AX905" s="14" t="s">
        <v>78</v>
      </c>
      <c r="AY905" s="220" t="s">
        <v>140</v>
      </c>
    </row>
    <row r="906" spans="1:65" s="15" customFormat="1" ht="11.25">
      <c r="B906" s="221"/>
      <c r="C906" s="222"/>
      <c r="D906" s="180" t="s">
        <v>249</v>
      </c>
      <c r="E906" s="223" t="s">
        <v>32</v>
      </c>
      <c r="F906" s="224" t="s">
        <v>384</v>
      </c>
      <c r="G906" s="222"/>
      <c r="H906" s="225">
        <v>29.400000000000002</v>
      </c>
      <c r="I906" s="226"/>
      <c r="J906" s="222"/>
      <c r="K906" s="222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249</v>
      </c>
      <c r="AU906" s="231" t="s">
        <v>88</v>
      </c>
      <c r="AV906" s="15" t="s">
        <v>139</v>
      </c>
      <c r="AW906" s="15" t="s">
        <v>39</v>
      </c>
      <c r="AX906" s="15" t="s">
        <v>86</v>
      </c>
      <c r="AY906" s="231" t="s">
        <v>140</v>
      </c>
    </row>
    <row r="907" spans="1:65" s="2" customFormat="1" ht="16.5" customHeight="1">
      <c r="A907" s="36"/>
      <c r="B907" s="37"/>
      <c r="C907" s="167" t="s">
        <v>1360</v>
      </c>
      <c r="D907" s="167" t="s">
        <v>141</v>
      </c>
      <c r="E907" s="168" t="s">
        <v>1361</v>
      </c>
      <c r="F907" s="169" t="s">
        <v>1362</v>
      </c>
      <c r="G907" s="170" t="s">
        <v>279</v>
      </c>
      <c r="H907" s="171">
        <v>61.85</v>
      </c>
      <c r="I907" s="172"/>
      <c r="J907" s="173">
        <f>ROUND(I907*H907,2)</f>
        <v>0</v>
      </c>
      <c r="K907" s="169" t="s">
        <v>245</v>
      </c>
      <c r="L907" s="41"/>
      <c r="M907" s="174" t="s">
        <v>32</v>
      </c>
      <c r="N907" s="175" t="s">
        <v>49</v>
      </c>
      <c r="O907" s="66"/>
      <c r="P907" s="176">
        <f>O907*H907</f>
        <v>0</v>
      </c>
      <c r="Q907" s="176">
        <v>1.5E-3</v>
      </c>
      <c r="R907" s="176">
        <f>Q907*H907</f>
        <v>9.277500000000001E-2</v>
      </c>
      <c r="S907" s="176">
        <v>0</v>
      </c>
      <c r="T907" s="177">
        <f>S907*H907</f>
        <v>0</v>
      </c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R907" s="178" t="s">
        <v>348</v>
      </c>
      <c r="AT907" s="178" t="s">
        <v>141</v>
      </c>
      <c r="AU907" s="178" t="s">
        <v>88</v>
      </c>
      <c r="AY907" s="18" t="s">
        <v>140</v>
      </c>
      <c r="BE907" s="179">
        <f>IF(N907="základní",J907,0)</f>
        <v>0</v>
      </c>
      <c r="BF907" s="179">
        <f>IF(N907="snížená",J907,0)</f>
        <v>0</v>
      </c>
      <c r="BG907" s="179">
        <f>IF(N907="zákl. přenesená",J907,0)</f>
        <v>0</v>
      </c>
      <c r="BH907" s="179">
        <f>IF(N907="sníž. přenesená",J907,0)</f>
        <v>0</v>
      </c>
      <c r="BI907" s="179">
        <f>IF(N907="nulová",J907,0)</f>
        <v>0</v>
      </c>
      <c r="BJ907" s="18" t="s">
        <v>86</v>
      </c>
      <c r="BK907" s="179">
        <f>ROUND(I907*H907,2)</f>
        <v>0</v>
      </c>
      <c r="BL907" s="18" t="s">
        <v>348</v>
      </c>
      <c r="BM907" s="178" t="s">
        <v>1363</v>
      </c>
    </row>
    <row r="908" spans="1:65" s="2" customFormat="1" ht="11.25">
      <c r="A908" s="36"/>
      <c r="B908" s="37"/>
      <c r="C908" s="38"/>
      <c r="D908" s="180" t="s">
        <v>146</v>
      </c>
      <c r="E908" s="38"/>
      <c r="F908" s="181" t="s">
        <v>1364</v>
      </c>
      <c r="G908" s="38"/>
      <c r="H908" s="38"/>
      <c r="I908" s="182"/>
      <c r="J908" s="38"/>
      <c r="K908" s="38"/>
      <c r="L908" s="41"/>
      <c r="M908" s="183"/>
      <c r="N908" s="184"/>
      <c r="O908" s="66"/>
      <c r="P908" s="66"/>
      <c r="Q908" s="66"/>
      <c r="R908" s="66"/>
      <c r="S908" s="66"/>
      <c r="T908" s="67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T908" s="18" t="s">
        <v>146</v>
      </c>
      <c r="AU908" s="18" t="s">
        <v>88</v>
      </c>
    </row>
    <row r="909" spans="1:65" s="2" customFormat="1" ht="11.25">
      <c r="A909" s="36"/>
      <c r="B909" s="37"/>
      <c r="C909" s="38"/>
      <c r="D909" s="198" t="s">
        <v>191</v>
      </c>
      <c r="E909" s="38"/>
      <c r="F909" s="199" t="s">
        <v>1365</v>
      </c>
      <c r="G909" s="38"/>
      <c r="H909" s="38"/>
      <c r="I909" s="182"/>
      <c r="J909" s="38"/>
      <c r="K909" s="38"/>
      <c r="L909" s="41"/>
      <c r="M909" s="183"/>
      <c r="N909" s="184"/>
      <c r="O909" s="66"/>
      <c r="P909" s="66"/>
      <c r="Q909" s="66"/>
      <c r="R909" s="66"/>
      <c r="S909" s="66"/>
      <c r="T909" s="67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T909" s="18" t="s">
        <v>191</v>
      </c>
      <c r="AU909" s="18" t="s">
        <v>88</v>
      </c>
    </row>
    <row r="910" spans="1:65" s="14" customFormat="1" ht="11.25">
      <c r="B910" s="210"/>
      <c r="C910" s="211"/>
      <c r="D910" s="180" t="s">
        <v>249</v>
      </c>
      <c r="E910" s="212" t="s">
        <v>32</v>
      </c>
      <c r="F910" s="213" t="s">
        <v>789</v>
      </c>
      <c r="G910" s="211"/>
      <c r="H910" s="214">
        <v>4</v>
      </c>
      <c r="I910" s="215"/>
      <c r="J910" s="211"/>
      <c r="K910" s="211"/>
      <c r="L910" s="216"/>
      <c r="M910" s="217"/>
      <c r="N910" s="218"/>
      <c r="O910" s="218"/>
      <c r="P910" s="218"/>
      <c r="Q910" s="218"/>
      <c r="R910" s="218"/>
      <c r="S910" s="218"/>
      <c r="T910" s="219"/>
      <c r="AT910" s="220" t="s">
        <v>249</v>
      </c>
      <c r="AU910" s="220" t="s">
        <v>88</v>
      </c>
      <c r="AV910" s="14" t="s">
        <v>88</v>
      </c>
      <c r="AW910" s="14" t="s">
        <v>39</v>
      </c>
      <c r="AX910" s="14" t="s">
        <v>78</v>
      </c>
      <c r="AY910" s="220" t="s">
        <v>140</v>
      </c>
    </row>
    <row r="911" spans="1:65" s="14" customFormat="1" ht="11.25">
      <c r="B911" s="210"/>
      <c r="C911" s="211"/>
      <c r="D911" s="180" t="s">
        <v>249</v>
      </c>
      <c r="E911" s="212" t="s">
        <v>32</v>
      </c>
      <c r="F911" s="213" t="s">
        <v>791</v>
      </c>
      <c r="G911" s="211"/>
      <c r="H911" s="214">
        <v>4.2</v>
      </c>
      <c r="I911" s="215"/>
      <c r="J911" s="211"/>
      <c r="K911" s="211"/>
      <c r="L911" s="216"/>
      <c r="M911" s="217"/>
      <c r="N911" s="218"/>
      <c r="O911" s="218"/>
      <c r="P911" s="218"/>
      <c r="Q911" s="218"/>
      <c r="R911" s="218"/>
      <c r="S911" s="218"/>
      <c r="T911" s="219"/>
      <c r="AT911" s="220" t="s">
        <v>249</v>
      </c>
      <c r="AU911" s="220" t="s">
        <v>88</v>
      </c>
      <c r="AV911" s="14" t="s">
        <v>88</v>
      </c>
      <c r="AW911" s="14" t="s">
        <v>39</v>
      </c>
      <c r="AX911" s="14" t="s">
        <v>78</v>
      </c>
      <c r="AY911" s="220" t="s">
        <v>140</v>
      </c>
    </row>
    <row r="912" spans="1:65" s="14" customFormat="1" ht="11.25">
      <c r="B912" s="210"/>
      <c r="C912" s="211"/>
      <c r="D912" s="180" t="s">
        <v>249</v>
      </c>
      <c r="E912" s="212" t="s">
        <v>32</v>
      </c>
      <c r="F912" s="213" t="s">
        <v>792</v>
      </c>
      <c r="G912" s="211"/>
      <c r="H912" s="214">
        <v>3.2</v>
      </c>
      <c r="I912" s="215"/>
      <c r="J912" s="211"/>
      <c r="K912" s="211"/>
      <c r="L912" s="216"/>
      <c r="M912" s="217"/>
      <c r="N912" s="218"/>
      <c r="O912" s="218"/>
      <c r="P912" s="218"/>
      <c r="Q912" s="218"/>
      <c r="R912" s="218"/>
      <c r="S912" s="218"/>
      <c r="T912" s="219"/>
      <c r="AT912" s="220" t="s">
        <v>249</v>
      </c>
      <c r="AU912" s="220" t="s">
        <v>88</v>
      </c>
      <c r="AV912" s="14" t="s">
        <v>88</v>
      </c>
      <c r="AW912" s="14" t="s">
        <v>39</v>
      </c>
      <c r="AX912" s="14" t="s">
        <v>78</v>
      </c>
      <c r="AY912" s="220" t="s">
        <v>140</v>
      </c>
    </row>
    <row r="913" spans="1:65" s="14" customFormat="1" ht="11.25">
      <c r="B913" s="210"/>
      <c r="C913" s="211"/>
      <c r="D913" s="180" t="s">
        <v>249</v>
      </c>
      <c r="E913" s="212" t="s">
        <v>32</v>
      </c>
      <c r="F913" s="213" t="s">
        <v>793</v>
      </c>
      <c r="G913" s="211"/>
      <c r="H913" s="214">
        <v>9.07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249</v>
      </c>
      <c r="AU913" s="220" t="s">
        <v>88</v>
      </c>
      <c r="AV913" s="14" t="s">
        <v>88</v>
      </c>
      <c r="AW913" s="14" t="s">
        <v>39</v>
      </c>
      <c r="AX913" s="14" t="s">
        <v>78</v>
      </c>
      <c r="AY913" s="220" t="s">
        <v>140</v>
      </c>
    </row>
    <row r="914" spans="1:65" s="14" customFormat="1" ht="11.25">
      <c r="B914" s="210"/>
      <c r="C914" s="211"/>
      <c r="D914" s="180" t="s">
        <v>249</v>
      </c>
      <c r="E914" s="212" t="s">
        <v>32</v>
      </c>
      <c r="F914" s="213" t="s">
        <v>795</v>
      </c>
      <c r="G914" s="211"/>
      <c r="H914" s="214">
        <v>5.09</v>
      </c>
      <c r="I914" s="215"/>
      <c r="J914" s="211"/>
      <c r="K914" s="211"/>
      <c r="L914" s="216"/>
      <c r="M914" s="217"/>
      <c r="N914" s="218"/>
      <c r="O914" s="218"/>
      <c r="P914" s="218"/>
      <c r="Q914" s="218"/>
      <c r="R914" s="218"/>
      <c r="S914" s="218"/>
      <c r="T914" s="219"/>
      <c r="AT914" s="220" t="s">
        <v>249</v>
      </c>
      <c r="AU914" s="220" t="s">
        <v>88</v>
      </c>
      <c r="AV914" s="14" t="s">
        <v>88</v>
      </c>
      <c r="AW914" s="14" t="s">
        <v>39</v>
      </c>
      <c r="AX914" s="14" t="s">
        <v>78</v>
      </c>
      <c r="AY914" s="220" t="s">
        <v>140</v>
      </c>
    </row>
    <row r="915" spans="1:65" s="14" customFormat="1" ht="11.25">
      <c r="B915" s="210"/>
      <c r="C915" s="211"/>
      <c r="D915" s="180" t="s">
        <v>249</v>
      </c>
      <c r="E915" s="212" t="s">
        <v>32</v>
      </c>
      <c r="F915" s="213" t="s">
        <v>796</v>
      </c>
      <c r="G915" s="211"/>
      <c r="H915" s="214">
        <v>12.21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249</v>
      </c>
      <c r="AU915" s="220" t="s">
        <v>88</v>
      </c>
      <c r="AV915" s="14" t="s">
        <v>88</v>
      </c>
      <c r="AW915" s="14" t="s">
        <v>39</v>
      </c>
      <c r="AX915" s="14" t="s">
        <v>78</v>
      </c>
      <c r="AY915" s="220" t="s">
        <v>140</v>
      </c>
    </row>
    <row r="916" spans="1:65" s="14" customFormat="1" ht="11.25">
      <c r="B916" s="210"/>
      <c r="C916" s="211"/>
      <c r="D916" s="180" t="s">
        <v>249</v>
      </c>
      <c r="E916" s="212" t="s">
        <v>32</v>
      </c>
      <c r="F916" s="213" t="s">
        <v>797</v>
      </c>
      <c r="G916" s="211"/>
      <c r="H916" s="214">
        <v>3.8</v>
      </c>
      <c r="I916" s="215"/>
      <c r="J916" s="211"/>
      <c r="K916" s="211"/>
      <c r="L916" s="216"/>
      <c r="M916" s="217"/>
      <c r="N916" s="218"/>
      <c r="O916" s="218"/>
      <c r="P916" s="218"/>
      <c r="Q916" s="218"/>
      <c r="R916" s="218"/>
      <c r="S916" s="218"/>
      <c r="T916" s="219"/>
      <c r="AT916" s="220" t="s">
        <v>249</v>
      </c>
      <c r="AU916" s="220" t="s">
        <v>88</v>
      </c>
      <c r="AV916" s="14" t="s">
        <v>88</v>
      </c>
      <c r="AW916" s="14" t="s">
        <v>39</v>
      </c>
      <c r="AX916" s="14" t="s">
        <v>78</v>
      </c>
      <c r="AY916" s="220" t="s">
        <v>140</v>
      </c>
    </row>
    <row r="917" spans="1:65" s="14" customFormat="1" ht="11.25">
      <c r="B917" s="210"/>
      <c r="C917" s="211"/>
      <c r="D917" s="180" t="s">
        <v>249</v>
      </c>
      <c r="E917" s="212" t="s">
        <v>32</v>
      </c>
      <c r="F917" s="213" t="s">
        <v>798</v>
      </c>
      <c r="G917" s="211"/>
      <c r="H917" s="214">
        <v>6.9</v>
      </c>
      <c r="I917" s="215"/>
      <c r="J917" s="211"/>
      <c r="K917" s="211"/>
      <c r="L917" s="216"/>
      <c r="M917" s="217"/>
      <c r="N917" s="218"/>
      <c r="O917" s="218"/>
      <c r="P917" s="218"/>
      <c r="Q917" s="218"/>
      <c r="R917" s="218"/>
      <c r="S917" s="218"/>
      <c r="T917" s="219"/>
      <c r="AT917" s="220" t="s">
        <v>249</v>
      </c>
      <c r="AU917" s="220" t="s">
        <v>88</v>
      </c>
      <c r="AV917" s="14" t="s">
        <v>88</v>
      </c>
      <c r="AW917" s="14" t="s">
        <v>39</v>
      </c>
      <c r="AX917" s="14" t="s">
        <v>78</v>
      </c>
      <c r="AY917" s="220" t="s">
        <v>140</v>
      </c>
    </row>
    <row r="918" spans="1:65" s="14" customFormat="1" ht="11.25">
      <c r="B918" s="210"/>
      <c r="C918" s="211"/>
      <c r="D918" s="180" t="s">
        <v>249</v>
      </c>
      <c r="E918" s="212" t="s">
        <v>32</v>
      </c>
      <c r="F918" s="213" t="s">
        <v>801</v>
      </c>
      <c r="G918" s="211"/>
      <c r="H918" s="214">
        <v>6.48</v>
      </c>
      <c r="I918" s="215"/>
      <c r="J918" s="211"/>
      <c r="K918" s="211"/>
      <c r="L918" s="216"/>
      <c r="M918" s="217"/>
      <c r="N918" s="218"/>
      <c r="O918" s="218"/>
      <c r="P918" s="218"/>
      <c r="Q918" s="218"/>
      <c r="R918" s="218"/>
      <c r="S918" s="218"/>
      <c r="T918" s="219"/>
      <c r="AT918" s="220" t="s">
        <v>249</v>
      </c>
      <c r="AU918" s="220" t="s">
        <v>88</v>
      </c>
      <c r="AV918" s="14" t="s">
        <v>88</v>
      </c>
      <c r="AW918" s="14" t="s">
        <v>39</v>
      </c>
      <c r="AX918" s="14" t="s">
        <v>78</v>
      </c>
      <c r="AY918" s="220" t="s">
        <v>140</v>
      </c>
    </row>
    <row r="919" spans="1:65" s="14" customFormat="1" ht="11.25">
      <c r="B919" s="210"/>
      <c r="C919" s="211"/>
      <c r="D919" s="180" t="s">
        <v>249</v>
      </c>
      <c r="E919" s="212" t="s">
        <v>32</v>
      </c>
      <c r="F919" s="213" t="s">
        <v>802</v>
      </c>
      <c r="G919" s="211"/>
      <c r="H919" s="214">
        <v>6.9</v>
      </c>
      <c r="I919" s="215"/>
      <c r="J919" s="211"/>
      <c r="K919" s="211"/>
      <c r="L919" s="216"/>
      <c r="M919" s="217"/>
      <c r="N919" s="218"/>
      <c r="O919" s="218"/>
      <c r="P919" s="218"/>
      <c r="Q919" s="218"/>
      <c r="R919" s="218"/>
      <c r="S919" s="218"/>
      <c r="T919" s="219"/>
      <c r="AT919" s="220" t="s">
        <v>249</v>
      </c>
      <c r="AU919" s="220" t="s">
        <v>88</v>
      </c>
      <c r="AV919" s="14" t="s">
        <v>88</v>
      </c>
      <c r="AW919" s="14" t="s">
        <v>39</v>
      </c>
      <c r="AX919" s="14" t="s">
        <v>78</v>
      </c>
      <c r="AY919" s="220" t="s">
        <v>140</v>
      </c>
    </row>
    <row r="920" spans="1:65" s="15" customFormat="1" ht="11.25">
      <c r="B920" s="221"/>
      <c r="C920" s="222"/>
      <c r="D920" s="180" t="s">
        <v>249</v>
      </c>
      <c r="E920" s="223" t="s">
        <v>32</v>
      </c>
      <c r="F920" s="224" t="s">
        <v>384</v>
      </c>
      <c r="G920" s="222"/>
      <c r="H920" s="225">
        <v>61.849999999999987</v>
      </c>
      <c r="I920" s="226"/>
      <c r="J920" s="222"/>
      <c r="K920" s="222"/>
      <c r="L920" s="227"/>
      <c r="M920" s="228"/>
      <c r="N920" s="229"/>
      <c r="O920" s="229"/>
      <c r="P920" s="229"/>
      <c r="Q920" s="229"/>
      <c r="R920" s="229"/>
      <c r="S920" s="229"/>
      <c r="T920" s="230"/>
      <c r="AT920" s="231" t="s">
        <v>249</v>
      </c>
      <c r="AU920" s="231" t="s">
        <v>88</v>
      </c>
      <c r="AV920" s="15" t="s">
        <v>139</v>
      </c>
      <c r="AW920" s="15" t="s">
        <v>39</v>
      </c>
      <c r="AX920" s="15" t="s">
        <v>86</v>
      </c>
      <c r="AY920" s="231" t="s">
        <v>140</v>
      </c>
    </row>
    <row r="921" spans="1:65" s="2" customFormat="1" ht="16.5" customHeight="1">
      <c r="A921" s="36"/>
      <c r="B921" s="37"/>
      <c r="C921" s="167" t="s">
        <v>1366</v>
      </c>
      <c r="D921" s="167" t="s">
        <v>141</v>
      </c>
      <c r="E921" s="168" t="s">
        <v>1367</v>
      </c>
      <c r="F921" s="169" t="s">
        <v>1368</v>
      </c>
      <c r="G921" s="170" t="s">
        <v>358</v>
      </c>
      <c r="H921" s="171">
        <v>116.4</v>
      </c>
      <c r="I921" s="172"/>
      <c r="J921" s="173">
        <f>ROUND(I921*H921,2)</f>
        <v>0</v>
      </c>
      <c r="K921" s="169" t="s">
        <v>245</v>
      </c>
      <c r="L921" s="41"/>
      <c r="M921" s="174" t="s">
        <v>32</v>
      </c>
      <c r="N921" s="175" t="s">
        <v>49</v>
      </c>
      <c r="O921" s="66"/>
      <c r="P921" s="176">
        <f>O921*H921</f>
        <v>0</v>
      </c>
      <c r="Q921" s="176">
        <v>3.2000000000000003E-4</v>
      </c>
      <c r="R921" s="176">
        <f>Q921*H921</f>
        <v>3.7248000000000003E-2</v>
      </c>
      <c r="S921" s="176">
        <v>0</v>
      </c>
      <c r="T921" s="177">
        <f>S921*H921</f>
        <v>0</v>
      </c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R921" s="178" t="s">
        <v>348</v>
      </c>
      <c r="AT921" s="178" t="s">
        <v>141</v>
      </c>
      <c r="AU921" s="178" t="s">
        <v>88</v>
      </c>
      <c r="AY921" s="18" t="s">
        <v>140</v>
      </c>
      <c r="BE921" s="179">
        <f>IF(N921="základní",J921,0)</f>
        <v>0</v>
      </c>
      <c r="BF921" s="179">
        <f>IF(N921="snížená",J921,0)</f>
        <v>0</v>
      </c>
      <c r="BG921" s="179">
        <f>IF(N921="zákl. přenesená",J921,0)</f>
        <v>0</v>
      </c>
      <c r="BH921" s="179">
        <f>IF(N921="sníž. přenesená",J921,0)</f>
        <v>0</v>
      </c>
      <c r="BI921" s="179">
        <f>IF(N921="nulová",J921,0)</f>
        <v>0</v>
      </c>
      <c r="BJ921" s="18" t="s">
        <v>86</v>
      </c>
      <c r="BK921" s="179">
        <f>ROUND(I921*H921,2)</f>
        <v>0</v>
      </c>
      <c r="BL921" s="18" t="s">
        <v>348</v>
      </c>
      <c r="BM921" s="178" t="s">
        <v>1369</v>
      </c>
    </row>
    <row r="922" spans="1:65" s="2" customFormat="1" ht="11.25">
      <c r="A922" s="36"/>
      <c r="B922" s="37"/>
      <c r="C922" s="38"/>
      <c r="D922" s="180" t="s">
        <v>146</v>
      </c>
      <c r="E922" s="38"/>
      <c r="F922" s="181" t="s">
        <v>1370</v>
      </c>
      <c r="G922" s="38"/>
      <c r="H922" s="38"/>
      <c r="I922" s="182"/>
      <c r="J922" s="38"/>
      <c r="K922" s="38"/>
      <c r="L922" s="41"/>
      <c r="M922" s="183"/>
      <c r="N922" s="184"/>
      <c r="O922" s="66"/>
      <c r="P922" s="66"/>
      <c r="Q922" s="66"/>
      <c r="R922" s="66"/>
      <c r="S922" s="66"/>
      <c r="T922" s="67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T922" s="18" t="s">
        <v>146</v>
      </c>
      <c r="AU922" s="18" t="s">
        <v>88</v>
      </c>
    </row>
    <row r="923" spans="1:65" s="2" customFormat="1" ht="11.25">
      <c r="A923" s="36"/>
      <c r="B923" s="37"/>
      <c r="C923" s="38"/>
      <c r="D923" s="198" t="s">
        <v>191</v>
      </c>
      <c r="E923" s="38"/>
      <c r="F923" s="199" t="s">
        <v>1371</v>
      </c>
      <c r="G923" s="38"/>
      <c r="H923" s="38"/>
      <c r="I923" s="182"/>
      <c r="J923" s="38"/>
      <c r="K923" s="38"/>
      <c r="L923" s="41"/>
      <c r="M923" s="183"/>
      <c r="N923" s="184"/>
      <c r="O923" s="66"/>
      <c r="P923" s="66"/>
      <c r="Q923" s="66"/>
      <c r="R923" s="66"/>
      <c r="S923" s="66"/>
      <c r="T923" s="67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T923" s="18" t="s">
        <v>191</v>
      </c>
      <c r="AU923" s="18" t="s">
        <v>88</v>
      </c>
    </row>
    <row r="924" spans="1:65" s="14" customFormat="1" ht="11.25">
      <c r="B924" s="210"/>
      <c r="C924" s="211"/>
      <c r="D924" s="180" t="s">
        <v>249</v>
      </c>
      <c r="E924" s="212" t="s">
        <v>32</v>
      </c>
      <c r="F924" s="213" t="s">
        <v>714</v>
      </c>
      <c r="G924" s="211"/>
      <c r="H924" s="214">
        <v>8.4</v>
      </c>
      <c r="I924" s="215"/>
      <c r="J924" s="211"/>
      <c r="K924" s="211"/>
      <c r="L924" s="216"/>
      <c r="M924" s="217"/>
      <c r="N924" s="218"/>
      <c r="O924" s="218"/>
      <c r="P924" s="218"/>
      <c r="Q924" s="218"/>
      <c r="R924" s="218"/>
      <c r="S924" s="218"/>
      <c r="T924" s="219"/>
      <c r="AT924" s="220" t="s">
        <v>249</v>
      </c>
      <c r="AU924" s="220" t="s">
        <v>88</v>
      </c>
      <c r="AV924" s="14" t="s">
        <v>88</v>
      </c>
      <c r="AW924" s="14" t="s">
        <v>39</v>
      </c>
      <c r="AX924" s="14" t="s">
        <v>78</v>
      </c>
      <c r="AY924" s="220" t="s">
        <v>140</v>
      </c>
    </row>
    <row r="925" spans="1:65" s="14" customFormat="1" ht="11.25">
      <c r="B925" s="210"/>
      <c r="C925" s="211"/>
      <c r="D925" s="180" t="s">
        <v>249</v>
      </c>
      <c r="E925" s="212" t="s">
        <v>32</v>
      </c>
      <c r="F925" s="213" t="s">
        <v>716</v>
      </c>
      <c r="G925" s="211"/>
      <c r="H925" s="214">
        <v>8.1999999999999993</v>
      </c>
      <c r="I925" s="215"/>
      <c r="J925" s="211"/>
      <c r="K925" s="211"/>
      <c r="L925" s="216"/>
      <c r="M925" s="217"/>
      <c r="N925" s="218"/>
      <c r="O925" s="218"/>
      <c r="P925" s="218"/>
      <c r="Q925" s="218"/>
      <c r="R925" s="218"/>
      <c r="S925" s="218"/>
      <c r="T925" s="219"/>
      <c r="AT925" s="220" t="s">
        <v>249</v>
      </c>
      <c r="AU925" s="220" t="s">
        <v>88</v>
      </c>
      <c r="AV925" s="14" t="s">
        <v>88</v>
      </c>
      <c r="AW925" s="14" t="s">
        <v>39</v>
      </c>
      <c r="AX925" s="14" t="s">
        <v>78</v>
      </c>
      <c r="AY925" s="220" t="s">
        <v>140</v>
      </c>
    </row>
    <row r="926" spans="1:65" s="14" customFormat="1" ht="11.25">
      <c r="B926" s="210"/>
      <c r="C926" s="211"/>
      <c r="D926" s="180" t="s">
        <v>249</v>
      </c>
      <c r="E926" s="212" t="s">
        <v>32</v>
      </c>
      <c r="F926" s="213" t="s">
        <v>717</v>
      </c>
      <c r="G926" s="211"/>
      <c r="H926" s="214">
        <v>7.2</v>
      </c>
      <c r="I926" s="215"/>
      <c r="J926" s="211"/>
      <c r="K926" s="211"/>
      <c r="L926" s="216"/>
      <c r="M926" s="217"/>
      <c r="N926" s="218"/>
      <c r="O926" s="218"/>
      <c r="P926" s="218"/>
      <c r="Q926" s="218"/>
      <c r="R926" s="218"/>
      <c r="S926" s="218"/>
      <c r="T926" s="219"/>
      <c r="AT926" s="220" t="s">
        <v>249</v>
      </c>
      <c r="AU926" s="220" t="s">
        <v>88</v>
      </c>
      <c r="AV926" s="14" t="s">
        <v>88</v>
      </c>
      <c r="AW926" s="14" t="s">
        <v>39</v>
      </c>
      <c r="AX926" s="14" t="s">
        <v>78</v>
      </c>
      <c r="AY926" s="220" t="s">
        <v>140</v>
      </c>
    </row>
    <row r="927" spans="1:65" s="14" customFormat="1" ht="11.25">
      <c r="B927" s="210"/>
      <c r="C927" s="211"/>
      <c r="D927" s="180" t="s">
        <v>249</v>
      </c>
      <c r="E927" s="212" t="s">
        <v>32</v>
      </c>
      <c r="F927" s="213" t="s">
        <v>718</v>
      </c>
      <c r="G927" s="211"/>
      <c r="H927" s="214">
        <v>17.899999999999999</v>
      </c>
      <c r="I927" s="215"/>
      <c r="J927" s="211"/>
      <c r="K927" s="211"/>
      <c r="L927" s="216"/>
      <c r="M927" s="217"/>
      <c r="N927" s="218"/>
      <c r="O927" s="218"/>
      <c r="P927" s="218"/>
      <c r="Q927" s="218"/>
      <c r="R927" s="218"/>
      <c r="S927" s="218"/>
      <c r="T927" s="219"/>
      <c r="AT927" s="220" t="s">
        <v>249</v>
      </c>
      <c r="AU927" s="220" t="s">
        <v>88</v>
      </c>
      <c r="AV927" s="14" t="s">
        <v>88</v>
      </c>
      <c r="AW927" s="14" t="s">
        <v>39</v>
      </c>
      <c r="AX927" s="14" t="s">
        <v>78</v>
      </c>
      <c r="AY927" s="220" t="s">
        <v>140</v>
      </c>
    </row>
    <row r="928" spans="1:65" s="14" customFormat="1" ht="11.25">
      <c r="B928" s="210"/>
      <c r="C928" s="211"/>
      <c r="D928" s="180" t="s">
        <v>249</v>
      </c>
      <c r="E928" s="212" t="s">
        <v>32</v>
      </c>
      <c r="F928" s="213" t="s">
        <v>720</v>
      </c>
      <c r="G928" s="211"/>
      <c r="H928" s="214">
        <v>9.6999999999999993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249</v>
      </c>
      <c r="AU928" s="220" t="s">
        <v>88</v>
      </c>
      <c r="AV928" s="14" t="s">
        <v>88</v>
      </c>
      <c r="AW928" s="14" t="s">
        <v>39</v>
      </c>
      <c r="AX928" s="14" t="s">
        <v>78</v>
      </c>
      <c r="AY928" s="220" t="s">
        <v>140</v>
      </c>
    </row>
    <row r="929" spans="1:65" s="14" customFormat="1" ht="11.25">
      <c r="B929" s="210"/>
      <c r="C929" s="211"/>
      <c r="D929" s="180" t="s">
        <v>249</v>
      </c>
      <c r="E929" s="212" t="s">
        <v>32</v>
      </c>
      <c r="F929" s="213" t="s">
        <v>721</v>
      </c>
      <c r="G929" s="211"/>
      <c r="H929" s="214">
        <v>25</v>
      </c>
      <c r="I929" s="215"/>
      <c r="J929" s="211"/>
      <c r="K929" s="211"/>
      <c r="L929" s="216"/>
      <c r="M929" s="217"/>
      <c r="N929" s="218"/>
      <c r="O929" s="218"/>
      <c r="P929" s="218"/>
      <c r="Q929" s="218"/>
      <c r="R929" s="218"/>
      <c r="S929" s="218"/>
      <c r="T929" s="219"/>
      <c r="AT929" s="220" t="s">
        <v>249</v>
      </c>
      <c r="AU929" s="220" t="s">
        <v>88</v>
      </c>
      <c r="AV929" s="14" t="s">
        <v>88</v>
      </c>
      <c r="AW929" s="14" t="s">
        <v>39</v>
      </c>
      <c r="AX929" s="14" t="s">
        <v>78</v>
      </c>
      <c r="AY929" s="220" t="s">
        <v>140</v>
      </c>
    </row>
    <row r="930" spans="1:65" s="14" customFormat="1" ht="11.25">
      <c r="B930" s="210"/>
      <c r="C930" s="211"/>
      <c r="D930" s="180" t="s">
        <v>249</v>
      </c>
      <c r="E930" s="212" t="s">
        <v>32</v>
      </c>
      <c r="F930" s="213" t="s">
        <v>722</v>
      </c>
      <c r="G930" s="211"/>
      <c r="H930" s="214">
        <v>7.8</v>
      </c>
      <c r="I930" s="215"/>
      <c r="J930" s="211"/>
      <c r="K930" s="211"/>
      <c r="L930" s="216"/>
      <c r="M930" s="217"/>
      <c r="N930" s="218"/>
      <c r="O930" s="218"/>
      <c r="P930" s="218"/>
      <c r="Q930" s="218"/>
      <c r="R930" s="218"/>
      <c r="S930" s="218"/>
      <c r="T930" s="219"/>
      <c r="AT930" s="220" t="s">
        <v>249</v>
      </c>
      <c r="AU930" s="220" t="s">
        <v>88</v>
      </c>
      <c r="AV930" s="14" t="s">
        <v>88</v>
      </c>
      <c r="AW930" s="14" t="s">
        <v>39</v>
      </c>
      <c r="AX930" s="14" t="s">
        <v>78</v>
      </c>
      <c r="AY930" s="220" t="s">
        <v>140</v>
      </c>
    </row>
    <row r="931" spans="1:65" s="14" customFormat="1" ht="11.25">
      <c r="B931" s="210"/>
      <c r="C931" s="211"/>
      <c r="D931" s="180" t="s">
        <v>249</v>
      </c>
      <c r="E931" s="212" t="s">
        <v>32</v>
      </c>
      <c r="F931" s="213" t="s">
        <v>723</v>
      </c>
      <c r="G931" s="211"/>
      <c r="H931" s="214">
        <v>11.3</v>
      </c>
      <c r="I931" s="215"/>
      <c r="J931" s="211"/>
      <c r="K931" s="211"/>
      <c r="L931" s="216"/>
      <c r="M931" s="217"/>
      <c r="N931" s="218"/>
      <c r="O931" s="218"/>
      <c r="P931" s="218"/>
      <c r="Q931" s="218"/>
      <c r="R931" s="218"/>
      <c r="S931" s="218"/>
      <c r="T931" s="219"/>
      <c r="AT931" s="220" t="s">
        <v>249</v>
      </c>
      <c r="AU931" s="220" t="s">
        <v>88</v>
      </c>
      <c r="AV931" s="14" t="s">
        <v>88</v>
      </c>
      <c r="AW931" s="14" t="s">
        <v>39</v>
      </c>
      <c r="AX931" s="14" t="s">
        <v>78</v>
      </c>
      <c r="AY931" s="220" t="s">
        <v>140</v>
      </c>
    </row>
    <row r="932" spans="1:65" s="14" customFormat="1" ht="11.25">
      <c r="B932" s="210"/>
      <c r="C932" s="211"/>
      <c r="D932" s="180" t="s">
        <v>249</v>
      </c>
      <c r="E932" s="212" t="s">
        <v>32</v>
      </c>
      <c r="F932" s="213" t="s">
        <v>726</v>
      </c>
      <c r="G932" s="211"/>
      <c r="H932" s="214">
        <v>10.3</v>
      </c>
      <c r="I932" s="215"/>
      <c r="J932" s="211"/>
      <c r="K932" s="211"/>
      <c r="L932" s="216"/>
      <c r="M932" s="217"/>
      <c r="N932" s="218"/>
      <c r="O932" s="218"/>
      <c r="P932" s="218"/>
      <c r="Q932" s="218"/>
      <c r="R932" s="218"/>
      <c r="S932" s="218"/>
      <c r="T932" s="219"/>
      <c r="AT932" s="220" t="s">
        <v>249</v>
      </c>
      <c r="AU932" s="220" t="s">
        <v>88</v>
      </c>
      <c r="AV932" s="14" t="s">
        <v>88</v>
      </c>
      <c r="AW932" s="14" t="s">
        <v>39</v>
      </c>
      <c r="AX932" s="14" t="s">
        <v>78</v>
      </c>
      <c r="AY932" s="220" t="s">
        <v>140</v>
      </c>
    </row>
    <row r="933" spans="1:65" s="14" customFormat="1" ht="11.25">
      <c r="B933" s="210"/>
      <c r="C933" s="211"/>
      <c r="D933" s="180" t="s">
        <v>249</v>
      </c>
      <c r="E933" s="212" t="s">
        <v>32</v>
      </c>
      <c r="F933" s="213" t="s">
        <v>727</v>
      </c>
      <c r="G933" s="211"/>
      <c r="H933" s="214">
        <v>10.6</v>
      </c>
      <c r="I933" s="215"/>
      <c r="J933" s="211"/>
      <c r="K933" s="211"/>
      <c r="L933" s="216"/>
      <c r="M933" s="217"/>
      <c r="N933" s="218"/>
      <c r="O933" s="218"/>
      <c r="P933" s="218"/>
      <c r="Q933" s="218"/>
      <c r="R933" s="218"/>
      <c r="S933" s="218"/>
      <c r="T933" s="219"/>
      <c r="AT933" s="220" t="s">
        <v>249</v>
      </c>
      <c r="AU933" s="220" t="s">
        <v>88</v>
      </c>
      <c r="AV933" s="14" t="s">
        <v>88</v>
      </c>
      <c r="AW933" s="14" t="s">
        <v>39</v>
      </c>
      <c r="AX933" s="14" t="s">
        <v>78</v>
      </c>
      <c r="AY933" s="220" t="s">
        <v>140</v>
      </c>
    </row>
    <row r="934" spans="1:65" s="15" customFormat="1" ht="11.25">
      <c r="B934" s="221"/>
      <c r="C934" s="222"/>
      <c r="D934" s="180" t="s">
        <v>249</v>
      </c>
      <c r="E934" s="223" t="s">
        <v>32</v>
      </c>
      <c r="F934" s="224" t="s">
        <v>384</v>
      </c>
      <c r="G934" s="222"/>
      <c r="H934" s="225">
        <v>116.39999999999999</v>
      </c>
      <c r="I934" s="226"/>
      <c r="J934" s="222"/>
      <c r="K934" s="222"/>
      <c r="L934" s="227"/>
      <c r="M934" s="228"/>
      <c r="N934" s="229"/>
      <c r="O934" s="229"/>
      <c r="P934" s="229"/>
      <c r="Q934" s="229"/>
      <c r="R934" s="229"/>
      <c r="S934" s="229"/>
      <c r="T934" s="230"/>
      <c r="AT934" s="231" t="s">
        <v>249</v>
      </c>
      <c r="AU934" s="231" t="s">
        <v>88</v>
      </c>
      <c r="AV934" s="15" t="s">
        <v>139</v>
      </c>
      <c r="AW934" s="15" t="s">
        <v>39</v>
      </c>
      <c r="AX934" s="15" t="s">
        <v>86</v>
      </c>
      <c r="AY934" s="231" t="s">
        <v>140</v>
      </c>
    </row>
    <row r="935" spans="1:65" s="2" customFormat="1" ht="16.5" customHeight="1">
      <c r="A935" s="36"/>
      <c r="B935" s="37"/>
      <c r="C935" s="167" t="s">
        <v>1372</v>
      </c>
      <c r="D935" s="167" t="s">
        <v>141</v>
      </c>
      <c r="E935" s="168" t="s">
        <v>1373</v>
      </c>
      <c r="F935" s="169" t="s">
        <v>1374</v>
      </c>
      <c r="G935" s="170" t="s">
        <v>366</v>
      </c>
      <c r="H935" s="171">
        <v>4</v>
      </c>
      <c r="I935" s="172"/>
      <c r="J935" s="173">
        <f>ROUND(I935*H935,2)</f>
        <v>0</v>
      </c>
      <c r="K935" s="169" t="s">
        <v>245</v>
      </c>
      <c r="L935" s="41"/>
      <c r="M935" s="174" t="s">
        <v>32</v>
      </c>
      <c r="N935" s="175" t="s">
        <v>49</v>
      </c>
      <c r="O935" s="66"/>
      <c r="P935" s="176">
        <f>O935*H935</f>
        <v>0</v>
      </c>
      <c r="Q935" s="176">
        <v>6.6400000000000001E-3</v>
      </c>
      <c r="R935" s="176">
        <f>Q935*H935</f>
        <v>2.656E-2</v>
      </c>
      <c r="S935" s="176">
        <v>0</v>
      </c>
      <c r="T935" s="177">
        <f>S935*H935</f>
        <v>0</v>
      </c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R935" s="178" t="s">
        <v>348</v>
      </c>
      <c r="AT935" s="178" t="s">
        <v>141</v>
      </c>
      <c r="AU935" s="178" t="s">
        <v>88</v>
      </c>
      <c r="AY935" s="18" t="s">
        <v>140</v>
      </c>
      <c r="BE935" s="179">
        <f>IF(N935="základní",J935,0)</f>
        <v>0</v>
      </c>
      <c r="BF935" s="179">
        <f>IF(N935="snížená",J935,0)</f>
        <v>0</v>
      </c>
      <c r="BG935" s="179">
        <f>IF(N935="zákl. přenesená",J935,0)</f>
        <v>0</v>
      </c>
      <c r="BH935" s="179">
        <f>IF(N935="sníž. přenesená",J935,0)</f>
        <v>0</v>
      </c>
      <c r="BI935" s="179">
        <f>IF(N935="nulová",J935,0)</f>
        <v>0</v>
      </c>
      <c r="BJ935" s="18" t="s">
        <v>86</v>
      </c>
      <c r="BK935" s="179">
        <f>ROUND(I935*H935,2)</f>
        <v>0</v>
      </c>
      <c r="BL935" s="18" t="s">
        <v>348</v>
      </c>
      <c r="BM935" s="178" t="s">
        <v>1375</v>
      </c>
    </row>
    <row r="936" spans="1:65" s="2" customFormat="1" ht="19.5">
      <c r="A936" s="36"/>
      <c r="B936" s="37"/>
      <c r="C936" s="38"/>
      <c r="D936" s="180" t="s">
        <v>146</v>
      </c>
      <c r="E936" s="38"/>
      <c r="F936" s="181" t="s">
        <v>1376</v>
      </c>
      <c r="G936" s="38"/>
      <c r="H936" s="38"/>
      <c r="I936" s="182"/>
      <c r="J936" s="38"/>
      <c r="K936" s="38"/>
      <c r="L936" s="41"/>
      <c r="M936" s="183"/>
      <c r="N936" s="184"/>
      <c r="O936" s="66"/>
      <c r="P936" s="66"/>
      <c r="Q936" s="66"/>
      <c r="R936" s="66"/>
      <c r="S936" s="66"/>
      <c r="T936" s="67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T936" s="18" t="s">
        <v>146</v>
      </c>
      <c r="AU936" s="18" t="s">
        <v>88</v>
      </c>
    </row>
    <row r="937" spans="1:65" s="2" customFormat="1" ht="11.25">
      <c r="A937" s="36"/>
      <c r="B937" s="37"/>
      <c r="C937" s="38"/>
      <c r="D937" s="198" t="s">
        <v>191</v>
      </c>
      <c r="E937" s="38"/>
      <c r="F937" s="199" t="s">
        <v>1377</v>
      </c>
      <c r="G937" s="38"/>
      <c r="H937" s="38"/>
      <c r="I937" s="182"/>
      <c r="J937" s="38"/>
      <c r="K937" s="38"/>
      <c r="L937" s="41"/>
      <c r="M937" s="183"/>
      <c r="N937" s="184"/>
      <c r="O937" s="66"/>
      <c r="P937" s="66"/>
      <c r="Q937" s="66"/>
      <c r="R937" s="66"/>
      <c r="S937" s="66"/>
      <c r="T937" s="67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T937" s="18" t="s">
        <v>191</v>
      </c>
      <c r="AU937" s="18" t="s">
        <v>88</v>
      </c>
    </row>
    <row r="938" spans="1:65" s="14" customFormat="1" ht="11.25">
      <c r="B938" s="210"/>
      <c r="C938" s="211"/>
      <c r="D938" s="180" t="s">
        <v>249</v>
      </c>
      <c r="E938" s="212" t="s">
        <v>32</v>
      </c>
      <c r="F938" s="213" t="s">
        <v>1378</v>
      </c>
      <c r="G938" s="211"/>
      <c r="H938" s="214">
        <v>2</v>
      </c>
      <c r="I938" s="215"/>
      <c r="J938" s="211"/>
      <c r="K938" s="211"/>
      <c r="L938" s="216"/>
      <c r="M938" s="217"/>
      <c r="N938" s="218"/>
      <c r="O938" s="218"/>
      <c r="P938" s="218"/>
      <c r="Q938" s="218"/>
      <c r="R938" s="218"/>
      <c r="S938" s="218"/>
      <c r="T938" s="219"/>
      <c r="AT938" s="220" t="s">
        <v>249</v>
      </c>
      <c r="AU938" s="220" t="s">
        <v>88</v>
      </c>
      <c r="AV938" s="14" t="s">
        <v>88</v>
      </c>
      <c r="AW938" s="14" t="s">
        <v>39</v>
      </c>
      <c r="AX938" s="14" t="s">
        <v>78</v>
      </c>
      <c r="AY938" s="220" t="s">
        <v>140</v>
      </c>
    </row>
    <row r="939" spans="1:65" s="14" customFormat="1" ht="11.25">
      <c r="B939" s="210"/>
      <c r="C939" s="211"/>
      <c r="D939" s="180" t="s">
        <v>249</v>
      </c>
      <c r="E939" s="212" t="s">
        <v>32</v>
      </c>
      <c r="F939" s="213" t="s">
        <v>1379</v>
      </c>
      <c r="G939" s="211"/>
      <c r="H939" s="214">
        <v>2</v>
      </c>
      <c r="I939" s="215"/>
      <c r="J939" s="211"/>
      <c r="K939" s="211"/>
      <c r="L939" s="216"/>
      <c r="M939" s="217"/>
      <c r="N939" s="218"/>
      <c r="O939" s="218"/>
      <c r="P939" s="218"/>
      <c r="Q939" s="218"/>
      <c r="R939" s="218"/>
      <c r="S939" s="218"/>
      <c r="T939" s="219"/>
      <c r="AT939" s="220" t="s">
        <v>249</v>
      </c>
      <c r="AU939" s="220" t="s">
        <v>88</v>
      </c>
      <c r="AV939" s="14" t="s">
        <v>88</v>
      </c>
      <c r="AW939" s="14" t="s">
        <v>39</v>
      </c>
      <c r="AX939" s="14" t="s">
        <v>78</v>
      </c>
      <c r="AY939" s="220" t="s">
        <v>140</v>
      </c>
    </row>
    <row r="940" spans="1:65" s="15" customFormat="1" ht="11.25">
      <c r="B940" s="221"/>
      <c r="C940" s="222"/>
      <c r="D940" s="180" t="s">
        <v>249</v>
      </c>
      <c r="E940" s="223" t="s">
        <v>32</v>
      </c>
      <c r="F940" s="224" t="s">
        <v>384</v>
      </c>
      <c r="G940" s="222"/>
      <c r="H940" s="225">
        <v>4</v>
      </c>
      <c r="I940" s="226"/>
      <c r="J940" s="222"/>
      <c r="K940" s="222"/>
      <c r="L940" s="227"/>
      <c r="M940" s="228"/>
      <c r="N940" s="229"/>
      <c r="O940" s="229"/>
      <c r="P940" s="229"/>
      <c r="Q940" s="229"/>
      <c r="R940" s="229"/>
      <c r="S940" s="229"/>
      <c r="T940" s="230"/>
      <c r="AT940" s="231" t="s">
        <v>249</v>
      </c>
      <c r="AU940" s="231" t="s">
        <v>88</v>
      </c>
      <c r="AV940" s="15" t="s">
        <v>139</v>
      </c>
      <c r="AW940" s="15" t="s">
        <v>39</v>
      </c>
      <c r="AX940" s="15" t="s">
        <v>86</v>
      </c>
      <c r="AY940" s="231" t="s">
        <v>140</v>
      </c>
    </row>
    <row r="941" spans="1:65" s="2" customFormat="1" ht="16.5" customHeight="1">
      <c r="A941" s="36"/>
      <c r="B941" s="37"/>
      <c r="C941" s="167" t="s">
        <v>1380</v>
      </c>
      <c r="D941" s="167" t="s">
        <v>141</v>
      </c>
      <c r="E941" s="168" t="s">
        <v>1381</v>
      </c>
      <c r="F941" s="169" t="s">
        <v>1382</v>
      </c>
      <c r="G941" s="170" t="s">
        <v>279</v>
      </c>
      <c r="H941" s="171">
        <v>284.81</v>
      </c>
      <c r="I941" s="172"/>
      <c r="J941" s="173">
        <f>ROUND(I941*H941,2)</f>
        <v>0</v>
      </c>
      <c r="K941" s="169" t="s">
        <v>245</v>
      </c>
      <c r="L941" s="41"/>
      <c r="M941" s="174" t="s">
        <v>32</v>
      </c>
      <c r="N941" s="175" t="s">
        <v>49</v>
      </c>
      <c r="O941" s="66"/>
      <c r="P941" s="176">
        <f>O941*H941</f>
        <v>0</v>
      </c>
      <c r="Q941" s="176">
        <v>5.0000000000000002E-5</v>
      </c>
      <c r="R941" s="176">
        <f>Q941*H941</f>
        <v>1.4240500000000001E-2</v>
      </c>
      <c r="S941" s="176">
        <v>0</v>
      </c>
      <c r="T941" s="177">
        <f>S941*H941</f>
        <v>0</v>
      </c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R941" s="178" t="s">
        <v>348</v>
      </c>
      <c r="AT941" s="178" t="s">
        <v>141</v>
      </c>
      <c r="AU941" s="178" t="s">
        <v>88</v>
      </c>
      <c r="AY941" s="18" t="s">
        <v>140</v>
      </c>
      <c r="BE941" s="179">
        <f>IF(N941="základní",J941,0)</f>
        <v>0</v>
      </c>
      <c r="BF941" s="179">
        <f>IF(N941="snížená",J941,0)</f>
        <v>0</v>
      </c>
      <c r="BG941" s="179">
        <f>IF(N941="zákl. přenesená",J941,0)</f>
        <v>0</v>
      </c>
      <c r="BH941" s="179">
        <f>IF(N941="sníž. přenesená",J941,0)</f>
        <v>0</v>
      </c>
      <c r="BI941" s="179">
        <f>IF(N941="nulová",J941,0)</f>
        <v>0</v>
      </c>
      <c r="BJ941" s="18" t="s">
        <v>86</v>
      </c>
      <c r="BK941" s="179">
        <f>ROUND(I941*H941,2)</f>
        <v>0</v>
      </c>
      <c r="BL941" s="18" t="s">
        <v>348</v>
      </c>
      <c r="BM941" s="178" t="s">
        <v>1383</v>
      </c>
    </row>
    <row r="942" spans="1:65" s="2" customFormat="1" ht="11.25">
      <c r="A942" s="36"/>
      <c r="B942" s="37"/>
      <c r="C942" s="38"/>
      <c r="D942" s="180" t="s">
        <v>146</v>
      </c>
      <c r="E942" s="38"/>
      <c r="F942" s="181" t="s">
        <v>1384</v>
      </c>
      <c r="G942" s="38"/>
      <c r="H942" s="38"/>
      <c r="I942" s="182"/>
      <c r="J942" s="38"/>
      <c r="K942" s="38"/>
      <c r="L942" s="41"/>
      <c r="M942" s="183"/>
      <c r="N942" s="184"/>
      <c r="O942" s="66"/>
      <c r="P942" s="66"/>
      <c r="Q942" s="66"/>
      <c r="R942" s="66"/>
      <c r="S942" s="66"/>
      <c r="T942" s="67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T942" s="18" t="s">
        <v>146</v>
      </c>
      <c r="AU942" s="18" t="s">
        <v>88</v>
      </c>
    </row>
    <row r="943" spans="1:65" s="2" customFormat="1" ht="11.25">
      <c r="A943" s="36"/>
      <c r="B943" s="37"/>
      <c r="C943" s="38"/>
      <c r="D943" s="198" t="s">
        <v>191</v>
      </c>
      <c r="E943" s="38"/>
      <c r="F943" s="199" t="s">
        <v>1385</v>
      </c>
      <c r="G943" s="38"/>
      <c r="H943" s="38"/>
      <c r="I943" s="182"/>
      <c r="J943" s="38"/>
      <c r="K943" s="38"/>
      <c r="L943" s="41"/>
      <c r="M943" s="183"/>
      <c r="N943" s="184"/>
      <c r="O943" s="66"/>
      <c r="P943" s="66"/>
      <c r="Q943" s="66"/>
      <c r="R943" s="66"/>
      <c r="S943" s="66"/>
      <c r="T943" s="67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T943" s="18" t="s">
        <v>191</v>
      </c>
      <c r="AU943" s="18" t="s">
        <v>88</v>
      </c>
    </row>
    <row r="944" spans="1:65" s="14" customFormat="1" ht="11.25">
      <c r="B944" s="210"/>
      <c r="C944" s="211"/>
      <c r="D944" s="180" t="s">
        <v>249</v>
      </c>
      <c r="E944" s="212" t="s">
        <v>32</v>
      </c>
      <c r="F944" s="213" t="s">
        <v>1331</v>
      </c>
      <c r="G944" s="211"/>
      <c r="H944" s="214">
        <v>230.44</v>
      </c>
      <c r="I944" s="215"/>
      <c r="J944" s="211"/>
      <c r="K944" s="211"/>
      <c r="L944" s="216"/>
      <c r="M944" s="217"/>
      <c r="N944" s="218"/>
      <c r="O944" s="218"/>
      <c r="P944" s="218"/>
      <c r="Q944" s="218"/>
      <c r="R944" s="218"/>
      <c r="S944" s="218"/>
      <c r="T944" s="219"/>
      <c r="AT944" s="220" t="s">
        <v>249</v>
      </c>
      <c r="AU944" s="220" t="s">
        <v>88</v>
      </c>
      <c r="AV944" s="14" t="s">
        <v>88</v>
      </c>
      <c r="AW944" s="14" t="s">
        <v>39</v>
      </c>
      <c r="AX944" s="14" t="s">
        <v>78</v>
      </c>
      <c r="AY944" s="220" t="s">
        <v>140</v>
      </c>
    </row>
    <row r="945" spans="1:65" s="14" customFormat="1" ht="11.25">
      <c r="B945" s="210"/>
      <c r="C945" s="211"/>
      <c r="D945" s="180" t="s">
        <v>249</v>
      </c>
      <c r="E945" s="212" t="s">
        <v>32</v>
      </c>
      <c r="F945" s="213" t="s">
        <v>805</v>
      </c>
      <c r="G945" s="211"/>
      <c r="H945" s="214">
        <v>54.37</v>
      </c>
      <c r="I945" s="215"/>
      <c r="J945" s="211"/>
      <c r="K945" s="211"/>
      <c r="L945" s="216"/>
      <c r="M945" s="217"/>
      <c r="N945" s="218"/>
      <c r="O945" s="218"/>
      <c r="P945" s="218"/>
      <c r="Q945" s="218"/>
      <c r="R945" s="218"/>
      <c r="S945" s="218"/>
      <c r="T945" s="219"/>
      <c r="AT945" s="220" t="s">
        <v>249</v>
      </c>
      <c r="AU945" s="220" t="s">
        <v>88</v>
      </c>
      <c r="AV945" s="14" t="s">
        <v>88</v>
      </c>
      <c r="AW945" s="14" t="s">
        <v>39</v>
      </c>
      <c r="AX945" s="14" t="s">
        <v>78</v>
      </c>
      <c r="AY945" s="220" t="s">
        <v>140</v>
      </c>
    </row>
    <row r="946" spans="1:65" s="15" customFormat="1" ht="11.25">
      <c r="B946" s="221"/>
      <c r="C946" s="222"/>
      <c r="D946" s="180" t="s">
        <v>249</v>
      </c>
      <c r="E946" s="223" t="s">
        <v>32</v>
      </c>
      <c r="F946" s="224" t="s">
        <v>384</v>
      </c>
      <c r="G946" s="222"/>
      <c r="H946" s="225">
        <v>284.81</v>
      </c>
      <c r="I946" s="226"/>
      <c r="J946" s="222"/>
      <c r="K946" s="222"/>
      <c r="L946" s="227"/>
      <c r="M946" s="228"/>
      <c r="N946" s="229"/>
      <c r="O946" s="229"/>
      <c r="P946" s="229"/>
      <c r="Q946" s="229"/>
      <c r="R946" s="229"/>
      <c r="S946" s="229"/>
      <c r="T946" s="230"/>
      <c r="AT946" s="231" t="s">
        <v>249</v>
      </c>
      <c r="AU946" s="231" t="s">
        <v>88</v>
      </c>
      <c r="AV946" s="15" t="s">
        <v>139</v>
      </c>
      <c r="AW946" s="15" t="s">
        <v>39</v>
      </c>
      <c r="AX946" s="15" t="s">
        <v>86</v>
      </c>
      <c r="AY946" s="231" t="s">
        <v>140</v>
      </c>
    </row>
    <row r="947" spans="1:65" s="2" customFormat="1" ht="16.5" customHeight="1">
      <c r="A947" s="36"/>
      <c r="B947" s="37"/>
      <c r="C947" s="167" t="s">
        <v>1386</v>
      </c>
      <c r="D947" s="167" t="s">
        <v>141</v>
      </c>
      <c r="E947" s="168" t="s">
        <v>1387</v>
      </c>
      <c r="F947" s="169" t="s">
        <v>1388</v>
      </c>
      <c r="G947" s="170" t="s">
        <v>259</v>
      </c>
      <c r="H947" s="171">
        <v>7.7939999999999996</v>
      </c>
      <c r="I947" s="172"/>
      <c r="J947" s="173">
        <f>ROUND(I947*H947,2)</f>
        <v>0</v>
      </c>
      <c r="K947" s="169" t="s">
        <v>245</v>
      </c>
      <c r="L947" s="41"/>
      <c r="M947" s="174" t="s">
        <v>32</v>
      </c>
      <c r="N947" s="175" t="s">
        <v>49</v>
      </c>
      <c r="O947" s="66"/>
      <c r="P947" s="176">
        <f>O947*H947</f>
        <v>0</v>
      </c>
      <c r="Q947" s="176">
        <v>0</v>
      </c>
      <c r="R947" s="176">
        <f>Q947*H947</f>
        <v>0</v>
      </c>
      <c r="S947" s="176">
        <v>0</v>
      </c>
      <c r="T947" s="177">
        <f>S947*H947</f>
        <v>0</v>
      </c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R947" s="178" t="s">
        <v>348</v>
      </c>
      <c r="AT947" s="178" t="s">
        <v>141</v>
      </c>
      <c r="AU947" s="178" t="s">
        <v>88</v>
      </c>
      <c r="AY947" s="18" t="s">
        <v>140</v>
      </c>
      <c r="BE947" s="179">
        <f>IF(N947="základní",J947,0)</f>
        <v>0</v>
      </c>
      <c r="BF947" s="179">
        <f>IF(N947="snížená",J947,0)</f>
        <v>0</v>
      </c>
      <c r="BG947" s="179">
        <f>IF(N947="zákl. přenesená",J947,0)</f>
        <v>0</v>
      </c>
      <c r="BH947" s="179">
        <f>IF(N947="sníž. přenesená",J947,0)</f>
        <v>0</v>
      </c>
      <c r="BI947" s="179">
        <f>IF(N947="nulová",J947,0)</f>
        <v>0</v>
      </c>
      <c r="BJ947" s="18" t="s">
        <v>86</v>
      </c>
      <c r="BK947" s="179">
        <f>ROUND(I947*H947,2)</f>
        <v>0</v>
      </c>
      <c r="BL947" s="18" t="s">
        <v>348</v>
      </c>
      <c r="BM947" s="178" t="s">
        <v>1389</v>
      </c>
    </row>
    <row r="948" spans="1:65" s="2" customFormat="1" ht="19.5">
      <c r="A948" s="36"/>
      <c r="B948" s="37"/>
      <c r="C948" s="38"/>
      <c r="D948" s="180" t="s">
        <v>146</v>
      </c>
      <c r="E948" s="38"/>
      <c r="F948" s="181" t="s">
        <v>1390</v>
      </c>
      <c r="G948" s="38"/>
      <c r="H948" s="38"/>
      <c r="I948" s="182"/>
      <c r="J948" s="38"/>
      <c r="K948" s="38"/>
      <c r="L948" s="41"/>
      <c r="M948" s="183"/>
      <c r="N948" s="184"/>
      <c r="O948" s="66"/>
      <c r="P948" s="66"/>
      <c r="Q948" s="66"/>
      <c r="R948" s="66"/>
      <c r="S948" s="66"/>
      <c r="T948" s="67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T948" s="18" t="s">
        <v>146</v>
      </c>
      <c r="AU948" s="18" t="s">
        <v>88</v>
      </c>
    </row>
    <row r="949" spans="1:65" s="2" customFormat="1" ht="11.25">
      <c r="A949" s="36"/>
      <c r="B949" s="37"/>
      <c r="C949" s="38"/>
      <c r="D949" s="198" t="s">
        <v>191</v>
      </c>
      <c r="E949" s="38"/>
      <c r="F949" s="199" t="s">
        <v>1391</v>
      </c>
      <c r="G949" s="38"/>
      <c r="H949" s="38"/>
      <c r="I949" s="182"/>
      <c r="J949" s="38"/>
      <c r="K949" s="38"/>
      <c r="L949" s="41"/>
      <c r="M949" s="183"/>
      <c r="N949" s="184"/>
      <c r="O949" s="66"/>
      <c r="P949" s="66"/>
      <c r="Q949" s="66"/>
      <c r="R949" s="66"/>
      <c r="S949" s="66"/>
      <c r="T949" s="67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T949" s="18" t="s">
        <v>191</v>
      </c>
      <c r="AU949" s="18" t="s">
        <v>88</v>
      </c>
    </row>
    <row r="950" spans="1:65" s="11" customFormat="1" ht="22.9" customHeight="1">
      <c r="B950" s="153"/>
      <c r="C950" s="154"/>
      <c r="D950" s="155" t="s">
        <v>77</v>
      </c>
      <c r="E950" s="196" t="s">
        <v>1392</v>
      </c>
      <c r="F950" s="196" t="s">
        <v>1393</v>
      </c>
      <c r="G950" s="154"/>
      <c r="H950" s="154"/>
      <c r="I950" s="157"/>
      <c r="J950" s="197">
        <f>BK950</f>
        <v>0</v>
      </c>
      <c r="K950" s="154"/>
      <c r="L950" s="159"/>
      <c r="M950" s="160"/>
      <c r="N950" s="161"/>
      <c r="O950" s="161"/>
      <c r="P950" s="162">
        <f>SUM(P951:P1014)</f>
        <v>0</v>
      </c>
      <c r="Q950" s="161"/>
      <c r="R950" s="162">
        <f>SUM(R951:R1014)</f>
        <v>3.5693706999999995</v>
      </c>
      <c r="S950" s="161"/>
      <c r="T950" s="163">
        <f>SUM(T951:T1014)</f>
        <v>0</v>
      </c>
      <c r="AR950" s="164" t="s">
        <v>88</v>
      </c>
      <c r="AT950" s="165" t="s">
        <v>77</v>
      </c>
      <c r="AU950" s="165" t="s">
        <v>86</v>
      </c>
      <c r="AY950" s="164" t="s">
        <v>140</v>
      </c>
      <c r="BK950" s="166">
        <f>SUM(BK951:BK1014)</f>
        <v>0</v>
      </c>
    </row>
    <row r="951" spans="1:65" s="2" customFormat="1" ht="16.5" customHeight="1">
      <c r="A951" s="36"/>
      <c r="B951" s="37"/>
      <c r="C951" s="167" t="s">
        <v>1394</v>
      </c>
      <c r="D951" s="167" t="s">
        <v>141</v>
      </c>
      <c r="E951" s="168" t="s">
        <v>1395</v>
      </c>
      <c r="F951" s="169" t="s">
        <v>1396</v>
      </c>
      <c r="G951" s="170" t="s">
        <v>279</v>
      </c>
      <c r="H951" s="171">
        <v>175.411</v>
      </c>
      <c r="I951" s="172"/>
      <c r="J951" s="173">
        <f>ROUND(I951*H951,2)</f>
        <v>0</v>
      </c>
      <c r="K951" s="169" t="s">
        <v>245</v>
      </c>
      <c r="L951" s="41"/>
      <c r="M951" s="174" t="s">
        <v>32</v>
      </c>
      <c r="N951" s="175" t="s">
        <v>49</v>
      </c>
      <c r="O951" s="66"/>
      <c r="P951" s="176">
        <f>O951*H951</f>
        <v>0</v>
      </c>
      <c r="Q951" s="176">
        <v>2.9999999999999997E-4</v>
      </c>
      <c r="R951" s="176">
        <f>Q951*H951</f>
        <v>5.2623299999999998E-2</v>
      </c>
      <c r="S951" s="176">
        <v>0</v>
      </c>
      <c r="T951" s="177">
        <f>S951*H951</f>
        <v>0</v>
      </c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R951" s="178" t="s">
        <v>348</v>
      </c>
      <c r="AT951" s="178" t="s">
        <v>141</v>
      </c>
      <c r="AU951" s="178" t="s">
        <v>88</v>
      </c>
      <c r="AY951" s="18" t="s">
        <v>140</v>
      </c>
      <c r="BE951" s="179">
        <f>IF(N951="základní",J951,0)</f>
        <v>0</v>
      </c>
      <c r="BF951" s="179">
        <f>IF(N951="snížená",J951,0)</f>
        <v>0</v>
      </c>
      <c r="BG951" s="179">
        <f>IF(N951="zákl. přenesená",J951,0)</f>
        <v>0</v>
      </c>
      <c r="BH951" s="179">
        <f>IF(N951="sníž. přenesená",J951,0)</f>
        <v>0</v>
      </c>
      <c r="BI951" s="179">
        <f>IF(N951="nulová",J951,0)</f>
        <v>0</v>
      </c>
      <c r="BJ951" s="18" t="s">
        <v>86</v>
      </c>
      <c r="BK951" s="179">
        <f>ROUND(I951*H951,2)</f>
        <v>0</v>
      </c>
      <c r="BL951" s="18" t="s">
        <v>348</v>
      </c>
      <c r="BM951" s="178" t="s">
        <v>1397</v>
      </c>
    </row>
    <row r="952" spans="1:65" s="2" customFormat="1" ht="11.25">
      <c r="A952" s="36"/>
      <c r="B952" s="37"/>
      <c r="C952" s="38"/>
      <c r="D952" s="180" t="s">
        <v>146</v>
      </c>
      <c r="E952" s="38"/>
      <c r="F952" s="181" t="s">
        <v>1398</v>
      </c>
      <c r="G952" s="38"/>
      <c r="H952" s="38"/>
      <c r="I952" s="182"/>
      <c r="J952" s="38"/>
      <c r="K952" s="38"/>
      <c r="L952" s="41"/>
      <c r="M952" s="183"/>
      <c r="N952" s="184"/>
      <c r="O952" s="66"/>
      <c r="P952" s="66"/>
      <c r="Q952" s="66"/>
      <c r="R952" s="66"/>
      <c r="S952" s="66"/>
      <c r="T952" s="67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T952" s="18" t="s">
        <v>146</v>
      </c>
      <c r="AU952" s="18" t="s">
        <v>88</v>
      </c>
    </row>
    <row r="953" spans="1:65" s="2" customFormat="1" ht="11.25">
      <c r="A953" s="36"/>
      <c r="B953" s="37"/>
      <c r="C953" s="38"/>
      <c r="D953" s="198" t="s">
        <v>191</v>
      </c>
      <c r="E953" s="38"/>
      <c r="F953" s="199" t="s">
        <v>1399</v>
      </c>
      <c r="G953" s="38"/>
      <c r="H953" s="38"/>
      <c r="I953" s="182"/>
      <c r="J953" s="38"/>
      <c r="K953" s="38"/>
      <c r="L953" s="41"/>
      <c r="M953" s="183"/>
      <c r="N953" s="184"/>
      <c r="O953" s="66"/>
      <c r="P953" s="66"/>
      <c r="Q953" s="66"/>
      <c r="R953" s="66"/>
      <c r="S953" s="66"/>
      <c r="T953" s="67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T953" s="18" t="s">
        <v>191</v>
      </c>
      <c r="AU953" s="18" t="s">
        <v>88</v>
      </c>
    </row>
    <row r="954" spans="1:65" s="14" customFormat="1" ht="11.25">
      <c r="B954" s="210"/>
      <c r="C954" s="211"/>
      <c r="D954" s="180" t="s">
        <v>249</v>
      </c>
      <c r="E954" s="212" t="s">
        <v>32</v>
      </c>
      <c r="F954" s="213" t="s">
        <v>1400</v>
      </c>
      <c r="G954" s="211"/>
      <c r="H954" s="214">
        <v>7.7009999999999996</v>
      </c>
      <c r="I954" s="215"/>
      <c r="J954" s="211"/>
      <c r="K954" s="211"/>
      <c r="L954" s="216"/>
      <c r="M954" s="217"/>
      <c r="N954" s="218"/>
      <c r="O954" s="218"/>
      <c r="P954" s="218"/>
      <c r="Q954" s="218"/>
      <c r="R954" s="218"/>
      <c r="S954" s="218"/>
      <c r="T954" s="219"/>
      <c r="AT954" s="220" t="s">
        <v>249</v>
      </c>
      <c r="AU954" s="220" t="s">
        <v>88</v>
      </c>
      <c r="AV954" s="14" t="s">
        <v>88</v>
      </c>
      <c r="AW954" s="14" t="s">
        <v>39</v>
      </c>
      <c r="AX954" s="14" t="s">
        <v>78</v>
      </c>
      <c r="AY954" s="220" t="s">
        <v>140</v>
      </c>
    </row>
    <row r="955" spans="1:65" s="14" customFormat="1" ht="11.25">
      <c r="B955" s="210"/>
      <c r="C955" s="211"/>
      <c r="D955" s="180" t="s">
        <v>249</v>
      </c>
      <c r="E955" s="212" t="s">
        <v>32</v>
      </c>
      <c r="F955" s="213" t="s">
        <v>1401</v>
      </c>
      <c r="G955" s="211"/>
      <c r="H955" s="214">
        <v>4.41</v>
      </c>
      <c r="I955" s="215"/>
      <c r="J955" s="211"/>
      <c r="K955" s="211"/>
      <c r="L955" s="216"/>
      <c r="M955" s="217"/>
      <c r="N955" s="218"/>
      <c r="O955" s="218"/>
      <c r="P955" s="218"/>
      <c r="Q955" s="218"/>
      <c r="R955" s="218"/>
      <c r="S955" s="218"/>
      <c r="T955" s="219"/>
      <c r="AT955" s="220" t="s">
        <v>249</v>
      </c>
      <c r="AU955" s="220" t="s">
        <v>88</v>
      </c>
      <c r="AV955" s="14" t="s">
        <v>88</v>
      </c>
      <c r="AW955" s="14" t="s">
        <v>39</v>
      </c>
      <c r="AX955" s="14" t="s">
        <v>78</v>
      </c>
      <c r="AY955" s="220" t="s">
        <v>140</v>
      </c>
    </row>
    <row r="956" spans="1:65" s="14" customFormat="1" ht="11.25">
      <c r="B956" s="210"/>
      <c r="C956" s="211"/>
      <c r="D956" s="180" t="s">
        <v>249</v>
      </c>
      <c r="E956" s="212" t="s">
        <v>32</v>
      </c>
      <c r="F956" s="213" t="s">
        <v>1402</v>
      </c>
      <c r="G956" s="211"/>
      <c r="H956" s="214">
        <v>13.86</v>
      </c>
      <c r="I956" s="215"/>
      <c r="J956" s="211"/>
      <c r="K956" s="211"/>
      <c r="L956" s="216"/>
      <c r="M956" s="217"/>
      <c r="N956" s="218"/>
      <c r="O956" s="218"/>
      <c r="P956" s="218"/>
      <c r="Q956" s="218"/>
      <c r="R956" s="218"/>
      <c r="S956" s="218"/>
      <c r="T956" s="219"/>
      <c r="AT956" s="220" t="s">
        <v>249</v>
      </c>
      <c r="AU956" s="220" t="s">
        <v>88</v>
      </c>
      <c r="AV956" s="14" t="s">
        <v>88</v>
      </c>
      <c r="AW956" s="14" t="s">
        <v>39</v>
      </c>
      <c r="AX956" s="14" t="s">
        <v>78</v>
      </c>
      <c r="AY956" s="220" t="s">
        <v>140</v>
      </c>
    </row>
    <row r="957" spans="1:65" s="14" customFormat="1" ht="11.25">
      <c r="B957" s="210"/>
      <c r="C957" s="211"/>
      <c r="D957" s="180" t="s">
        <v>249</v>
      </c>
      <c r="E957" s="212" t="s">
        <v>32</v>
      </c>
      <c r="F957" s="213" t="s">
        <v>1403</v>
      </c>
      <c r="G957" s="211"/>
      <c r="H957" s="214">
        <v>14.91</v>
      </c>
      <c r="I957" s="215"/>
      <c r="J957" s="211"/>
      <c r="K957" s="211"/>
      <c r="L957" s="216"/>
      <c r="M957" s="217"/>
      <c r="N957" s="218"/>
      <c r="O957" s="218"/>
      <c r="P957" s="218"/>
      <c r="Q957" s="218"/>
      <c r="R957" s="218"/>
      <c r="S957" s="218"/>
      <c r="T957" s="219"/>
      <c r="AT957" s="220" t="s">
        <v>249</v>
      </c>
      <c r="AU957" s="220" t="s">
        <v>88</v>
      </c>
      <c r="AV957" s="14" t="s">
        <v>88</v>
      </c>
      <c r="AW957" s="14" t="s">
        <v>39</v>
      </c>
      <c r="AX957" s="14" t="s">
        <v>78</v>
      </c>
      <c r="AY957" s="220" t="s">
        <v>140</v>
      </c>
    </row>
    <row r="958" spans="1:65" s="14" customFormat="1" ht="11.25">
      <c r="B958" s="210"/>
      <c r="C958" s="211"/>
      <c r="D958" s="180" t="s">
        <v>249</v>
      </c>
      <c r="E958" s="212" t="s">
        <v>32</v>
      </c>
      <c r="F958" s="213" t="s">
        <v>1404</v>
      </c>
      <c r="G958" s="211"/>
      <c r="H958" s="214">
        <v>2.2000000000000002</v>
      </c>
      <c r="I958" s="215"/>
      <c r="J958" s="211"/>
      <c r="K958" s="211"/>
      <c r="L958" s="216"/>
      <c r="M958" s="217"/>
      <c r="N958" s="218"/>
      <c r="O958" s="218"/>
      <c r="P958" s="218"/>
      <c r="Q958" s="218"/>
      <c r="R958" s="218"/>
      <c r="S958" s="218"/>
      <c r="T958" s="219"/>
      <c r="AT958" s="220" t="s">
        <v>249</v>
      </c>
      <c r="AU958" s="220" t="s">
        <v>88</v>
      </c>
      <c r="AV958" s="14" t="s">
        <v>88</v>
      </c>
      <c r="AW958" s="14" t="s">
        <v>39</v>
      </c>
      <c r="AX958" s="14" t="s">
        <v>78</v>
      </c>
      <c r="AY958" s="220" t="s">
        <v>140</v>
      </c>
    </row>
    <row r="959" spans="1:65" s="14" customFormat="1" ht="11.25">
      <c r="B959" s="210"/>
      <c r="C959" s="211"/>
      <c r="D959" s="180" t="s">
        <v>249</v>
      </c>
      <c r="E959" s="212" t="s">
        <v>32</v>
      </c>
      <c r="F959" s="213" t="s">
        <v>1405</v>
      </c>
      <c r="G959" s="211"/>
      <c r="H959" s="214">
        <v>34.44</v>
      </c>
      <c r="I959" s="215"/>
      <c r="J959" s="211"/>
      <c r="K959" s="211"/>
      <c r="L959" s="216"/>
      <c r="M959" s="217"/>
      <c r="N959" s="218"/>
      <c r="O959" s="218"/>
      <c r="P959" s="218"/>
      <c r="Q959" s="218"/>
      <c r="R959" s="218"/>
      <c r="S959" s="218"/>
      <c r="T959" s="219"/>
      <c r="AT959" s="220" t="s">
        <v>249</v>
      </c>
      <c r="AU959" s="220" t="s">
        <v>88</v>
      </c>
      <c r="AV959" s="14" t="s">
        <v>88</v>
      </c>
      <c r="AW959" s="14" t="s">
        <v>39</v>
      </c>
      <c r="AX959" s="14" t="s">
        <v>78</v>
      </c>
      <c r="AY959" s="220" t="s">
        <v>140</v>
      </c>
    </row>
    <row r="960" spans="1:65" s="14" customFormat="1" ht="11.25">
      <c r="B960" s="210"/>
      <c r="C960" s="211"/>
      <c r="D960" s="180" t="s">
        <v>249</v>
      </c>
      <c r="E960" s="212" t="s">
        <v>32</v>
      </c>
      <c r="F960" s="213" t="s">
        <v>1406</v>
      </c>
      <c r="G960" s="211"/>
      <c r="H960" s="214">
        <v>10.5</v>
      </c>
      <c r="I960" s="215"/>
      <c r="J960" s="211"/>
      <c r="K960" s="211"/>
      <c r="L960" s="216"/>
      <c r="M960" s="217"/>
      <c r="N960" s="218"/>
      <c r="O960" s="218"/>
      <c r="P960" s="218"/>
      <c r="Q960" s="218"/>
      <c r="R960" s="218"/>
      <c r="S960" s="218"/>
      <c r="T960" s="219"/>
      <c r="AT960" s="220" t="s">
        <v>249</v>
      </c>
      <c r="AU960" s="220" t="s">
        <v>88</v>
      </c>
      <c r="AV960" s="14" t="s">
        <v>88</v>
      </c>
      <c r="AW960" s="14" t="s">
        <v>39</v>
      </c>
      <c r="AX960" s="14" t="s">
        <v>78</v>
      </c>
      <c r="AY960" s="220" t="s">
        <v>140</v>
      </c>
    </row>
    <row r="961" spans="1:65" s="14" customFormat="1" ht="11.25">
      <c r="B961" s="210"/>
      <c r="C961" s="211"/>
      <c r="D961" s="180" t="s">
        <v>249</v>
      </c>
      <c r="E961" s="212" t="s">
        <v>32</v>
      </c>
      <c r="F961" s="213" t="s">
        <v>1407</v>
      </c>
      <c r="G961" s="211"/>
      <c r="H961" s="214">
        <v>2.97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249</v>
      </c>
      <c r="AU961" s="220" t="s">
        <v>88</v>
      </c>
      <c r="AV961" s="14" t="s">
        <v>88</v>
      </c>
      <c r="AW961" s="14" t="s">
        <v>39</v>
      </c>
      <c r="AX961" s="14" t="s">
        <v>78</v>
      </c>
      <c r="AY961" s="220" t="s">
        <v>140</v>
      </c>
    </row>
    <row r="962" spans="1:65" s="14" customFormat="1" ht="11.25">
      <c r="B962" s="210"/>
      <c r="C962" s="211"/>
      <c r="D962" s="180" t="s">
        <v>249</v>
      </c>
      <c r="E962" s="212" t="s">
        <v>32</v>
      </c>
      <c r="F962" s="213" t="s">
        <v>1408</v>
      </c>
      <c r="G962" s="211"/>
      <c r="H962" s="214">
        <v>30.66</v>
      </c>
      <c r="I962" s="215"/>
      <c r="J962" s="211"/>
      <c r="K962" s="211"/>
      <c r="L962" s="216"/>
      <c r="M962" s="217"/>
      <c r="N962" s="218"/>
      <c r="O962" s="218"/>
      <c r="P962" s="218"/>
      <c r="Q962" s="218"/>
      <c r="R962" s="218"/>
      <c r="S962" s="218"/>
      <c r="T962" s="219"/>
      <c r="AT962" s="220" t="s">
        <v>249</v>
      </c>
      <c r="AU962" s="220" t="s">
        <v>88</v>
      </c>
      <c r="AV962" s="14" t="s">
        <v>88</v>
      </c>
      <c r="AW962" s="14" t="s">
        <v>39</v>
      </c>
      <c r="AX962" s="14" t="s">
        <v>78</v>
      </c>
      <c r="AY962" s="220" t="s">
        <v>140</v>
      </c>
    </row>
    <row r="963" spans="1:65" s="14" customFormat="1" ht="11.25">
      <c r="B963" s="210"/>
      <c r="C963" s="211"/>
      <c r="D963" s="180" t="s">
        <v>249</v>
      </c>
      <c r="E963" s="212" t="s">
        <v>32</v>
      </c>
      <c r="F963" s="213" t="s">
        <v>1409</v>
      </c>
      <c r="G963" s="211"/>
      <c r="H963" s="214">
        <v>14.28</v>
      </c>
      <c r="I963" s="215"/>
      <c r="J963" s="211"/>
      <c r="K963" s="211"/>
      <c r="L963" s="216"/>
      <c r="M963" s="217"/>
      <c r="N963" s="218"/>
      <c r="O963" s="218"/>
      <c r="P963" s="218"/>
      <c r="Q963" s="218"/>
      <c r="R963" s="218"/>
      <c r="S963" s="218"/>
      <c r="T963" s="219"/>
      <c r="AT963" s="220" t="s">
        <v>249</v>
      </c>
      <c r="AU963" s="220" t="s">
        <v>88</v>
      </c>
      <c r="AV963" s="14" t="s">
        <v>88</v>
      </c>
      <c r="AW963" s="14" t="s">
        <v>39</v>
      </c>
      <c r="AX963" s="14" t="s">
        <v>78</v>
      </c>
      <c r="AY963" s="220" t="s">
        <v>140</v>
      </c>
    </row>
    <row r="964" spans="1:65" s="14" customFormat="1" ht="11.25">
      <c r="B964" s="210"/>
      <c r="C964" s="211"/>
      <c r="D964" s="180" t="s">
        <v>249</v>
      </c>
      <c r="E964" s="212" t="s">
        <v>32</v>
      </c>
      <c r="F964" s="213" t="s">
        <v>1410</v>
      </c>
      <c r="G964" s="211"/>
      <c r="H964" s="214">
        <v>19.32</v>
      </c>
      <c r="I964" s="215"/>
      <c r="J964" s="211"/>
      <c r="K964" s="211"/>
      <c r="L964" s="216"/>
      <c r="M964" s="217"/>
      <c r="N964" s="218"/>
      <c r="O964" s="218"/>
      <c r="P964" s="218"/>
      <c r="Q964" s="218"/>
      <c r="R964" s="218"/>
      <c r="S964" s="218"/>
      <c r="T964" s="219"/>
      <c r="AT964" s="220" t="s">
        <v>249</v>
      </c>
      <c r="AU964" s="220" t="s">
        <v>88</v>
      </c>
      <c r="AV964" s="14" t="s">
        <v>88</v>
      </c>
      <c r="AW964" s="14" t="s">
        <v>39</v>
      </c>
      <c r="AX964" s="14" t="s">
        <v>78</v>
      </c>
      <c r="AY964" s="220" t="s">
        <v>140</v>
      </c>
    </row>
    <row r="965" spans="1:65" s="14" customFormat="1" ht="11.25">
      <c r="B965" s="210"/>
      <c r="C965" s="211"/>
      <c r="D965" s="180" t="s">
        <v>249</v>
      </c>
      <c r="E965" s="212" t="s">
        <v>32</v>
      </c>
      <c r="F965" s="213" t="s">
        <v>1411</v>
      </c>
      <c r="G965" s="211"/>
      <c r="H965" s="214">
        <v>20.16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249</v>
      </c>
      <c r="AU965" s="220" t="s">
        <v>88</v>
      </c>
      <c r="AV965" s="14" t="s">
        <v>88</v>
      </c>
      <c r="AW965" s="14" t="s">
        <v>39</v>
      </c>
      <c r="AX965" s="14" t="s">
        <v>78</v>
      </c>
      <c r="AY965" s="220" t="s">
        <v>140</v>
      </c>
    </row>
    <row r="966" spans="1:65" s="15" customFormat="1" ht="11.25">
      <c r="B966" s="221"/>
      <c r="C966" s="222"/>
      <c r="D966" s="180" t="s">
        <v>249</v>
      </c>
      <c r="E966" s="223" t="s">
        <v>32</v>
      </c>
      <c r="F966" s="224" t="s">
        <v>384</v>
      </c>
      <c r="G966" s="222"/>
      <c r="H966" s="225">
        <v>175.41099999999997</v>
      </c>
      <c r="I966" s="226"/>
      <c r="J966" s="222"/>
      <c r="K966" s="222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249</v>
      </c>
      <c r="AU966" s="231" t="s">
        <v>88</v>
      </c>
      <c r="AV966" s="15" t="s">
        <v>139</v>
      </c>
      <c r="AW966" s="15" t="s">
        <v>39</v>
      </c>
      <c r="AX966" s="15" t="s">
        <v>86</v>
      </c>
      <c r="AY966" s="231" t="s">
        <v>140</v>
      </c>
    </row>
    <row r="967" spans="1:65" s="2" customFormat="1" ht="16.5" customHeight="1">
      <c r="A967" s="36"/>
      <c r="B967" s="37"/>
      <c r="C967" s="167" t="s">
        <v>1412</v>
      </c>
      <c r="D967" s="167" t="s">
        <v>141</v>
      </c>
      <c r="E967" s="168" t="s">
        <v>1413</v>
      </c>
      <c r="F967" s="169" t="s">
        <v>1414</v>
      </c>
      <c r="G967" s="170" t="s">
        <v>279</v>
      </c>
      <c r="H967" s="171">
        <v>90.22</v>
      </c>
      <c r="I967" s="172"/>
      <c r="J967" s="173">
        <f>ROUND(I967*H967,2)</f>
        <v>0</v>
      </c>
      <c r="K967" s="169" t="s">
        <v>245</v>
      </c>
      <c r="L967" s="41"/>
      <c r="M967" s="174" t="s">
        <v>32</v>
      </c>
      <c r="N967" s="175" t="s">
        <v>49</v>
      </c>
      <c r="O967" s="66"/>
      <c r="P967" s="176">
        <f>O967*H967</f>
        <v>0</v>
      </c>
      <c r="Q967" s="176">
        <v>1.5E-3</v>
      </c>
      <c r="R967" s="176">
        <f>Q967*H967</f>
        <v>0.13533000000000001</v>
      </c>
      <c r="S967" s="176">
        <v>0</v>
      </c>
      <c r="T967" s="177">
        <f>S967*H967</f>
        <v>0</v>
      </c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R967" s="178" t="s">
        <v>348</v>
      </c>
      <c r="AT967" s="178" t="s">
        <v>141</v>
      </c>
      <c r="AU967" s="178" t="s">
        <v>88</v>
      </c>
      <c r="AY967" s="18" t="s">
        <v>140</v>
      </c>
      <c r="BE967" s="179">
        <f>IF(N967="základní",J967,0)</f>
        <v>0</v>
      </c>
      <c r="BF967" s="179">
        <f>IF(N967="snížená",J967,0)</f>
        <v>0</v>
      </c>
      <c r="BG967" s="179">
        <f>IF(N967="zákl. přenesená",J967,0)</f>
        <v>0</v>
      </c>
      <c r="BH967" s="179">
        <f>IF(N967="sníž. přenesená",J967,0)</f>
        <v>0</v>
      </c>
      <c r="BI967" s="179">
        <f>IF(N967="nulová",J967,0)</f>
        <v>0</v>
      </c>
      <c r="BJ967" s="18" t="s">
        <v>86</v>
      </c>
      <c r="BK967" s="179">
        <f>ROUND(I967*H967,2)</f>
        <v>0</v>
      </c>
      <c r="BL967" s="18" t="s">
        <v>348</v>
      </c>
      <c r="BM967" s="178" t="s">
        <v>1415</v>
      </c>
    </row>
    <row r="968" spans="1:65" s="2" customFormat="1" ht="11.25">
      <c r="A968" s="36"/>
      <c r="B968" s="37"/>
      <c r="C968" s="38"/>
      <c r="D968" s="180" t="s">
        <v>146</v>
      </c>
      <c r="E968" s="38"/>
      <c r="F968" s="181" t="s">
        <v>1416</v>
      </c>
      <c r="G968" s="38"/>
      <c r="H968" s="38"/>
      <c r="I968" s="182"/>
      <c r="J968" s="38"/>
      <c r="K968" s="38"/>
      <c r="L968" s="41"/>
      <c r="M968" s="183"/>
      <c r="N968" s="184"/>
      <c r="O968" s="66"/>
      <c r="P968" s="66"/>
      <c r="Q968" s="66"/>
      <c r="R968" s="66"/>
      <c r="S968" s="66"/>
      <c r="T968" s="67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T968" s="18" t="s">
        <v>146</v>
      </c>
      <c r="AU968" s="18" t="s">
        <v>88</v>
      </c>
    </row>
    <row r="969" spans="1:65" s="2" customFormat="1" ht="11.25">
      <c r="A969" s="36"/>
      <c r="B969" s="37"/>
      <c r="C969" s="38"/>
      <c r="D969" s="198" t="s">
        <v>191</v>
      </c>
      <c r="E969" s="38"/>
      <c r="F969" s="199" t="s">
        <v>1417</v>
      </c>
      <c r="G969" s="38"/>
      <c r="H969" s="38"/>
      <c r="I969" s="182"/>
      <c r="J969" s="38"/>
      <c r="K969" s="38"/>
      <c r="L969" s="41"/>
      <c r="M969" s="183"/>
      <c r="N969" s="184"/>
      <c r="O969" s="66"/>
      <c r="P969" s="66"/>
      <c r="Q969" s="66"/>
      <c r="R969" s="66"/>
      <c r="S969" s="66"/>
      <c r="T969" s="67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T969" s="18" t="s">
        <v>191</v>
      </c>
      <c r="AU969" s="18" t="s">
        <v>88</v>
      </c>
    </row>
    <row r="970" spans="1:65" s="14" customFormat="1" ht="11.25">
      <c r="B970" s="210"/>
      <c r="C970" s="211"/>
      <c r="D970" s="180" t="s">
        <v>249</v>
      </c>
      <c r="E970" s="212" t="s">
        <v>32</v>
      </c>
      <c r="F970" s="213" t="s">
        <v>1403</v>
      </c>
      <c r="G970" s="211"/>
      <c r="H970" s="214">
        <v>14.91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249</v>
      </c>
      <c r="AU970" s="220" t="s">
        <v>88</v>
      </c>
      <c r="AV970" s="14" t="s">
        <v>88</v>
      </c>
      <c r="AW970" s="14" t="s">
        <v>39</v>
      </c>
      <c r="AX970" s="14" t="s">
        <v>78</v>
      </c>
      <c r="AY970" s="220" t="s">
        <v>140</v>
      </c>
    </row>
    <row r="971" spans="1:65" s="14" customFormat="1" ht="11.25">
      <c r="B971" s="210"/>
      <c r="C971" s="211"/>
      <c r="D971" s="180" t="s">
        <v>249</v>
      </c>
      <c r="E971" s="212" t="s">
        <v>32</v>
      </c>
      <c r="F971" s="213" t="s">
        <v>1404</v>
      </c>
      <c r="G971" s="211"/>
      <c r="H971" s="214">
        <v>2.2000000000000002</v>
      </c>
      <c r="I971" s="215"/>
      <c r="J971" s="211"/>
      <c r="K971" s="211"/>
      <c r="L971" s="216"/>
      <c r="M971" s="217"/>
      <c r="N971" s="218"/>
      <c r="O971" s="218"/>
      <c r="P971" s="218"/>
      <c r="Q971" s="218"/>
      <c r="R971" s="218"/>
      <c r="S971" s="218"/>
      <c r="T971" s="219"/>
      <c r="AT971" s="220" t="s">
        <v>249</v>
      </c>
      <c r="AU971" s="220" t="s">
        <v>88</v>
      </c>
      <c r="AV971" s="14" t="s">
        <v>88</v>
      </c>
      <c r="AW971" s="14" t="s">
        <v>39</v>
      </c>
      <c r="AX971" s="14" t="s">
        <v>78</v>
      </c>
      <c r="AY971" s="220" t="s">
        <v>140</v>
      </c>
    </row>
    <row r="972" spans="1:65" s="14" customFormat="1" ht="11.25">
      <c r="B972" s="210"/>
      <c r="C972" s="211"/>
      <c r="D972" s="180" t="s">
        <v>249</v>
      </c>
      <c r="E972" s="212" t="s">
        <v>32</v>
      </c>
      <c r="F972" s="213" t="s">
        <v>1407</v>
      </c>
      <c r="G972" s="211"/>
      <c r="H972" s="214">
        <v>2.97</v>
      </c>
      <c r="I972" s="215"/>
      <c r="J972" s="211"/>
      <c r="K972" s="211"/>
      <c r="L972" s="216"/>
      <c r="M972" s="217"/>
      <c r="N972" s="218"/>
      <c r="O972" s="218"/>
      <c r="P972" s="218"/>
      <c r="Q972" s="218"/>
      <c r="R972" s="218"/>
      <c r="S972" s="218"/>
      <c r="T972" s="219"/>
      <c r="AT972" s="220" t="s">
        <v>249</v>
      </c>
      <c r="AU972" s="220" t="s">
        <v>88</v>
      </c>
      <c r="AV972" s="14" t="s">
        <v>88</v>
      </c>
      <c r="AW972" s="14" t="s">
        <v>39</v>
      </c>
      <c r="AX972" s="14" t="s">
        <v>78</v>
      </c>
      <c r="AY972" s="220" t="s">
        <v>140</v>
      </c>
    </row>
    <row r="973" spans="1:65" s="14" customFormat="1" ht="11.25">
      <c r="B973" s="210"/>
      <c r="C973" s="211"/>
      <c r="D973" s="180" t="s">
        <v>249</v>
      </c>
      <c r="E973" s="212" t="s">
        <v>32</v>
      </c>
      <c r="F973" s="213" t="s">
        <v>1408</v>
      </c>
      <c r="G973" s="211"/>
      <c r="H973" s="214">
        <v>30.66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249</v>
      </c>
      <c r="AU973" s="220" t="s">
        <v>88</v>
      </c>
      <c r="AV973" s="14" t="s">
        <v>88</v>
      </c>
      <c r="AW973" s="14" t="s">
        <v>39</v>
      </c>
      <c r="AX973" s="14" t="s">
        <v>78</v>
      </c>
      <c r="AY973" s="220" t="s">
        <v>140</v>
      </c>
    </row>
    <row r="974" spans="1:65" s="14" customFormat="1" ht="11.25">
      <c r="B974" s="210"/>
      <c r="C974" s="211"/>
      <c r="D974" s="180" t="s">
        <v>249</v>
      </c>
      <c r="E974" s="212" t="s">
        <v>32</v>
      </c>
      <c r="F974" s="213" t="s">
        <v>1410</v>
      </c>
      <c r="G974" s="211"/>
      <c r="H974" s="214">
        <v>19.32</v>
      </c>
      <c r="I974" s="215"/>
      <c r="J974" s="211"/>
      <c r="K974" s="211"/>
      <c r="L974" s="216"/>
      <c r="M974" s="217"/>
      <c r="N974" s="218"/>
      <c r="O974" s="218"/>
      <c r="P974" s="218"/>
      <c r="Q974" s="218"/>
      <c r="R974" s="218"/>
      <c r="S974" s="218"/>
      <c r="T974" s="219"/>
      <c r="AT974" s="220" t="s">
        <v>249</v>
      </c>
      <c r="AU974" s="220" t="s">
        <v>88</v>
      </c>
      <c r="AV974" s="14" t="s">
        <v>88</v>
      </c>
      <c r="AW974" s="14" t="s">
        <v>39</v>
      </c>
      <c r="AX974" s="14" t="s">
        <v>78</v>
      </c>
      <c r="AY974" s="220" t="s">
        <v>140</v>
      </c>
    </row>
    <row r="975" spans="1:65" s="14" customFormat="1" ht="11.25">
      <c r="B975" s="210"/>
      <c r="C975" s="211"/>
      <c r="D975" s="180" t="s">
        <v>249</v>
      </c>
      <c r="E975" s="212" t="s">
        <v>32</v>
      </c>
      <c r="F975" s="213" t="s">
        <v>1411</v>
      </c>
      <c r="G975" s="211"/>
      <c r="H975" s="214">
        <v>20.16</v>
      </c>
      <c r="I975" s="215"/>
      <c r="J975" s="211"/>
      <c r="K975" s="211"/>
      <c r="L975" s="216"/>
      <c r="M975" s="217"/>
      <c r="N975" s="218"/>
      <c r="O975" s="218"/>
      <c r="P975" s="218"/>
      <c r="Q975" s="218"/>
      <c r="R975" s="218"/>
      <c r="S975" s="218"/>
      <c r="T975" s="219"/>
      <c r="AT975" s="220" t="s">
        <v>249</v>
      </c>
      <c r="AU975" s="220" t="s">
        <v>88</v>
      </c>
      <c r="AV975" s="14" t="s">
        <v>88</v>
      </c>
      <c r="AW975" s="14" t="s">
        <v>39</v>
      </c>
      <c r="AX975" s="14" t="s">
        <v>78</v>
      </c>
      <c r="AY975" s="220" t="s">
        <v>140</v>
      </c>
    </row>
    <row r="976" spans="1:65" s="15" customFormat="1" ht="11.25">
      <c r="B976" s="221"/>
      <c r="C976" s="222"/>
      <c r="D976" s="180" t="s">
        <v>249</v>
      </c>
      <c r="E976" s="223" t="s">
        <v>32</v>
      </c>
      <c r="F976" s="224" t="s">
        <v>384</v>
      </c>
      <c r="G976" s="222"/>
      <c r="H976" s="225">
        <v>90.22</v>
      </c>
      <c r="I976" s="226"/>
      <c r="J976" s="222"/>
      <c r="K976" s="222"/>
      <c r="L976" s="227"/>
      <c r="M976" s="228"/>
      <c r="N976" s="229"/>
      <c r="O976" s="229"/>
      <c r="P976" s="229"/>
      <c r="Q976" s="229"/>
      <c r="R976" s="229"/>
      <c r="S976" s="229"/>
      <c r="T976" s="230"/>
      <c r="AT976" s="231" t="s">
        <v>249</v>
      </c>
      <c r="AU976" s="231" t="s">
        <v>88</v>
      </c>
      <c r="AV976" s="15" t="s">
        <v>139</v>
      </c>
      <c r="AW976" s="15" t="s">
        <v>39</v>
      </c>
      <c r="AX976" s="15" t="s">
        <v>86</v>
      </c>
      <c r="AY976" s="231" t="s">
        <v>140</v>
      </c>
    </row>
    <row r="977" spans="1:65" s="2" customFormat="1" ht="16.5" customHeight="1">
      <c r="A977" s="36"/>
      <c r="B977" s="37"/>
      <c r="C977" s="167" t="s">
        <v>1418</v>
      </c>
      <c r="D977" s="167" t="s">
        <v>141</v>
      </c>
      <c r="E977" s="168" t="s">
        <v>1419</v>
      </c>
      <c r="F977" s="169" t="s">
        <v>1420</v>
      </c>
      <c r="G977" s="170" t="s">
        <v>366</v>
      </c>
      <c r="H977" s="171">
        <v>50.4</v>
      </c>
      <c r="I977" s="172"/>
      <c r="J977" s="173">
        <f>ROUND(I977*H977,2)</f>
        <v>0</v>
      </c>
      <c r="K977" s="169" t="s">
        <v>245</v>
      </c>
      <c r="L977" s="41"/>
      <c r="M977" s="174" t="s">
        <v>32</v>
      </c>
      <c r="N977" s="175" t="s">
        <v>49</v>
      </c>
      <c r="O977" s="66"/>
      <c r="P977" s="176">
        <f>O977*H977</f>
        <v>0</v>
      </c>
      <c r="Q977" s="176">
        <v>2.1000000000000001E-4</v>
      </c>
      <c r="R977" s="176">
        <f>Q977*H977</f>
        <v>1.0584E-2</v>
      </c>
      <c r="S977" s="176">
        <v>0</v>
      </c>
      <c r="T977" s="177">
        <f>S977*H977</f>
        <v>0</v>
      </c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R977" s="178" t="s">
        <v>348</v>
      </c>
      <c r="AT977" s="178" t="s">
        <v>141</v>
      </c>
      <c r="AU977" s="178" t="s">
        <v>88</v>
      </c>
      <c r="AY977" s="18" t="s">
        <v>140</v>
      </c>
      <c r="BE977" s="179">
        <f>IF(N977="základní",J977,0)</f>
        <v>0</v>
      </c>
      <c r="BF977" s="179">
        <f>IF(N977="snížená",J977,0)</f>
        <v>0</v>
      </c>
      <c r="BG977" s="179">
        <f>IF(N977="zákl. přenesená",J977,0)</f>
        <v>0</v>
      </c>
      <c r="BH977" s="179">
        <f>IF(N977="sníž. přenesená",J977,0)</f>
        <v>0</v>
      </c>
      <c r="BI977" s="179">
        <f>IF(N977="nulová",J977,0)</f>
        <v>0</v>
      </c>
      <c r="BJ977" s="18" t="s">
        <v>86</v>
      </c>
      <c r="BK977" s="179">
        <f>ROUND(I977*H977,2)</f>
        <v>0</v>
      </c>
      <c r="BL977" s="18" t="s">
        <v>348</v>
      </c>
      <c r="BM977" s="178" t="s">
        <v>1421</v>
      </c>
    </row>
    <row r="978" spans="1:65" s="2" customFormat="1" ht="11.25">
      <c r="A978" s="36"/>
      <c r="B978" s="37"/>
      <c r="C978" s="38"/>
      <c r="D978" s="180" t="s">
        <v>146</v>
      </c>
      <c r="E978" s="38"/>
      <c r="F978" s="181" t="s">
        <v>1422</v>
      </c>
      <c r="G978" s="38"/>
      <c r="H978" s="38"/>
      <c r="I978" s="182"/>
      <c r="J978" s="38"/>
      <c r="K978" s="38"/>
      <c r="L978" s="41"/>
      <c r="M978" s="183"/>
      <c r="N978" s="184"/>
      <c r="O978" s="66"/>
      <c r="P978" s="66"/>
      <c r="Q978" s="66"/>
      <c r="R978" s="66"/>
      <c r="S978" s="66"/>
      <c r="T978" s="67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T978" s="18" t="s">
        <v>146</v>
      </c>
      <c r="AU978" s="18" t="s">
        <v>88</v>
      </c>
    </row>
    <row r="979" spans="1:65" s="2" customFormat="1" ht="11.25">
      <c r="A979" s="36"/>
      <c r="B979" s="37"/>
      <c r="C979" s="38"/>
      <c r="D979" s="198" t="s">
        <v>191</v>
      </c>
      <c r="E979" s="38"/>
      <c r="F979" s="199" t="s">
        <v>1423</v>
      </c>
      <c r="G979" s="38"/>
      <c r="H979" s="38"/>
      <c r="I979" s="182"/>
      <c r="J979" s="38"/>
      <c r="K979" s="38"/>
      <c r="L979" s="41"/>
      <c r="M979" s="183"/>
      <c r="N979" s="184"/>
      <c r="O979" s="66"/>
      <c r="P979" s="66"/>
      <c r="Q979" s="66"/>
      <c r="R979" s="66"/>
      <c r="S979" s="66"/>
      <c r="T979" s="67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T979" s="18" t="s">
        <v>191</v>
      </c>
      <c r="AU979" s="18" t="s">
        <v>88</v>
      </c>
    </row>
    <row r="980" spans="1:65" s="14" customFormat="1" ht="11.25">
      <c r="B980" s="210"/>
      <c r="C980" s="211"/>
      <c r="D980" s="180" t="s">
        <v>249</v>
      </c>
      <c r="E980" s="212" t="s">
        <v>32</v>
      </c>
      <c r="F980" s="213" t="s">
        <v>1424</v>
      </c>
      <c r="G980" s="211"/>
      <c r="H980" s="214">
        <v>50.4</v>
      </c>
      <c r="I980" s="215"/>
      <c r="J980" s="211"/>
      <c r="K980" s="211"/>
      <c r="L980" s="216"/>
      <c r="M980" s="217"/>
      <c r="N980" s="218"/>
      <c r="O980" s="218"/>
      <c r="P980" s="218"/>
      <c r="Q980" s="218"/>
      <c r="R980" s="218"/>
      <c r="S980" s="218"/>
      <c r="T980" s="219"/>
      <c r="AT980" s="220" t="s">
        <v>249</v>
      </c>
      <c r="AU980" s="220" t="s">
        <v>88</v>
      </c>
      <c r="AV980" s="14" t="s">
        <v>88</v>
      </c>
      <c r="AW980" s="14" t="s">
        <v>39</v>
      </c>
      <c r="AX980" s="14" t="s">
        <v>86</v>
      </c>
      <c r="AY980" s="220" t="s">
        <v>140</v>
      </c>
    </row>
    <row r="981" spans="1:65" s="2" customFormat="1" ht="16.5" customHeight="1">
      <c r="A981" s="36"/>
      <c r="B981" s="37"/>
      <c r="C981" s="167" t="s">
        <v>1425</v>
      </c>
      <c r="D981" s="167" t="s">
        <v>141</v>
      </c>
      <c r="E981" s="168" t="s">
        <v>1426</v>
      </c>
      <c r="F981" s="169" t="s">
        <v>1427</v>
      </c>
      <c r="G981" s="170" t="s">
        <v>279</v>
      </c>
      <c r="H981" s="171">
        <v>175.411</v>
      </c>
      <c r="I981" s="172"/>
      <c r="J981" s="173">
        <f>ROUND(I981*H981,2)</f>
        <v>0</v>
      </c>
      <c r="K981" s="169" t="s">
        <v>245</v>
      </c>
      <c r="L981" s="41"/>
      <c r="M981" s="174" t="s">
        <v>32</v>
      </c>
      <c r="N981" s="175" t="s">
        <v>49</v>
      </c>
      <c r="O981" s="66"/>
      <c r="P981" s="176">
        <f>O981*H981</f>
        <v>0</v>
      </c>
      <c r="Q981" s="176">
        <v>6.0000000000000001E-3</v>
      </c>
      <c r="R981" s="176">
        <f>Q981*H981</f>
        <v>1.0524660000000001</v>
      </c>
      <c r="S981" s="176">
        <v>0</v>
      </c>
      <c r="T981" s="177">
        <f>S981*H981</f>
        <v>0</v>
      </c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R981" s="178" t="s">
        <v>348</v>
      </c>
      <c r="AT981" s="178" t="s">
        <v>141</v>
      </c>
      <c r="AU981" s="178" t="s">
        <v>88</v>
      </c>
      <c r="AY981" s="18" t="s">
        <v>140</v>
      </c>
      <c r="BE981" s="179">
        <f>IF(N981="základní",J981,0)</f>
        <v>0</v>
      </c>
      <c r="BF981" s="179">
        <f>IF(N981="snížená",J981,0)</f>
        <v>0</v>
      </c>
      <c r="BG981" s="179">
        <f>IF(N981="zákl. přenesená",J981,0)</f>
        <v>0</v>
      </c>
      <c r="BH981" s="179">
        <f>IF(N981="sníž. přenesená",J981,0)</f>
        <v>0</v>
      </c>
      <c r="BI981" s="179">
        <f>IF(N981="nulová",J981,0)</f>
        <v>0</v>
      </c>
      <c r="BJ981" s="18" t="s">
        <v>86</v>
      </c>
      <c r="BK981" s="179">
        <f>ROUND(I981*H981,2)</f>
        <v>0</v>
      </c>
      <c r="BL981" s="18" t="s">
        <v>348</v>
      </c>
      <c r="BM981" s="178" t="s">
        <v>1428</v>
      </c>
    </row>
    <row r="982" spans="1:65" s="2" customFormat="1" ht="11.25">
      <c r="A982" s="36"/>
      <c r="B982" s="37"/>
      <c r="C982" s="38"/>
      <c r="D982" s="180" t="s">
        <v>146</v>
      </c>
      <c r="E982" s="38"/>
      <c r="F982" s="181" t="s">
        <v>1429</v>
      </c>
      <c r="G982" s="38"/>
      <c r="H982" s="38"/>
      <c r="I982" s="182"/>
      <c r="J982" s="38"/>
      <c r="K982" s="38"/>
      <c r="L982" s="41"/>
      <c r="M982" s="183"/>
      <c r="N982" s="184"/>
      <c r="O982" s="66"/>
      <c r="P982" s="66"/>
      <c r="Q982" s="66"/>
      <c r="R982" s="66"/>
      <c r="S982" s="66"/>
      <c r="T982" s="67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T982" s="18" t="s">
        <v>146</v>
      </c>
      <c r="AU982" s="18" t="s">
        <v>88</v>
      </c>
    </row>
    <row r="983" spans="1:65" s="2" customFormat="1" ht="11.25">
      <c r="A983" s="36"/>
      <c r="B983" s="37"/>
      <c r="C983" s="38"/>
      <c r="D983" s="198" t="s">
        <v>191</v>
      </c>
      <c r="E983" s="38"/>
      <c r="F983" s="199" t="s">
        <v>1430</v>
      </c>
      <c r="G983" s="38"/>
      <c r="H983" s="38"/>
      <c r="I983" s="182"/>
      <c r="J983" s="38"/>
      <c r="K983" s="38"/>
      <c r="L983" s="41"/>
      <c r="M983" s="183"/>
      <c r="N983" s="184"/>
      <c r="O983" s="66"/>
      <c r="P983" s="66"/>
      <c r="Q983" s="66"/>
      <c r="R983" s="66"/>
      <c r="S983" s="66"/>
      <c r="T983" s="67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T983" s="18" t="s">
        <v>191</v>
      </c>
      <c r="AU983" s="18" t="s">
        <v>88</v>
      </c>
    </row>
    <row r="984" spans="1:65" s="14" customFormat="1" ht="11.25">
      <c r="B984" s="210"/>
      <c r="C984" s="211"/>
      <c r="D984" s="180" t="s">
        <v>249</v>
      </c>
      <c r="E984" s="212" t="s">
        <v>32</v>
      </c>
      <c r="F984" s="213" t="s">
        <v>1400</v>
      </c>
      <c r="G984" s="211"/>
      <c r="H984" s="214">
        <v>7.7009999999999996</v>
      </c>
      <c r="I984" s="215"/>
      <c r="J984" s="211"/>
      <c r="K984" s="211"/>
      <c r="L984" s="216"/>
      <c r="M984" s="217"/>
      <c r="N984" s="218"/>
      <c r="O984" s="218"/>
      <c r="P984" s="218"/>
      <c r="Q984" s="218"/>
      <c r="R984" s="218"/>
      <c r="S984" s="218"/>
      <c r="T984" s="219"/>
      <c r="AT984" s="220" t="s">
        <v>249</v>
      </c>
      <c r="AU984" s="220" t="s">
        <v>88</v>
      </c>
      <c r="AV984" s="14" t="s">
        <v>88</v>
      </c>
      <c r="AW984" s="14" t="s">
        <v>39</v>
      </c>
      <c r="AX984" s="14" t="s">
        <v>78</v>
      </c>
      <c r="AY984" s="220" t="s">
        <v>140</v>
      </c>
    </row>
    <row r="985" spans="1:65" s="14" customFormat="1" ht="11.25">
      <c r="B985" s="210"/>
      <c r="C985" s="211"/>
      <c r="D985" s="180" t="s">
        <v>249</v>
      </c>
      <c r="E985" s="212" t="s">
        <v>32</v>
      </c>
      <c r="F985" s="213" t="s">
        <v>1401</v>
      </c>
      <c r="G985" s="211"/>
      <c r="H985" s="214">
        <v>4.41</v>
      </c>
      <c r="I985" s="215"/>
      <c r="J985" s="211"/>
      <c r="K985" s="211"/>
      <c r="L985" s="216"/>
      <c r="M985" s="217"/>
      <c r="N985" s="218"/>
      <c r="O985" s="218"/>
      <c r="P985" s="218"/>
      <c r="Q985" s="218"/>
      <c r="R985" s="218"/>
      <c r="S985" s="218"/>
      <c r="T985" s="219"/>
      <c r="AT985" s="220" t="s">
        <v>249</v>
      </c>
      <c r="AU985" s="220" t="s">
        <v>88</v>
      </c>
      <c r="AV985" s="14" t="s">
        <v>88</v>
      </c>
      <c r="AW985" s="14" t="s">
        <v>39</v>
      </c>
      <c r="AX985" s="14" t="s">
        <v>78</v>
      </c>
      <c r="AY985" s="220" t="s">
        <v>140</v>
      </c>
    </row>
    <row r="986" spans="1:65" s="14" customFormat="1" ht="11.25">
      <c r="B986" s="210"/>
      <c r="C986" s="211"/>
      <c r="D986" s="180" t="s">
        <v>249</v>
      </c>
      <c r="E986" s="212" t="s">
        <v>32</v>
      </c>
      <c r="F986" s="213" t="s">
        <v>1402</v>
      </c>
      <c r="G986" s="211"/>
      <c r="H986" s="214">
        <v>13.86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249</v>
      </c>
      <c r="AU986" s="220" t="s">
        <v>88</v>
      </c>
      <c r="AV986" s="14" t="s">
        <v>88</v>
      </c>
      <c r="AW986" s="14" t="s">
        <v>39</v>
      </c>
      <c r="AX986" s="14" t="s">
        <v>78</v>
      </c>
      <c r="AY986" s="220" t="s">
        <v>140</v>
      </c>
    </row>
    <row r="987" spans="1:65" s="14" customFormat="1" ht="11.25">
      <c r="B987" s="210"/>
      <c r="C987" s="211"/>
      <c r="D987" s="180" t="s">
        <v>249</v>
      </c>
      <c r="E987" s="212" t="s">
        <v>32</v>
      </c>
      <c r="F987" s="213" t="s">
        <v>1403</v>
      </c>
      <c r="G987" s="211"/>
      <c r="H987" s="214">
        <v>14.91</v>
      </c>
      <c r="I987" s="215"/>
      <c r="J987" s="211"/>
      <c r="K987" s="211"/>
      <c r="L987" s="216"/>
      <c r="M987" s="217"/>
      <c r="N987" s="218"/>
      <c r="O987" s="218"/>
      <c r="P987" s="218"/>
      <c r="Q987" s="218"/>
      <c r="R987" s="218"/>
      <c r="S987" s="218"/>
      <c r="T987" s="219"/>
      <c r="AT987" s="220" t="s">
        <v>249</v>
      </c>
      <c r="AU987" s="220" t="s">
        <v>88</v>
      </c>
      <c r="AV987" s="14" t="s">
        <v>88</v>
      </c>
      <c r="AW987" s="14" t="s">
        <v>39</v>
      </c>
      <c r="AX987" s="14" t="s">
        <v>78</v>
      </c>
      <c r="AY987" s="220" t="s">
        <v>140</v>
      </c>
    </row>
    <row r="988" spans="1:65" s="14" customFormat="1" ht="11.25">
      <c r="B988" s="210"/>
      <c r="C988" s="211"/>
      <c r="D988" s="180" t="s">
        <v>249</v>
      </c>
      <c r="E988" s="212" t="s">
        <v>32</v>
      </c>
      <c r="F988" s="213" t="s">
        <v>1404</v>
      </c>
      <c r="G988" s="211"/>
      <c r="H988" s="214">
        <v>2.2000000000000002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249</v>
      </c>
      <c r="AU988" s="220" t="s">
        <v>88</v>
      </c>
      <c r="AV988" s="14" t="s">
        <v>88</v>
      </c>
      <c r="AW988" s="14" t="s">
        <v>39</v>
      </c>
      <c r="AX988" s="14" t="s">
        <v>78</v>
      </c>
      <c r="AY988" s="220" t="s">
        <v>140</v>
      </c>
    </row>
    <row r="989" spans="1:65" s="14" customFormat="1" ht="11.25">
      <c r="B989" s="210"/>
      <c r="C989" s="211"/>
      <c r="D989" s="180" t="s">
        <v>249</v>
      </c>
      <c r="E989" s="212" t="s">
        <v>32</v>
      </c>
      <c r="F989" s="213" t="s">
        <v>1405</v>
      </c>
      <c r="G989" s="211"/>
      <c r="H989" s="214">
        <v>34.44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249</v>
      </c>
      <c r="AU989" s="220" t="s">
        <v>88</v>
      </c>
      <c r="AV989" s="14" t="s">
        <v>88</v>
      </c>
      <c r="AW989" s="14" t="s">
        <v>39</v>
      </c>
      <c r="AX989" s="14" t="s">
        <v>78</v>
      </c>
      <c r="AY989" s="220" t="s">
        <v>140</v>
      </c>
    </row>
    <row r="990" spans="1:65" s="14" customFormat="1" ht="11.25">
      <c r="B990" s="210"/>
      <c r="C990" s="211"/>
      <c r="D990" s="180" t="s">
        <v>249</v>
      </c>
      <c r="E990" s="212" t="s">
        <v>32</v>
      </c>
      <c r="F990" s="213" t="s">
        <v>1406</v>
      </c>
      <c r="G990" s="211"/>
      <c r="H990" s="214">
        <v>10.5</v>
      </c>
      <c r="I990" s="215"/>
      <c r="J990" s="211"/>
      <c r="K990" s="211"/>
      <c r="L990" s="216"/>
      <c r="M990" s="217"/>
      <c r="N990" s="218"/>
      <c r="O990" s="218"/>
      <c r="P990" s="218"/>
      <c r="Q990" s="218"/>
      <c r="R990" s="218"/>
      <c r="S990" s="218"/>
      <c r="T990" s="219"/>
      <c r="AT990" s="220" t="s">
        <v>249</v>
      </c>
      <c r="AU990" s="220" t="s">
        <v>88</v>
      </c>
      <c r="AV990" s="14" t="s">
        <v>88</v>
      </c>
      <c r="AW990" s="14" t="s">
        <v>39</v>
      </c>
      <c r="AX990" s="14" t="s">
        <v>78</v>
      </c>
      <c r="AY990" s="220" t="s">
        <v>140</v>
      </c>
    </row>
    <row r="991" spans="1:65" s="14" customFormat="1" ht="11.25">
      <c r="B991" s="210"/>
      <c r="C991" s="211"/>
      <c r="D991" s="180" t="s">
        <v>249</v>
      </c>
      <c r="E991" s="212" t="s">
        <v>32</v>
      </c>
      <c r="F991" s="213" t="s">
        <v>1407</v>
      </c>
      <c r="G991" s="211"/>
      <c r="H991" s="214">
        <v>2.97</v>
      </c>
      <c r="I991" s="215"/>
      <c r="J991" s="211"/>
      <c r="K991" s="211"/>
      <c r="L991" s="216"/>
      <c r="M991" s="217"/>
      <c r="N991" s="218"/>
      <c r="O991" s="218"/>
      <c r="P991" s="218"/>
      <c r="Q991" s="218"/>
      <c r="R991" s="218"/>
      <c r="S991" s="218"/>
      <c r="T991" s="219"/>
      <c r="AT991" s="220" t="s">
        <v>249</v>
      </c>
      <c r="AU991" s="220" t="s">
        <v>88</v>
      </c>
      <c r="AV991" s="14" t="s">
        <v>88</v>
      </c>
      <c r="AW991" s="14" t="s">
        <v>39</v>
      </c>
      <c r="AX991" s="14" t="s">
        <v>78</v>
      </c>
      <c r="AY991" s="220" t="s">
        <v>140</v>
      </c>
    </row>
    <row r="992" spans="1:65" s="14" customFormat="1" ht="11.25">
      <c r="B992" s="210"/>
      <c r="C992" s="211"/>
      <c r="D992" s="180" t="s">
        <v>249</v>
      </c>
      <c r="E992" s="212" t="s">
        <v>32</v>
      </c>
      <c r="F992" s="213" t="s">
        <v>1408</v>
      </c>
      <c r="G992" s="211"/>
      <c r="H992" s="214">
        <v>30.66</v>
      </c>
      <c r="I992" s="215"/>
      <c r="J992" s="211"/>
      <c r="K992" s="211"/>
      <c r="L992" s="216"/>
      <c r="M992" s="217"/>
      <c r="N992" s="218"/>
      <c r="O992" s="218"/>
      <c r="P992" s="218"/>
      <c r="Q992" s="218"/>
      <c r="R992" s="218"/>
      <c r="S992" s="218"/>
      <c r="T992" s="219"/>
      <c r="AT992" s="220" t="s">
        <v>249</v>
      </c>
      <c r="AU992" s="220" t="s">
        <v>88</v>
      </c>
      <c r="AV992" s="14" t="s">
        <v>88</v>
      </c>
      <c r="AW992" s="14" t="s">
        <v>39</v>
      </c>
      <c r="AX992" s="14" t="s">
        <v>78</v>
      </c>
      <c r="AY992" s="220" t="s">
        <v>140</v>
      </c>
    </row>
    <row r="993" spans="1:65" s="14" customFormat="1" ht="11.25">
      <c r="B993" s="210"/>
      <c r="C993" s="211"/>
      <c r="D993" s="180" t="s">
        <v>249</v>
      </c>
      <c r="E993" s="212" t="s">
        <v>32</v>
      </c>
      <c r="F993" s="213" t="s">
        <v>1409</v>
      </c>
      <c r="G993" s="211"/>
      <c r="H993" s="214">
        <v>14.28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249</v>
      </c>
      <c r="AU993" s="220" t="s">
        <v>88</v>
      </c>
      <c r="AV993" s="14" t="s">
        <v>88</v>
      </c>
      <c r="AW993" s="14" t="s">
        <v>39</v>
      </c>
      <c r="AX993" s="14" t="s">
        <v>78</v>
      </c>
      <c r="AY993" s="220" t="s">
        <v>140</v>
      </c>
    </row>
    <row r="994" spans="1:65" s="14" customFormat="1" ht="11.25">
      <c r="B994" s="210"/>
      <c r="C994" s="211"/>
      <c r="D994" s="180" t="s">
        <v>249</v>
      </c>
      <c r="E994" s="212" t="s">
        <v>32</v>
      </c>
      <c r="F994" s="213" t="s">
        <v>1410</v>
      </c>
      <c r="G994" s="211"/>
      <c r="H994" s="214">
        <v>19.32</v>
      </c>
      <c r="I994" s="215"/>
      <c r="J994" s="211"/>
      <c r="K994" s="211"/>
      <c r="L994" s="216"/>
      <c r="M994" s="217"/>
      <c r="N994" s="218"/>
      <c r="O994" s="218"/>
      <c r="P994" s="218"/>
      <c r="Q994" s="218"/>
      <c r="R994" s="218"/>
      <c r="S994" s="218"/>
      <c r="T994" s="219"/>
      <c r="AT994" s="220" t="s">
        <v>249</v>
      </c>
      <c r="AU994" s="220" t="s">
        <v>88</v>
      </c>
      <c r="AV994" s="14" t="s">
        <v>88</v>
      </c>
      <c r="AW994" s="14" t="s">
        <v>39</v>
      </c>
      <c r="AX994" s="14" t="s">
        <v>78</v>
      </c>
      <c r="AY994" s="220" t="s">
        <v>140</v>
      </c>
    </row>
    <row r="995" spans="1:65" s="14" customFormat="1" ht="11.25">
      <c r="B995" s="210"/>
      <c r="C995" s="211"/>
      <c r="D995" s="180" t="s">
        <v>249</v>
      </c>
      <c r="E995" s="212" t="s">
        <v>32</v>
      </c>
      <c r="F995" s="213" t="s">
        <v>1411</v>
      </c>
      <c r="G995" s="211"/>
      <c r="H995" s="214">
        <v>20.16</v>
      </c>
      <c r="I995" s="215"/>
      <c r="J995" s="211"/>
      <c r="K995" s="211"/>
      <c r="L995" s="216"/>
      <c r="M995" s="217"/>
      <c r="N995" s="218"/>
      <c r="O995" s="218"/>
      <c r="P995" s="218"/>
      <c r="Q995" s="218"/>
      <c r="R995" s="218"/>
      <c r="S995" s="218"/>
      <c r="T995" s="219"/>
      <c r="AT995" s="220" t="s">
        <v>249</v>
      </c>
      <c r="AU995" s="220" t="s">
        <v>88</v>
      </c>
      <c r="AV995" s="14" t="s">
        <v>88</v>
      </c>
      <c r="AW995" s="14" t="s">
        <v>39</v>
      </c>
      <c r="AX995" s="14" t="s">
        <v>78</v>
      </c>
      <c r="AY995" s="220" t="s">
        <v>140</v>
      </c>
    </row>
    <row r="996" spans="1:65" s="15" customFormat="1" ht="11.25">
      <c r="B996" s="221"/>
      <c r="C996" s="222"/>
      <c r="D996" s="180" t="s">
        <v>249</v>
      </c>
      <c r="E996" s="223" t="s">
        <v>32</v>
      </c>
      <c r="F996" s="224" t="s">
        <v>384</v>
      </c>
      <c r="G996" s="222"/>
      <c r="H996" s="225">
        <v>175.41099999999997</v>
      </c>
      <c r="I996" s="226"/>
      <c r="J996" s="222"/>
      <c r="K996" s="222"/>
      <c r="L996" s="227"/>
      <c r="M996" s="228"/>
      <c r="N996" s="229"/>
      <c r="O996" s="229"/>
      <c r="P996" s="229"/>
      <c r="Q996" s="229"/>
      <c r="R996" s="229"/>
      <c r="S996" s="229"/>
      <c r="T996" s="230"/>
      <c r="AT996" s="231" t="s">
        <v>249</v>
      </c>
      <c r="AU996" s="231" t="s">
        <v>88</v>
      </c>
      <c r="AV996" s="15" t="s">
        <v>139</v>
      </c>
      <c r="AW996" s="15" t="s">
        <v>39</v>
      </c>
      <c r="AX996" s="15" t="s">
        <v>86</v>
      </c>
      <c r="AY996" s="231" t="s">
        <v>140</v>
      </c>
    </row>
    <row r="997" spans="1:65" s="2" customFormat="1" ht="16.5" customHeight="1">
      <c r="A997" s="36"/>
      <c r="B997" s="37"/>
      <c r="C997" s="232" t="s">
        <v>1431</v>
      </c>
      <c r="D997" s="232" t="s">
        <v>416</v>
      </c>
      <c r="E997" s="233" t="s">
        <v>1432</v>
      </c>
      <c r="F997" s="234" t="s">
        <v>1433</v>
      </c>
      <c r="G997" s="235" t="s">
        <v>279</v>
      </c>
      <c r="H997" s="236">
        <v>192.952</v>
      </c>
      <c r="I997" s="237"/>
      <c r="J997" s="238">
        <f>ROUND(I997*H997,2)</f>
        <v>0</v>
      </c>
      <c r="K997" s="234" t="s">
        <v>245</v>
      </c>
      <c r="L997" s="239"/>
      <c r="M997" s="240" t="s">
        <v>32</v>
      </c>
      <c r="N997" s="241" t="s">
        <v>49</v>
      </c>
      <c r="O997" s="66"/>
      <c r="P997" s="176">
        <f>O997*H997</f>
        <v>0</v>
      </c>
      <c r="Q997" s="176">
        <v>1.18E-2</v>
      </c>
      <c r="R997" s="176">
        <f>Q997*H997</f>
        <v>2.2768335999999998</v>
      </c>
      <c r="S997" s="176">
        <v>0</v>
      </c>
      <c r="T997" s="177">
        <f>S997*H997</f>
        <v>0</v>
      </c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R997" s="178" t="s">
        <v>483</v>
      </c>
      <c r="AT997" s="178" t="s">
        <v>416</v>
      </c>
      <c r="AU997" s="178" t="s">
        <v>88</v>
      </c>
      <c r="AY997" s="18" t="s">
        <v>140</v>
      </c>
      <c r="BE997" s="179">
        <f>IF(N997="základní",J997,0)</f>
        <v>0</v>
      </c>
      <c r="BF997" s="179">
        <f>IF(N997="snížená",J997,0)</f>
        <v>0</v>
      </c>
      <c r="BG997" s="179">
        <f>IF(N997="zákl. přenesená",J997,0)</f>
        <v>0</v>
      </c>
      <c r="BH997" s="179">
        <f>IF(N997="sníž. přenesená",J997,0)</f>
        <v>0</v>
      </c>
      <c r="BI997" s="179">
        <f>IF(N997="nulová",J997,0)</f>
        <v>0</v>
      </c>
      <c r="BJ997" s="18" t="s">
        <v>86</v>
      </c>
      <c r="BK997" s="179">
        <f>ROUND(I997*H997,2)</f>
        <v>0</v>
      </c>
      <c r="BL997" s="18" t="s">
        <v>348</v>
      </c>
      <c r="BM997" s="178" t="s">
        <v>1434</v>
      </c>
    </row>
    <row r="998" spans="1:65" s="2" customFormat="1" ht="11.25">
      <c r="A998" s="36"/>
      <c r="B998" s="37"/>
      <c r="C998" s="38"/>
      <c r="D998" s="180" t="s">
        <v>146</v>
      </c>
      <c r="E998" s="38"/>
      <c r="F998" s="181" t="s">
        <v>1433</v>
      </c>
      <c r="G998" s="38"/>
      <c r="H998" s="38"/>
      <c r="I998" s="182"/>
      <c r="J998" s="38"/>
      <c r="K998" s="38"/>
      <c r="L998" s="41"/>
      <c r="M998" s="183"/>
      <c r="N998" s="184"/>
      <c r="O998" s="66"/>
      <c r="P998" s="66"/>
      <c r="Q998" s="66"/>
      <c r="R998" s="66"/>
      <c r="S998" s="66"/>
      <c r="T998" s="67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T998" s="18" t="s">
        <v>146</v>
      </c>
      <c r="AU998" s="18" t="s">
        <v>88</v>
      </c>
    </row>
    <row r="999" spans="1:65" s="14" customFormat="1" ht="11.25">
      <c r="B999" s="210"/>
      <c r="C999" s="211"/>
      <c r="D999" s="180" t="s">
        <v>249</v>
      </c>
      <c r="E999" s="211"/>
      <c r="F999" s="213" t="s">
        <v>1435</v>
      </c>
      <c r="G999" s="211"/>
      <c r="H999" s="214">
        <v>192.952</v>
      </c>
      <c r="I999" s="215"/>
      <c r="J999" s="211"/>
      <c r="K999" s="211"/>
      <c r="L999" s="216"/>
      <c r="M999" s="217"/>
      <c r="N999" s="218"/>
      <c r="O999" s="218"/>
      <c r="P999" s="218"/>
      <c r="Q999" s="218"/>
      <c r="R999" s="218"/>
      <c r="S999" s="218"/>
      <c r="T999" s="219"/>
      <c r="AT999" s="220" t="s">
        <v>249</v>
      </c>
      <c r="AU999" s="220" t="s">
        <v>88</v>
      </c>
      <c r="AV999" s="14" t="s">
        <v>88</v>
      </c>
      <c r="AW999" s="14" t="s">
        <v>4</v>
      </c>
      <c r="AX999" s="14" t="s">
        <v>86</v>
      </c>
      <c r="AY999" s="220" t="s">
        <v>140</v>
      </c>
    </row>
    <row r="1000" spans="1:65" s="2" customFormat="1" ht="16.5" customHeight="1">
      <c r="A1000" s="36"/>
      <c r="B1000" s="37"/>
      <c r="C1000" s="167" t="s">
        <v>1436</v>
      </c>
      <c r="D1000" s="167" t="s">
        <v>141</v>
      </c>
      <c r="E1000" s="168" t="s">
        <v>1437</v>
      </c>
      <c r="F1000" s="169" t="s">
        <v>1438</v>
      </c>
      <c r="G1000" s="170" t="s">
        <v>279</v>
      </c>
      <c r="H1000" s="171">
        <v>17.280999999999999</v>
      </c>
      <c r="I1000" s="172"/>
      <c r="J1000" s="173">
        <f>ROUND(I1000*H1000,2)</f>
        <v>0</v>
      </c>
      <c r="K1000" s="169" t="s">
        <v>245</v>
      </c>
      <c r="L1000" s="41"/>
      <c r="M1000" s="174" t="s">
        <v>32</v>
      </c>
      <c r="N1000" s="175" t="s">
        <v>49</v>
      </c>
      <c r="O1000" s="66"/>
      <c r="P1000" s="176">
        <f>O1000*H1000</f>
        <v>0</v>
      </c>
      <c r="Q1000" s="176">
        <v>0</v>
      </c>
      <c r="R1000" s="176">
        <f>Q1000*H1000</f>
        <v>0</v>
      </c>
      <c r="S1000" s="176">
        <v>0</v>
      </c>
      <c r="T1000" s="177">
        <f>S1000*H1000</f>
        <v>0</v>
      </c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R1000" s="178" t="s">
        <v>348</v>
      </c>
      <c r="AT1000" s="178" t="s">
        <v>141</v>
      </c>
      <c r="AU1000" s="178" t="s">
        <v>88</v>
      </c>
      <c r="AY1000" s="18" t="s">
        <v>140</v>
      </c>
      <c r="BE1000" s="179">
        <f>IF(N1000="základní",J1000,0)</f>
        <v>0</v>
      </c>
      <c r="BF1000" s="179">
        <f>IF(N1000="snížená",J1000,0)</f>
        <v>0</v>
      </c>
      <c r="BG1000" s="179">
        <f>IF(N1000="zákl. přenesená",J1000,0)</f>
        <v>0</v>
      </c>
      <c r="BH1000" s="179">
        <f>IF(N1000="sníž. přenesená",J1000,0)</f>
        <v>0</v>
      </c>
      <c r="BI1000" s="179">
        <f>IF(N1000="nulová",J1000,0)</f>
        <v>0</v>
      </c>
      <c r="BJ1000" s="18" t="s">
        <v>86</v>
      </c>
      <c r="BK1000" s="179">
        <f>ROUND(I1000*H1000,2)</f>
        <v>0</v>
      </c>
      <c r="BL1000" s="18" t="s">
        <v>348</v>
      </c>
      <c r="BM1000" s="178" t="s">
        <v>1439</v>
      </c>
    </row>
    <row r="1001" spans="1:65" s="2" customFormat="1" ht="11.25">
      <c r="A1001" s="36"/>
      <c r="B1001" s="37"/>
      <c r="C1001" s="38"/>
      <c r="D1001" s="180" t="s">
        <v>146</v>
      </c>
      <c r="E1001" s="38"/>
      <c r="F1001" s="181" t="s">
        <v>1440</v>
      </c>
      <c r="G1001" s="38"/>
      <c r="H1001" s="38"/>
      <c r="I1001" s="182"/>
      <c r="J1001" s="38"/>
      <c r="K1001" s="38"/>
      <c r="L1001" s="41"/>
      <c r="M1001" s="183"/>
      <c r="N1001" s="184"/>
      <c r="O1001" s="66"/>
      <c r="P1001" s="66"/>
      <c r="Q1001" s="66"/>
      <c r="R1001" s="66"/>
      <c r="S1001" s="66"/>
      <c r="T1001" s="67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T1001" s="18" t="s">
        <v>146</v>
      </c>
      <c r="AU1001" s="18" t="s">
        <v>88</v>
      </c>
    </row>
    <row r="1002" spans="1:65" s="2" customFormat="1" ht="11.25">
      <c r="A1002" s="36"/>
      <c r="B1002" s="37"/>
      <c r="C1002" s="38"/>
      <c r="D1002" s="198" t="s">
        <v>191</v>
      </c>
      <c r="E1002" s="38"/>
      <c r="F1002" s="199" t="s">
        <v>1441</v>
      </c>
      <c r="G1002" s="38"/>
      <c r="H1002" s="38"/>
      <c r="I1002" s="182"/>
      <c r="J1002" s="38"/>
      <c r="K1002" s="38"/>
      <c r="L1002" s="41"/>
      <c r="M1002" s="183"/>
      <c r="N1002" s="184"/>
      <c r="O1002" s="66"/>
      <c r="P1002" s="66"/>
      <c r="Q1002" s="66"/>
      <c r="R1002" s="66"/>
      <c r="S1002" s="66"/>
      <c r="T1002" s="67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T1002" s="18" t="s">
        <v>191</v>
      </c>
      <c r="AU1002" s="18" t="s">
        <v>88</v>
      </c>
    </row>
    <row r="1003" spans="1:65" s="14" customFormat="1" ht="11.25">
      <c r="B1003" s="210"/>
      <c r="C1003" s="211"/>
      <c r="D1003" s="180" t="s">
        <v>249</v>
      </c>
      <c r="E1003" s="212" t="s">
        <v>32</v>
      </c>
      <c r="F1003" s="213" t="s">
        <v>1400</v>
      </c>
      <c r="G1003" s="211"/>
      <c r="H1003" s="214">
        <v>7.7009999999999996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249</v>
      </c>
      <c r="AU1003" s="220" t="s">
        <v>88</v>
      </c>
      <c r="AV1003" s="14" t="s">
        <v>88</v>
      </c>
      <c r="AW1003" s="14" t="s">
        <v>39</v>
      </c>
      <c r="AX1003" s="14" t="s">
        <v>78</v>
      </c>
      <c r="AY1003" s="220" t="s">
        <v>140</v>
      </c>
    </row>
    <row r="1004" spans="1:65" s="14" customFormat="1" ht="11.25">
      <c r="B1004" s="210"/>
      <c r="C1004" s="211"/>
      <c r="D1004" s="180" t="s">
        <v>249</v>
      </c>
      <c r="E1004" s="212" t="s">
        <v>32</v>
      </c>
      <c r="F1004" s="213" t="s">
        <v>1401</v>
      </c>
      <c r="G1004" s="211"/>
      <c r="H1004" s="214">
        <v>4.41</v>
      </c>
      <c r="I1004" s="215"/>
      <c r="J1004" s="211"/>
      <c r="K1004" s="211"/>
      <c r="L1004" s="216"/>
      <c r="M1004" s="217"/>
      <c r="N1004" s="218"/>
      <c r="O1004" s="218"/>
      <c r="P1004" s="218"/>
      <c r="Q1004" s="218"/>
      <c r="R1004" s="218"/>
      <c r="S1004" s="218"/>
      <c r="T1004" s="219"/>
      <c r="AT1004" s="220" t="s">
        <v>249</v>
      </c>
      <c r="AU1004" s="220" t="s">
        <v>88</v>
      </c>
      <c r="AV1004" s="14" t="s">
        <v>88</v>
      </c>
      <c r="AW1004" s="14" t="s">
        <v>39</v>
      </c>
      <c r="AX1004" s="14" t="s">
        <v>78</v>
      </c>
      <c r="AY1004" s="220" t="s">
        <v>140</v>
      </c>
    </row>
    <row r="1005" spans="1:65" s="14" customFormat="1" ht="11.25">
      <c r="B1005" s="210"/>
      <c r="C1005" s="211"/>
      <c r="D1005" s="180" t="s">
        <v>249</v>
      </c>
      <c r="E1005" s="212" t="s">
        <v>32</v>
      </c>
      <c r="F1005" s="213" t="s">
        <v>1404</v>
      </c>
      <c r="G1005" s="211"/>
      <c r="H1005" s="214">
        <v>2.2000000000000002</v>
      </c>
      <c r="I1005" s="215"/>
      <c r="J1005" s="211"/>
      <c r="K1005" s="211"/>
      <c r="L1005" s="216"/>
      <c r="M1005" s="217"/>
      <c r="N1005" s="218"/>
      <c r="O1005" s="218"/>
      <c r="P1005" s="218"/>
      <c r="Q1005" s="218"/>
      <c r="R1005" s="218"/>
      <c r="S1005" s="218"/>
      <c r="T1005" s="219"/>
      <c r="AT1005" s="220" t="s">
        <v>249</v>
      </c>
      <c r="AU1005" s="220" t="s">
        <v>88</v>
      </c>
      <c r="AV1005" s="14" t="s">
        <v>88</v>
      </c>
      <c r="AW1005" s="14" t="s">
        <v>39</v>
      </c>
      <c r="AX1005" s="14" t="s">
        <v>78</v>
      </c>
      <c r="AY1005" s="220" t="s">
        <v>140</v>
      </c>
    </row>
    <row r="1006" spans="1:65" s="14" customFormat="1" ht="11.25">
      <c r="B1006" s="210"/>
      <c r="C1006" s="211"/>
      <c r="D1006" s="180" t="s">
        <v>249</v>
      </c>
      <c r="E1006" s="212" t="s">
        <v>32</v>
      </c>
      <c r="F1006" s="213" t="s">
        <v>1407</v>
      </c>
      <c r="G1006" s="211"/>
      <c r="H1006" s="214">
        <v>2.97</v>
      </c>
      <c r="I1006" s="215"/>
      <c r="J1006" s="211"/>
      <c r="K1006" s="211"/>
      <c r="L1006" s="216"/>
      <c r="M1006" s="217"/>
      <c r="N1006" s="218"/>
      <c r="O1006" s="218"/>
      <c r="P1006" s="218"/>
      <c r="Q1006" s="218"/>
      <c r="R1006" s="218"/>
      <c r="S1006" s="218"/>
      <c r="T1006" s="219"/>
      <c r="AT1006" s="220" t="s">
        <v>249</v>
      </c>
      <c r="AU1006" s="220" t="s">
        <v>88</v>
      </c>
      <c r="AV1006" s="14" t="s">
        <v>88</v>
      </c>
      <c r="AW1006" s="14" t="s">
        <v>39</v>
      </c>
      <c r="AX1006" s="14" t="s">
        <v>78</v>
      </c>
      <c r="AY1006" s="220" t="s">
        <v>140</v>
      </c>
    </row>
    <row r="1007" spans="1:65" s="15" customFormat="1" ht="11.25">
      <c r="B1007" s="221"/>
      <c r="C1007" s="222"/>
      <c r="D1007" s="180" t="s">
        <v>249</v>
      </c>
      <c r="E1007" s="223" t="s">
        <v>32</v>
      </c>
      <c r="F1007" s="224" t="s">
        <v>384</v>
      </c>
      <c r="G1007" s="222"/>
      <c r="H1007" s="225">
        <v>17.280999999999999</v>
      </c>
      <c r="I1007" s="226"/>
      <c r="J1007" s="222"/>
      <c r="K1007" s="222"/>
      <c r="L1007" s="227"/>
      <c r="M1007" s="228"/>
      <c r="N1007" s="229"/>
      <c r="O1007" s="229"/>
      <c r="P1007" s="229"/>
      <c r="Q1007" s="229"/>
      <c r="R1007" s="229"/>
      <c r="S1007" s="229"/>
      <c r="T1007" s="230"/>
      <c r="AT1007" s="231" t="s">
        <v>249</v>
      </c>
      <c r="AU1007" s="231" t="s">
        <v>88</v>
      </c>
      <c r="AV1007" s="15" t="s">
        <v>139</v>
      </c>
      <c r="AW1007" s="15" t="s">
        <v>39</v>
      </c>
      <c r="AX1007" s="15" t="s">
        <v>86</v>
      </c>
      <c r="AY1007" s="231" t="s">
        <v>140</v>
      </c>
    </row>
    <row r="1008" spans="1:65" s="2" customFormat="1" ht="16.5" customHeight="1">
      <c r="A1008" s="36"/>
      <c r="B1008" s="37"/>
      <c r="C1008" s="167" t="s">
        <v>1442</v>
      </c>
      <c r="D1008" s="167" t="s">
        <v>141</v>
      </c>
      <c r="E1008" s="168" t="s">
        <v>1443</v>
      </c>
      <c r="F1008" s="169" t="s">
        <v>1444</v>
      </c>
      <c r="G1008" s="170" t="s">
        <v>358</v>
      </c>
      <c r="H1008" s="171">
        <v>1384.46</v>
      </c>
      <c r="I1008" s="172"/>
      <c r="J1008" s="173">
        <f>ROUND(I1008*H1008,2)</f>
        <v>0</v>
      </c>
      <c r="K1008" s="169" t="s">
        <v>245</v>
      </c>
      <c r="L1008" s="41"/>
      <c r="M1008" s="174" t="s">
        <v>32</v>
      </c>
      <c r="N1008" s="175" t="s">
        <v>49</v>
      </c>
      <c r="O1008" s="66"/>
      <c r="P1008" s="176">
        <f>O1008*H1008</f>
        <v>0</v>
      </c>
      <c r="Q1008" s="176">
        <v>3.0000000000000001E-5</v>
      </c>
      <c r="R1008" s="176">
        <f>Q1008*H1008</f>
        <v>4.1533800000000003E-2</v>
      </c>
      <c r="S1008" s="176">
        <v>0</v>
      </c>
      <c r="T1008" s="177">
        <f>S1008*H1008</f>
        <v>0</v>
      </c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R1008" s="178" t="s">
        <v>348</v>
      </c>
      <c r="AT1008" s="178" t="s">
        <v>141</v>
      </c>
      <c r="AU1008" s="178" t="s">
        <v>88</v>
      </c>
      <c r="AY1008" s="18" t="s">
        <v>140</v>
      </c>
      <c r="BE1008" s="179">
        <f>IF(N1008="základní",J1008,0)</f>
        <v>0</v>
      </c>
      <c r="BF1008" s="179">
        <f>IF(N1008="snížená",J1008,0)</f>
        <v>0</v>
      </c>
      <c r="BG1008" s="179">
        <f>IF(N1008="zákl. přenesená",J1008,0)</f>
        <v>0</v>
      </c>
      <c r="BH1008" s="179">
        <f>IF(N1008="sníž. přenesená",J1008,0)</f>
        <v>0</v>
      </c>
      <c r="BI1008" s="179">
        <f>IF(N1008="nulová",J1008,0)</f>
        <v>0</v>
      </c>
      <c r="BJ1008" s="18" t="s">
        <v>86</v>
      </c>
      <c r="BK1008" s="179">
        <f>ROUND(I1008*H1008,2)</f>
        <v>0</v>
      </c>
      <c r="BL1008" s="18" t="s">
        <v>348</v>
      </c>
      <c r="BM1008" s="178" t="s">
        <v>1445</v>
      </c>
    </row>
    <row r="1009" spans="1:65" s="2" customFormat="1" ht="11.25">
      <c r="A1009" s="36"/>
      <c r="B1009" s="37"/>
      <c r="C1009" s="38"/>
      <c r="D1009" s="180" t="s">
        <v>146</v>
      </c>
      <c r="E1009" s="38"/>
      <c r="F1009" s="181" t="s">
        <v>1446</v>
      </c>
      <c r="G1009" s="38"/>
      <c r="H1009" s="38"/>
      <c r="I1009" s="182"/>
      <c r="J1009" s="38"/>
      <c r="K1009" s="38"/>
      <c r="L1009" s="41"/>
      <c r="M1009" s="183"/>
      <c r="N1009" s="184"/>
      <c r="O1009" s="66"/>
      <c r="P1009" s="66"/>
      <c r="Q1009" s="66"/>
      <c r="R1009" s="66"/>
      <c r="S1009" s="66"/>
      <c r="T1009" s="67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T1009" s="18" t="s">
        <v>146</v>
      </c>
      <c r="AU1009" s="18" t="s">
        <v>88</v>
      </c>
    </row>
    <row r="1010" spans="1:65" s="2" customFormat="1" ht="11.25">
      <c r="A1010" s="36"/>
      <c r="B1010" s="37"/>
      <c r="C1010" s="38"/>
      <c r="D1010" s="198" t="s">
        <v>191</v>
      </c>
      <c r="E1010" s="38"/>
      <c r="F1010" s="199" t="s">
        <v>1447</v>
      </c>
      <c r="G1010" s="38"/>
      <c r="H1010" s="38"/>
      <c r="I1010" s="182"/>
      <c r="J1010" s="38"/>
      <c r="K1010" s="38"/>
      <c r="L1010" s="41"/>
      <c r="M1010" s="183"/>
      <c r="N1010" s="184"/>
      <c r="O1010" s="66"/>
      <c r="P1010" s="66"/>
      <c r="Q1010" s="66"/>
      <c r="R1010" s="66"/>
      <c r="S1010" s="66"/>
      <c r="T1010" s="67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T1010" s="18" t="s">
        <v>191</v>
      </c>
      <c r="AU1010" s="18" t="s">
        <v>88</v>
      </c>
    </row>
    <row r="1011" spans="1:65" s="2" customFormat="1" ht="19.5">
      <c r="A1011" s="36"/>
      <c r="B1011" s="37"/>
      <c r="C1011" s="38"/>
      <c r="D1011" s="180" t="s">
        <v>154</v>
      </c>
      <c r="E1011" s="38"/>
      <c r="F1011" s="185" t="s">
        <v>1448</v>
      </c>
      <c r="G1011" s="38"/>
      <c r="H1011" s="38"/>
      <c r="I1011" s="182"/>
      <c r="J1011" s="38"/>
      <c r="K1011" s="38"/>
      <c r="L1011" s="41"/>
      <c r="M1011" s="183"/>
      <c r="N1011" s="184"/>
      <c r="O1011" s="66"/>
      <c r="P1011" s="66"/>
      <c r="Q1011" s="66"/>
      <c r="R1011" s="66"/>
      <c r="S1011" s="66"/>
      <c r="T1011" s="67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T1011" s="18" t="s">
        <v>154</v>
      </c>
      <c r="AU1011" s="18" t="s">
        <v>88</v>
      </c>
    </row>
    <row r="1012" spans="1:65" s="2" customFormat="1" ht="16.5" customHeight="1">
      <c r="A1012" s="36"/>
      <c r="B1012" s="37"/>
      <c r="C1012" s="167" t="s">
        <v>1449</v>
      </c>
      <c r="D1012" s="167" t="s">
        <v>141</v>
      </c>
      <c r="E1012" s="168" t="s">
        <v>1450</v>
      </c>
      <c r="F1012" s="169" t="s">
        <v>1451</v>
      </c>
      <c r="G1012" s="170" t="s">
        <v>259</v>
      </c>
      <c r="H1012" s="171">
        <v>3.569</v>
      </c>
      <c r="I1012" s="172"/>
      <c r="J1012" s="173">
        <f>ROUND(I1012*H1012,2)</f>
        <v>0</v>
      </c>
      <c r="K1012" s="169" t="s">
        <v>245</v>
      </c>
      <c r="L1012" s="41"/>
      <c r="M1012" s="174" t="s">
        <v>32</v>
      </c>
      <c r="N1012" s="175" t="s">
        <v>49</v>
      </c>
      <c r="O1012" s="66"/>
      <c r="P1012" s="176">
        <f>O1012*H1012</f>
        <v>0</v>
      </c>
      <c r="Q1012" s="176">
        <v>0</v>
      </c>
      <c r="R1012" s="176">
        <f>Q1012*H1012</f>
        <v>0</v>
      </c>
      <c r="S1012" s="176">
        <v>0</v>
      </c>
      <c r="T1012" s="177">
        <f>S1012*H1012</f>
        <v>0</v>
      </c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R1012" s="178" t="s">
        <v>348</v>
      </c>
      <c r="AT1012" s="178" t="s">
        <v>141</v>
      </c>
      <c r="AU1012" s="178" t="s">
        <v>88</v>
      </c>
      <c r="AY1012" s="18" t="s">
        <v>140</v>
      </c>
      <c r="BE1012" s="179">
        <f>IF(N1012="základní",J1012,0)</f>
        <v>0</v>
      </c>
      <c r="BF1012" s="179">
        <f>IF(N1012="snížená",J1012,0)</f>
        <v>0</v>
      </c>
      <c r="BG1012" s="179">
        <f>IF(N1012="zákl. přenesená",J1012,0)</f>
        <v>0</v>
      </c>
      <c r="BH1012" s="179">
        <f>IF(N1012="sníž. přenesená",J1012,0)</f>
        <v>0</v>
      </c>
      <c r="BI1012" s="179">
        <f>IF(N1012="nulová",J1012,0)</f>
        <v>0</v>
      </c>
      <c r="BJ1012" s="18" t="s">
        <v>86</v>
      </c>
      <c r="BK1012" s="179">
        <f>ROUND(I1012*H1012,2)</f>
        <v>0</v>
      </c>
      <c r="BL1012" s="18" t="s">
        <v>348</v>
      </c>
      <c r="BM1012" s="178" t="s">
        <v>1452</v>
      </c>
    </row>
    <row r="1013" spans="1:65" s="2" customFormat="1" ht="19.5">
      <c r="A1013" s="36"/>
      <c r="B1013" s="37"/>
      <c r="C1013" s="38"/>
      <c r="D1013" s="180" t="s">
        <v>146</v>
      </c>
      <c r="E1013" s="38"/>
      <c r="F1013" s="181" t="s">
        <v>1453</v>
      </c>
      <c r="G1013" s="38"/>
      <c r="H1013" s="38"/>
      <c r="I1013" s="182"/>
      <c r="J1013" s="38"/>
      <c r="K1013" s="38"/>
      <c r="L1013" s="41"/>
      <c r="M1013" s="183"/>
      <c r="N1013" s="184"/>
      <c r="O1013" s="66"/>
      <c r="P1013" s="66"/>
      <c r="Q1013" s="66"/>
      <c r="R1013" s="66"/>
      <c r="S1013" s="66"/>
      <c r="T1013" s="67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T1013" s="18" t="s">
        <v>146</v>
      </c>
      <c r="AU1013" s="18" t="s">
        <v>88</v>
      </c>
    </row>
    <row r="1014" spans="1:65" s="2" customFormat="1" ht="11.25">
      <c r="A1014" s="36"/>
      <c r="B1014" s="37"/>
      <c r="C1014" s="38"/>
      <c r="D1014" s="198" t="s">
        <v>191</v>
      </c>
      <c r="E1014" s="38"/>
      <c r="F1014" s="199" t="s">
        <v>1454</v>
      </c>
      <c r="G1014" s="38"/>
      <c r="H1014" s="38"/>
      <c r="I1014" s="182"/>
      <c r="J1014" s="38"/>
      <c r="K1014" s="38"/>
      <c r="L1014" s="41"/>
      <c r="M1014" s="183"/>
      <c r="N1014" s="184"/>
      <c r="O1014" s="66"/>
      <c r="P1014" s="66"/>
      <c r="Q1014" s="66"/>
      <c r="R1014" s="66"/>
      <c r="S1014" s="66"/>
      <c r="T1014" s="67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T1014" s="18" t="s">
        <v>191</v>
      </c>
      <c r="AU1014" s="18" t="s">
        <v>88</v>
      </c>
    </row>
    <row r="1015" spans="1:65" s="11" customFormat="1" ht="22.9" customHeight="1">
      <c r="B1015" s="153"/>
      <c r="C1015" s="154"/>
      <c r="D1015" s="155" t="s">
        <v>77</v>
      </c>
      <c r="E1015" s="196" t="s">
        <v>1455</v>
      </c>
      <c r="F1015" s="196" t="s">
        <v>1456</v>
      </c>
      <c r="G1015" s="154"/>
      <c r="H1015" s="154"/>
      <c r="I1015" s="157"/>
      <c r="J1015" s="197">
        <f>BK1015</f>
        <v>0</v>
      </c>
      <c r="K1015" s="154"/>
      <c r="L1015" s="159"/>
      <c r="M1015" s="160"/>
      <c r="N1015" s="161"/>
      <c r="O1015" s="161"/>
      <c r="P1015" s="162">
        <f>SUM(P1016:P1036)</f>
        <v>0</v>
      </c>
      <c r="Q1015" s="161"/>
      <c r="R1015" s="162">
        <f>SUM(R1016:R1036)</f>
        <v>8.5196000000000004E-3</v>
      </c>
      <c r="S1015" s="161"/>
      <c r="T1015" s="163">
        <f>SUM(T1016:T1036)</f>
        <v>0</v>
      </c>
      <c r="AR1015" s="164" t="s">
        <v>88</v>
      </c>
      <c r="AT1015" s="165" t="s">
        <v>77</v>
      </c>
      <c r="AU1015" s="165" t="s">
        <v>86</v>
      </c>
      <c r="AY1015" s="164" t="s">
        <v>140</v>
      </c>
      <c r="BK1015" s="166">
        <f>SUM(BK1016:BK1036)</f>
        <v>0</v>
      </c>
    </row>
    <row r="1016" spans="1:65" s="2" customFormat="1" ht="16.5" customHeight="1">
      <c r="A1016" s="36"/>
      <c r="B1016" s="37"/>
      <c r="C1016" s="167" t="s">
        <v>1457</v>
      </c>
      <c r="D1016" s="167" t="s">
        <v>141</v>
      </c>
      <c r="E1016" s="168" t="s">
        <v>1458</v>
      </c>
      <c r="F1016" s="169" t="s">
        <v>1459</v>
      </c>
      <c r="G1016" s="170" t="s">
        <v>279</v>
      </c>
      <c r="H1016" s="171">
        <v>22.42</v>
      </c>
      <c r="I1016" s="172"/>
      <c r="J1016" s="173">
        <f>ROUND(I1016*H1016,2)</f>
        <v>0</v>
      </c>
      <c r="K1016" s="169" t="s">
        <v>245</v>
      </c>
      <c r="L1016" s="41"/>
      <c r="M1016" s="174" t="s">
        <v>32</v>
      </c>
      <c r="N1016" s="175" t="s">
        <v>49</v>
      </c>
      <c r="O1016" s="66"/>
      <c r="P1016" s="176">
        <f>O1016*H1016</f>
        <v>0</v>
      </c>
      <c r="Q1016" s="176">
        <v>1.3999999999999999E-4</v>
      </c>
      <c r="R1016" s="176">
        <f>Q1016*H1016</f>
        <v>3.1387999999999997E-3</v>
      </c>
      <c r="S1016" s="176">
        <v>0</v>
      </c>
      <c r="T1016" s="177">
        <f>S1016*H1016</f>
        <v>0</v>
      </c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R1016" s="178" t="s">
        <v>348</v>
      </c>
      <c r="AT1016" s="178" t="s">
        <v>141</v>
      </c>
      <c r="AU1016" s="178" t="s">
        <v>88</v>
      </c>
      <c r="AY1016" s="18" t="s">
        <v>140</v>
      </c>
      <c r="BE1016" s="179">
        <f>IF(N1016="základní",J1016,0)</f>
        <v>0</v>
      </c>
      <c r="BF1016" s="179">
        <f>IF(N1016="snížená",J1016,0)</f>
        <v>0</v>
      </c>
      <c r="BG1016" s="179">
        <f>IF(N1016="zákl. přenesená",J1016,0)</f>
        <v>0</v>
      </c>
      <c r="BH1016" s="179">
        <f>IF(N1016="sníž. přenesená",J1016,0)</f>
        <v>0</v>
      </c>
      <c r="BI1016" s="179">
        <f>IF(N1016="nulová",J1016,0)</f>
        <v>0</v>
      </c>
      <c r="BJ1016" s="18" t="s">
        <v>86</v>
      </c>
      <c r="BK1016" s="179">
        <f>ROUND(I1016*H1016,2)</f>
        <v>0</v>
      </c>
      <c r="BL1016" s="18" t="s">
        <v>348</v>
      </c>
      <c r="BM1016" s="178" t="s">
        <v>1460</v>
      </c>
    </row>
    <row r="1017" spans="1:65" s="2" customFormat="1" ht="11.25">
      <c r="A1017" s="36"/>
      <c r="B1017" s="37"/>
      <c r="C1017" s="38"/>
      <c r="D1017" s="180" t="s">
        <v>146</v>
      </c>
      <c r="E1017" s="38"/>
      <c r="F1017" s="181" t="s">
        <v>1461</v>
      </c>
      <c r="G1017" s="38"/>
      <c r="H1017" s="38"/>
      <c r="I1017" s="182"/>
      <c r="J1017" s="38"/>
      <c r="K1017" s="38"/>
      <c r="L1017" s="41"/>
      <c r="M1017" s="183"/>
      <c r="N1017" s="184"/>
      <c r="O1017" s="66"/>
      <c r="P1017" s="66"/>
      <c r="Q1017" s="66"/>
      <c r="R1017" s="66"/>
      <c r="S1017" s="66"/>
      <c r="T1017" s="67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T1017" s="18" t="s">
        <v>146</v>
      </c>
      <c r="AU1017" s="18" t="s">
        <v>88</v>
      </c>
    </row>
    <row r="1018" spans="1:65" s="2" customFormat="1" ht="11.25">
      <c r="A1018" s="36"/>
      <c r="B1018" s="37"/>
      <c r="C1018" s="38"/>
      <c r="D1018" s="198" t="s">
        <v>191</v>
      </c>
      <c r="E1018" s="38"/>
      <c r="F1018" s="199" t="s">
        <v>1462</v>
      </c>
      <c r="G1018" s="38"/>
      <c r="H1018" s="38"/>
      <c r="I1018" s="182"/>
      <c r="J1018" s="38"/>
      <c r="K1018" s="38"/>
      <c r="L1018" s="41"/>
      <c r="M1018" s="183"/>
      <c r="N1018" s="184"/>
      <c r="O1018" s="66"/>
      <c r="P1018" s="66"/>
      <c r="Q1018" s="66"/>
      <c r="R1018" s="66"/>
      <c r="S1018" s="66"/>
      <c r="T1018" s="67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T1018" s="18" t="s">
        <v>191</v>
      </c>
      <c r="AU1018" s="18" t="s">
        <v>88</v>
      </c>
    </row>
    <row r="1019" spans="1:65" s="13" customFormat="1" ht="11.25">
      <c r="B1019" s="200"/>
      <c r="C1019" s="201"/>
      <c r="D1019" s="180" t="s">
        <v>249</v>
      </c>
      <c r="E1019" s="202" t="s">
        <v>32</v>
      </c>
      <c r="F1019" s="203" t="s">
        <v>1463</v>
      </c>
      <c r="G1019" s="201"/>
      <c r="H1019" s="202" t="s">
        <v>32</v>
      </c>
      <c r="I1019" s="204"/>
      <c r="J1019" s="201"/>
      <c r="K1019" s="201"/>
      <c r="L1019" s="205"/>
      <c r="M1019" s="206"/>
      <c r="N1019" s="207"/>
      <c r="O1019" s="207"/>
      <c r="P1019" s="207"/>
      <c r="Q1019" s="207"/>
      <c r="R1019" s="207"/>
      <c r="S1019" s="207"/>
      <c r="T1019" s="208"/>
      <c r="AT1019" s="209" t="s">
        <v>249</v>
      </c>
      <c r="AU1019" s="209" t="s">
        <v>88</v>
      </c>
      <c r="AV1019" s="13" t="s">
        <v>86</v>
      </c>
      <c r="AW1019" s="13" t="s">
        <v>39</v>
      </c>
      <c r="AX1019" s="13" t="s">
        <v>78</v>
      </c>
      <c r="AY1019" s="209" t="s">
        <v>140</v>
      </c>
    </row>
    <row r="1020" spans="1:65" s="14" customFormat="1" ht="11.25">
      <c r="B1020" s="210"/>
      <c r="C1020" s="211"/>
      <c r="D1020" s="180" t="s">
        <v>249</v>
      </c>
      <c r="E1020" s="212" t="s">
        <v>32</v>
      </c>
      <c r="F1020" s="213" t="s">
        <v>1464</v>
      </c>
      <c r="G1020" s="211"/>
      <c r="H1020" s="214">
        <v>16.66</v>
      </c>
      <c r="I1020" s="215"/>
      <c r="J1020" s="211"/>
      <c r="K1020" s="211"/>
      <c r="L1020" s="216"/>
      <c r="M1020" s="217"/>
      <c r="N1020" s="218"/>
      <c r="O1020" s="218"/>
      <c r="P1020" s="218"/>
      <c r="Q1020" s="218"/>
      <c r="R1020" s="218"/>
      <c r="S1020" s="218"/>
      <c r="T1020" s="219"/>
      <c r="AT1020" s="220" t="s">
        <v>249</v>
      </c>
      <c r="AU1020" s="220" t="s">
        <v>88</v>
      </c>
      <c r="AV1020" s="14" t="s">
        <v>88</v>
      </c>
      <c r="AW1020" s="14" t="s">
        <v>39</v>
      </c>
      <c r="AX1020" s="14" t="s">
        <v>78</v>
      </c>
      <c r="AY1020" s="220" t="s">
        <v>140</v>
      </c>
    </row>
    <row r="1021" spans="1:65" s="14" customFormat="1" ht="11.25">
      <c r="B1021" s="210"/>
      <c r="C1021" s="211"/>
      <c r="D1021" s="180" t="s">
        <v>249</v>
      </c>
      <c r="E1021" s="212" t="s">
        <v>32</v>
      </c>
      <c r="F1021" s="213" t="s">
        <v>1465</v>
      </c>
      <c r="G1021" s="211"/>
      <c r="H1021" s="214">
        <v>5.76</v>
      </c>
      <c r="I1021" s="215"/>
      <c r="J1021" s="211"/>
      <c r="K1021" s="211"/>
      <c r="L1021" s="216"/>
      <c r="M1021" s="217"/>
      <c r="N1021" s="218"/>
      <c r="O1021" s="218"/>
      <c r="P1021" s="218"/>
      <c r="Q1021" s="218"/>
      <c r="R1021" s="218"/>
      <c r="S1021" s="218"/>
      <c r="T1021" s="219"/>
      <c r="AT1021" s="220" t="s">
        <v>249</v>
      </c>
      <c r="AU1021" s="220" t="s">
        <v>88</v>
      </c>
      <c r="AV1021" s="14" t="s">
        <v>88</v>
      </c>
      <c r="AW1021" s="14" t="s">
        <v>39</v>
      </c>
      <c r="AX1021" s="14" t="s">
        <v>78</v>
      </c>
      <c r="AY1021" s="220" t="s">
        <v>140</v>
      </c>
    </row>
    <row r="1022" spans="1:65" s="15" customFormat="1" ht="11.25">
      <c r="B1022" s="221"/>
      <c r="C1022" s="222"/>
      <c r="D1022" s="180" t="s">
        <v>249</v>
      </c>
      <c r="E1022" s="223" t="s">
        <v>32</v>
      </c>
      <c r="F1022" s="224" t="s">
        <v>384</v>
      </c>
      <c r="G1022" s="222"/>
      <c r="H1022" s="225">
        <v>22.42</v>
      </c>
      <c r="I1022" s="226"/>
      <c r="J1022" s="222"/>
      <c r="K1022" s="222"/>
      <c r="L1022" s="227"/>
      <c r="M1022" s="228"/>
      <c r="N1022" s="229"/>
      <c r="O1022" s="229"/>
      <c r="P1022" s="229"/>
      <c r="Q1022" s="229"/>
      <c r="R1022" s="229"/>
      <c r="S1022" s="229"/>
      <c r="T1022" s="230"/>
      <c r="AT1022" s="231" t="s">
        <v>249</v>
      </c>
      <c r="AU1022" s="231" t="s">
        <v>88</v>
      </c>
      <c r="AV1022" s="15" t="s">
        <v>139</v>
      </c>
      <c r="AW1022" s="15" t="s">
        <v>39</v>
      </c>
      <c r="AX1022" s="15" t="s">
        <v>86</v>
      </c>
      <c r="AY1022" s="231" t="s">
        <v>140</v>
      </c>
    </row>
    <row r="1023" spans="1:65" s="2" customFormat="1" ht="16.5" customHeight="1">
      <c r="A1023" s="36"/>
      <c r="B1023" s="37"/>
      <c r="C1023" s="167" t="s">
        <v>1466</v>
      </c>
      <c r="D1023" s="167" t="s">
        <v>141</v>
      </c>
      <c r="E1023" s="168" t="s">
        <v>1467</v>
      </c>
      <c r="F1023" s="169" t="s">
        <v>1468</v>
      </c>
      <c r="G1023" s="170" t="s">
        <v>279</v>
      </c>
      <c r="H1023" s="171">
        <v>22.42</v>
      </c>
      <c r="I1023" s="172"/>
      <c r="J1023" s="173">
        <f>ROUND(I1023*H1023,2)</f>
        <v>0</v>
      </c>
      <c r="K1023" s="169" t="s">
        <v>245</v>
      </c>
      <c r="L1023" s="41"/>
      <c r="M1023" s="174" t="s">
        <v>32</v>
      </c>
      <c r="N1023" s="175" t="s">
        <v>49</v>
      </c>
      <c r="O1023" s="66"/>
      <c r="P1023" s="176">
        <f>O1023*H1023</f>
        <v>0</v>
      </c>
      <c r="Q1023" s="176">
        <v>1.2E-4</v>
      </c>
      <c r="R1023" s="176">
        <f>Q1023*H1023</f>
        <v>2.6904000000000003E-3</v>
      </c>
      <c r="S1023" s="176">
        <v>0</v>
      </c>
      <c r="T1023" s="177">
        <f>S1023*H1023</f>
        <v>0</v>
      </c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R1023" s="178" t="s">
        <v>348</v>
      </c>
      <c r="AT1023" s="178" t="s">
        <v>141</v>
      </c>
      <c r="AU1023" s="178" t="s">
        <v>88</v>
      </c>
      <c r="AY1023" s="18" t="s">
        <v>140</v>
      </c>
      <c r="BE1023" s="179">
        <f>IF(N1023="základní",J1023,0)</f>
        <v>0</v>
      </c>
      <c r="BF1023" s="179">
        <f>IF(N1023="snížená",J1023,0)</f>
        <v>0</v>
      </c>
      <c r="BG1023" s="179">
        <f>IF(N1023="zákl. přenesená",J1023,0)</f>
        <v>0</v>
      </c>
      <c r="BH1023" s="179">
        <f>IF(N1023="sníž. přenesená",J1023,0)</f>
        <v>0</v>
      </c>
      <c r="BI1023" s="179">
        <f>IF(N1023="nulová",J1023,0)</f>
        <v>0</v>
      </c>
      <c r="BJ1023" s="18" t="s">
        <v>86</v>
      </c>
      <c r="BK1023" s="179">
        <f>ROUND(I1023*H1023,2)</f>
        <v>0</v>
      </c>
      <c r="BL1023" s="18" t="s">
        <v>348</v>
      </c>
      <c r="BM1023" s="178" t="s">
        <v>1469</v>
      </c>
    </row>
    <row r="1024" spans="1:65" s="2" customFormat="1" ht="11.25">
      <c r="A1024" s="36"/>
      <c r="B1024" s="37"/>
      <c r="C1024" s="38"/>
      <c r="D1024" s="180" t="s">
        <v>146</v>
      </c>
      <c r="E1024" s="38"/>
      <c r="F1024" s="181" t="s">
        <v>1470</v>
      </c>
      <c r="G1024" s="38"/>
      <c r="H1024" s="38"/>
      <c r="I1024" s="182"/>
      <c r="J1024" s="38"/>
      <c r="K1024" s="38"/>
      <c r="L1024" s="41"/>
      <c r="M1024" s="183"/>
      <c r="N1024" s="184"/>
      <c r="O1024" s="66"/>
      <c r="P1024" s="66"/>
      <c r="Q1024" s="66"/>
      <c r="R1024" s="66"/>
      <c r="S1024" s="66"/>
      <c r="T1024" s="67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T1024" s="18" t="s">
        <v>146</v>
      </c>
      <c r="AU1024" s="18" t="s">
        <v>88</v>
      </c>
    </row>
    <row r="1025" spans="1:65" s="2" customFormat="1" ht="11.25">
      <c r="A1025" s="36"/>
      <c r="B1025" s="37"/>
      <c r="C1025" s="38"/>
      <c r="D1025" s="198" t="s">
        <v>191</v>
      </c>
      <c r="E1025" s="38"/>
      <c r="F1025" s="199" t="s">
        <v>1471</v>
      </c>
      <c r="G1025" s="38"/>
      <c r="H1025" s="38"/>
      <c r="I1025" s="182"/>
      <c r="J1025" s="38"/>
      <c r="K1025" s="38"/>
      <c r="L1025" s="41"/>
      <c r="M1025" s="183"/>
      <c r="N1025" s="184"/>
      <c r="O1025" s="66"/>
      <c r="P1025" s="66"/>
      <c r="Q1025" s="66"/>
      <c r="R1025" s="66"/>
      <c r="S1025" s="66"/>
      <c r="T1025" s="67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T1025" s="18" t="s">
        <v>191</v>
      </c>
      <c r="AU1025" s="18" t="s">
        <v>88</v>
      </c>
    </row>
    <row r="1026" spans="1:65" s="13" customFormat="1" ht="11.25">
      <c r="B1026" s="200"/>
      <c r="C1026" s="201"/>
      <c r="D1026" s="180" t="s">
        <v>249</v>
      </c>
      <c r="E1026" s="202" t="s">
        <v>32</v>
      </c>
      <c r="F1026" s="203" t="s">
        <v>1463</v>
      </c>
      <c r="G1026" s="201"/>
      <c r="H1026" s="202" t="s">
        <v>32</v>
      </c>
      <c r="I1026" s="204"/>
      <c r="J1026" s="201"/>
      <c r="K1026" s="201"/>
      <c r="L1026" s="205"/>
      <c r="M1026" s="206"/>
      <c r="N1026" s="207"/>
      <c r="O1026" s="207"/>
      <c r="P1026" s="207"/>
      <c r="Q1026" s="207"/>
      <c r="R1026" s="207"/>
      <c r="S1026" s="207"/>
      <c r="T1026" s="208"/>
      <c r="AT1026" s="209" t="s">
        <v>249</v>
      </c>
      <c r="AU1026" s="209" t="s">
        <v>88</v>
      </c>
      <c r="AV1026" s="13" t="s">
        <v>86</v>
      </c>
      <c r="AW1026" s="13" t="s">
        <v>39</v>
      </c>
      <c r="AX1026" s="13" t="s">
        <v>78</v>
      </c>
      <c r="AY1026" s="209" t="s">
        <v>140</v>
      </c>
    </row>
    <row r="1027" spans="1:65" s="14" customFormat="1" ht="11.25">
      <c r="B1027" s="210"/>
      <c r="C1027" s="211"/>
      <c r="D1027" s="180" t="s">
        <v>249</v>
      </c>
      <c r="E1027" s="212" t="s">
        <v>32</v>
      </c>
      <c r="F1027" s="213" t="s">
        <v>1464</v>
      </c>
      <c r="G1027" s="211"/>
      <c r="H1027" s="214">
        <v>16.66</v>
      </c>
      <c r="I1027" s="215"/>
      <c r="J1027" s="211"/>
      <c r="K1027" s="211"/>
      <c r="L1027" s="216"/>
      <c r="M1027" s="217"/>
      <c r="N1027" s="218"/>
      <c r="O1027" s="218"/>
      <c r="P1027" s="218"/>
      <c r="Q1027" s="218"/>
      <c r="R1027" s="218"/>
      <c r="S1027" s="218"/>
      <c r="T1027" s="219"/>
      <c r="AT1027" s="220" t="s">
        <v>249</v>
      </c>
      <c r="AU1027" s="220" t="s">
        <v>88</v>
      </c>
      <c r="AV1027" s="14" t="s">
        <v>88</v>
      </c>
      <c r="AW1027" s="14" t="s">
        <v>39</v>
      </c>
      <c r="AX1027" s="14" t="s">
        <v>78</v>
      </c>
      <c r="AY1027" s="220" t="s">
        <v>140</v>
      </c>
    </row>
    <row r="1028" spans="1:65" s="14" customFormat="1" ht="11.25">
      <c r="B1028" s="210"/>
      <c r="C1028" s="211"/>
      <c r="D1028" s="180" t="s">
        <v>249</v>
      </c>
      <c r="E1028" s="212" t="s">
        <v>32</v>
      </c>
      <c r="F1028" s="213" t="s">
        <v>1465</v>
      </c>
      <c r="G1028" s="211"/>
      <c r="H1028" s="214">
        <v>5.76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249</v>
      </c>
      <c r="AU1028" s="220" t="s">
        <v>88</v>
      </c>
      <c r="AV1028" s="14" t="s">
        <v>88</v>
      </c>
      <c r="AW1028" s="14" t="s">
        <v>39</v>
      </c>
      <c r="AX1028" s="14" t="s">
        <v>78</v>
      </c>
      <c r="AY1028" s="220" t="s">
        <v>140</v>
      </c>
    </row>
    <row r="1029" spans="1:65" s="15" customFormat="1" ht="11.25">
      <c r="B1029" s="221"/>
      <c r="C1029" s="222"/>
      <c r="D1029" s="180" t="s">
        <v>249</v>
      </c>
      <c r="E1029" s="223" t="s">
        <v>32</v>
      </c>
      <c r="F1029" s="224" t="s">
        <v>384</v>
      </c>
      <c r="G1029" s="222"/>
      <c r="H1029" s="225">
        <v>22.42</v>
      </c>
      <c r="I1029" s="226"/>
      <c r="J1029" s="222"/>
      <c r="K1029" s="222"/>
      <c r="L1029" s="227"/>
      <c r="M1029" s="228"/>
      <c r="N1029" s="229"/>
      <c r="O1029" s="229"/>
      <c r="P1029" s="229"/>
      <c r="Q1029" s="229"/>
      <c r="R1029" s="229"/>
      <c r="S1029" s="229"/>
      <c r="T1029" s="230"/>
      <c r="AT1029" s="231" t="s">
        <v>249</v>
      </c>
      <c r="AU1029" s="231" t="s">
        <v>88</v>
      </c>
      <c r="AV1029" s="15" t="s">
        <v>139</v>
      </c>
      <c r="AW1029" s="15" t="s">
        <v>39</v>
      </c>
      <c r="AX1029" s="15" t="s">
        <v>86</v>
      </c>
      <c r="AY1029" s="231" t="s">
        <v>140</v>
      </c>
    </row>
    <row r="1030" spans="1:65" s="2" customFormat="1" ht="16.5" customHeight="1">
      <c r="A1030" s="36"/>
      <c r="B1030" s="37"/>
      <c r="C1030" s="167" t="s">
        <v>1472</v>
      </c>
      <c r="D1030" s="167" t="s">
        <v>141</v>
      </c>
      <c r="E1030" s="168" t="s">
        <v>1473</v>
      </c>
      <c r="F1030" s="169" t="s">
        <v>1474</v>
      </c>
      <c r="G1030" s="170" t="s">
        <v>279</v>
      </c>
      <c r="H1030" s="171">
        <v>22.42</v>
      </c>
      <c r="I1030" s="172"/>
      <c r="J1030" s="173">
        <f>ROUND(I1030*H1030,2)</f>
        <v>0</v>
      </c>
      <c r="K1030" s="169" t="s">
        <v>245</v>
      </c>
      <c r="L1030" s="41"/>
      <c r="M1030" s="174" t="s">
        <v>32</v>
      </c>
      <c r="N1030" s="175" t="s">
        <v>49</v>
      </c>
      <c r="O1030" s="66"/>
      <c r="P1030" s="176">
        <f>O1030*H1030</f>
        <v>0</v>
      </c>
      <c r="Q1030" s="176">
        <v>1.2E-4</v>
      </c>
      <c r="R1030" s="176">
        <f>Q1030*H1030</f>
        <v>2.6904000000000003E-3</v>
      </c>
      <c r="S1030" s="176">
        <v>0</v>
      </c>
      <c r="T1030" s="177">
        <f>S1030*H1030</f>
        <v>0</v>
      </c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R1030" s="178" t="s">
        <v>348</v>
      </c>
      <c r="AT1030" s="178" t="s">
        <v>141</v>
      </c>
      <c r="AU1030" s="178" t="s">
        <v>88</v>
      </c>
      <c r="AY1030" s="18" t="s">
        <v>140</v>
      </c>
      <c r="BE1030" s="179">
        <f>IF(N1030="základní",J1030,0)</f>
        <v>0</v>
      </c>
      <c r="BF1030" s="179">
        <f>IF(N1030="snížená",J1030,0)</f>
        <v>0</v>
      </c>
      <c r="BG1030" s="179">
        <f>IF(N1030="zákl. přenesená",J1030,0)</f>
        <v>0</v>
      </c>
      <c r="BH1030" s="179">
        <f>IF(N1030="sníž. přenesená",J1030,0)</f>
        <v>0</v>
      </c>
      <c r="BI1030" s="179">
        <f>IF(N1030="nulová",J1030,0)</f>
        <v>0</v>
      </c>
      <c r="BJ1030" s="18" t="s">
        <v>86</v>
      </c>
      <c r="BK1030" s="179">
        <f>ROUND(I1030*H1030,2)</f>
        <v>0</v>
      </c>
      <c r="BL1030" s="18" t="s">
        <v>348</v>
      </c>
      <c r="BM1030" s="178" t="s">
        <v>1475</v>
      </c>
    </row>
    <row r="1031" spans="1:65" s="2" customFormat="1" ht="11.25">
      <c r="A1031" s="36"/>
      <c r="B1031" s="37"/>
      <c r="C1031" s="38"/>
      <c r="D1031" s="180" t="s">
        <v>146</v>
      </c>
      <c r="E1031" s="38"/>
      <c r="F1031" s="181" t="s">
        <v>1476</v>
      </c>
      <c r="G1031" s="38"/>
      <c r="H1031" s="38"/>
      <c r="I1031" s="182"/>
      <c r="J1031" s="38"/>
      <c r="K1031" s="38"/>
      <c r="L1031" s="41"/>
      <c r="M1031" s="183"/>
      <c r="N1031" s="184"/>
      <c r="O1031" s="66"/>
      <c r="P1031" s="66"/>
      <c r="Q1031" s="66"/>
      <c r="R1031" s="66"/>
      <c r="S1031" s="66"/>
      <c r="T1031" s="67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T1031" s="18" t="s">
        <v>146</v>
      </c>
      <c r="AU1031" s="18" t="s">
        <v>88</v>
      </c>
    </row>
    <row r="1032" spans="1:65" s="2" customFormat="1" ht="11.25">
      <c r="A1032" s="36"/>
      <c r="B1032" s="37"/>
      <c r="C1032" s="38"/>
      <c r="D1032" s="198" t="s">
        <v>191</v>
      </c>
      <c r="E1032" s="38"/>
      <c r="F1032" s="199" t="s">
        <v>1477</v>
      </c>
      <c r="G1032" s="38"/>
      <c r="H1032" s="38"/>
      <c r="I1032" s="182"/>
      <c r="J1032" s="38"/>
      <c r="K1032" s="38"/>
      <c r="L1032" s="41"/>
      <c r="M1032" s="183"/>
      <c r="N1032" s="184"/>
      <c r="O1032" s="66"/>
      <c r="P1032" s="66"/>
      <c r="Q1032" s="66"/>
      <c r="R1032" s="66"/>
      <c r="S1032" s="66"/>
      <c r="T1032" s="67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T1032" s="18" t="s">
        <v>191</v>
      </c>
      <c r="AU1032" s="18" t="s">
        <v>88</v>
      </c>
    </row>
    <row r="1033" spans="1:65" s="13" customFormat="1" ht="11.25">
      <c r="B1033" s="200"/>
      <c r="C1033" s="201"/>
      <c r="D1033" s="180" t="s">
        <v>249</v>
      </c>
      <c r="E1033" s="202" t="s">
        <v>32</v>
      </c>
      <c r="F1033" s="203" t="s">
        <v>1463</v>
      </c>
      <c r="G1033" s="201"/>
      <c r="H1033" s="202" t="s">
        <v>32</v>
      </c>
      <c r="I1033" s="204"/>
      <c r="J1033" s="201"/>
      <c r="K1033" s="201"/>
      <c r="L1033" s="205"/>
      <c r="M1033" s="206"/>
      <c r="N1033" s="207"/>
      <c r="O1033" s="207"/>
      <c r="P1033" s="207"/>
      <c r="Q1033" s="207"/>
      <c r="R1033" s="207"/>
      <c r="S1033" s="207"/>
      <c r="T1033" s="208"/>
      <c r="AT1033" s="209" t="s">
        <v>249</v>
      </c>
      <c r="AU1033" s="209" t="s">
        <v>88</v>
      </c>
      <c r="AV1033" s="13" t="s">
        <v>86</v>
      </c>
      <c r="AW1033" s="13" t="s">
        <v>39</v>
      </c>
      <c r="AX1033" s="13" t="s">
        <v>78</v>
      </c>
      <c r="AY1033" s="209" t="s">
        <v>140</v>
      </c>
    </row>
    <row r="1034" spans="1:65" s="14" customFormat="1" ht="11.25">
      <c r="B1034" s="210"/>
      <c r="C1034" s="211"/>
      <c r="D1034" s="180" t="s">
        <v>249</v>
      </c>
      <c r="E1034" s="212" t="s">
        <v>32</v>
      </c>
      <c r="F1034" s="213" t="s">
        <v>1464</v>
      </c>
      <c r="G1034" s="211"/>
      <c r="H1034" s="214">
        <v>16.66</v>
      </c>
      <c r="I1034" s="215"/>
      <c r="J1034" s="211"/>
      <c r="K1034" s="211"/>
      <c r="L1034" s="216"/>
      <c r="M1034" s="217"/>
      <c r="N1034" s="218"/>
      <c r="O1034" s="218"/>
      <c r="P1034" s="218"/>
      <c r="Q1034" s="218"/>
      <c r="R1034" s="218"/>
      <c r="S1034" s="218"/>
      <c r="T1034" s="219"/>
      <c r="AT1034" s="220" t="s">
        <v>249</v>
      </c>
      <c r="AU1034" s="220" t="s">
        <v>88</v>
      </c>
      <c r="AV1034" s="14" t="s">
        <v>88</v>
      </c>
      <c r="AW1034" s="14" t="s">
        <v>39</v>
      </c>
      <c r="AX1034" s="14" t="s">
        <v>78</v>
      </c>
      <c r="AY1034" s="220" t="s">
        <v>140</v>
      </c>
    </row>
    <row r="1035" spans="1:65" s="14" customFormat="1" ht="11.25">
      <c r="B1035" s="210"/>
      <c r="C1035" s="211"/>
      <c r="D1035" s="180" t="s">
        <v>249</v>
      </c>
      <c r="E1035" s="212" t="s">
        <v>32</v>
      </c>
      <c r="F1035" s="213" t="s">
        <v>1465</v>
      </c>
      <c r="G1035" s="211"/>
      <c r="H1035" s="214">
        <v>5.76</v>
      </c>
      <c r="I1035" s="215"/>
      <c r="J1035" s="211"/>
      <c r="K1035" s="211"/>
      <c r="L1035" s="216"/>
      <c r="M1035" s="217"/>
      <c r="N1035" s="218"/>
      <c r="O1035" s="218"/>
      <c r="P1035" s="218"/>
      <c r="Q1035" s="218"/>
      <c r="R1035" s="218"/>
      <c r="S1035" s="218"/>
      <c r="T1035" s="219"/>
      <c r="AT1035" s="220" t="s">
        <v>249</v>
      </c>
      <c r="AU1035" s="220" t="s">
        <v>88</v>
      </c>
      <c r="AV1035" s="14" t="s">
        <v>88</v>
      </c>
      <c r="AW1035" s="14" t="s">
        <v>39</v>
      </c>
      <c r="AX1035" s="14" t="s">
        <v>78</v>
      </c>
      <c r="AY1035" s="220" t="s">
        <v>140</v>
      </c>
    </row>
    <row r="1036" spans="1:65" s="15" customFormat="1" ht="11.25">
      <c r="B1036" s="221"/>
      <c r="C1036" s="222"/>
      <c r="D1036" s="180" t="s">
        <v>249</v>
      </c>
      <c r="E1036" s="223" t="s">
        <v>32</v>
      </c>
      <c r="F1036" s="224" t="s">
        <v>384</v>
      </c>
      <c r="G1036" s="222"/>
      <c r="H1036" s="225">
        <v>22.42</v>
      </c>
      <c r="I1036" s="226"/>
      <c r="J1036" s="222"/>
      <c r="K1036" s="222"/>
      <c r="L1036" s="227"/>
      <c r="M1036" s="228"/>
      <c r="N1036" s="229"/>
      <c r="O1036" s="229"/>
      <c r="P1036" s="229"/>
      <c r="Q1036" s="229"/>
      <c r="R1036" s="229"/>
      <c r="S1036" s="229"/>
      <c r="T1036" s="230"/>
      <c r="AT1036" s="231" t="s">
        <v>249</v>
      </c>
      <c r="AU1036" s="231" t="s">
        <v>88</v>
      </c>
      <c r="AV1036" s="15" t="s">
        <v>139</v>
      </c>
      <c r="AW1036" s="15" t="s">
        <v>39</v>
      </c>
      <c r="AX1036" s="15" t="s">
        <v>86</v>
      </c>
      <c r="AY1036" s="231" t="s">
        <v>140</v>
      </c>
    </row>
    <row r="1037" spans="1:65" s="11" customFormat="1" ht="22.9" customHeight="1">
      <c r="B1037" s="153"/>
      <c r="C1037" s="154"/>
      <c r="D1037" s="155" t="s">
        <v>77</v>
      </c>
      <c r="E1037" s="196" t="s">
        <v>1478</v>
      </c>
      <c r="F1037" s="196" t="s">
        <v>1479</v>
      </c>
      <c r="G1037" s="154"/>
      <c r="H1037" s="154"/>
      <c r="I1037" s="157"/>
      <c r="J1037" s="197">
        <f>BK1037</f>
        <v>0</v>
      </c>
      <c r="K1037" s="154"/>
      <c r="L1037" s="159"/>
      <c r="M1037" s="160"/>
      <c r="N1037" s="161"/>
      <c r="O1037" s="161"/>
      <c r="P1037" s="162">
        <f>SUM(P1038:P1075)</f>
        <v>0</v>
      </c>
      <c r="Q1037" s="161"/>
      <c r="R1037" s="162">
        <f>SUM(R1038:R1075)</f>
        <v>0.39822200000000002</v>
      </c>
      <c r="S1037" s="161"/>
      <c r="T1037" s="163">
        <f>SUM(T1038:T1075)</f>
        <v>0</v>
      </c>
      <c r="AR1037" s="164" t="s">
        <v>88</v>
      </c>
      <c r="AT1037" s="165" t="s">
        <v>77</v>
      </c>
      <c r="AU1037" s="165" t="s">
        <v>86</v>
      </c>
      <c r="AY1037" s="164" t="s">
        <v>140</v>
      </c>
      <c r="BK1037" s="166">
        <f>SUM(BK1038:BK1075)</f>
        <v>0</v>
      </c>
    </row>
    <row r="1038" spans="1:65" s="2" customFormat="1" ht="16.5" customHeight="1">
      <c r="A1038" s="36"/>
      <c r="B1038" s="37"/>
      <c r="C1038" s="167" t="s">
        <v>1480</v>
      </c>
      <c r="D1038" s="167" t="s">
        <v>141</v>
      </c>
      <c r="E1038" s="168" t="s">
        <v>1481</v>
      </c>
      <c r="F1038" s="169" t="s">
        <v>1482</v>
      </c>
      <c r="G1038" s="170" t="s">
        <v>279</v>
      </c>
      <c r="H1038" s="171">
        <v>38.299999999999997</v>
      </c>
      <c r="I1038" s="172"/>
      <c r="J1038" s="173">
        <f>ROUND(I1038*H1038,2)</f>
        <v>0</v>
      </c>
      <c r="K1038" s="169" t="s">
        <v>245</v>
      </c>
      <c r="L1038" s="41"/>
      <c r="M1038" s="174" t="s">
        <v>32</v>
      </c>
      <c r="N1038" s="175" t="s">
        <v>49</v>
      </c>
      <c r="O1038" s="66"/>
      <c r="P1038" s="176">
        <f>O1038*H1038</f>
        <v>0</v>
      </c>
      <c r="Q1038" s="176">
        <v>0</v>
      </c>
      <c r="R1038" s="176">
        <f>Q1038*H1038</f>
        <v>0</v>
      </c>
      <c r="S1038" s="176">
        <v>0</v>
      </c>
      <c r="T1038" s="177">
        <f>S1038*H1038</f>
        <v>0</v>
      </c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R1038" s="178" t="s">
        <v>348</v>
      </c>
      <c r="AT1038" s="178" t="s">
        <v>141</v>
      </c>
      <c r="AU1038" s="178" t="s">
        <v>88</v>
      </c>
      <c r="AY1038" s="18" t="s">
        <v>140</v>
      </c>
      <c r="BE1038" s="179">
        <f>IF(N1038="základní",J1038,0)</f>
        <v>0</v>
      </c>
      <c r="BF1038" s="179">
        <f>IF(N1038="snížená",J1038,0)</f>
        <v>0</v>
      </c>
      <c r="BG1038" s="179">
        <f>IF(N1038="zákl. přenesená",J1038,0)</f>
        <v>0</v>
      </c>
      <c r="BH1038" s="179">
        <f>IF(N1038="sníž. přenesená",J1038,0)</f>
        <v>0</v>
      </c>
      <c r="BI1038" s="179">
        <f>IF(N1038="nulová",J1038,0)</f>
        <v>0</v>
      </c>
      <c r="BJ1038" s="18" t="s">
        <v>86</v>
      </c>
      <c r="BK1038" s="179">
        <f>ROUND(I1038*H1038,2)</f>
        <v>0</v>
      </c>
      <c r="BL1038" s="18" t="s">
        <v>348</v>
      </c>
      <c r="BM1038" s="178" t="s">
        <v>1483</v>
      </c>
    </row>
    <row r="1039" spans="1:65" s="2" customFormat="1" ht="19.5">
      <c r="A1039" s="36"/>
      <c r="B1039" s="37"/>
      <c r="C1039" s="38"/>
      <c r="D1039" s="180" t="s">
        <v>146</v>
      </c>
      <c r="E1039" s="38"/>
      <c r="F1039" s="181" t="s">
        <v>1484</v>
      </c>
      <c r="G1039" s="38"/>
      <c r="H1039" s="38"/>
      <c r="I1039" s="182"/>
      <c r="J1039" s="38"/>
      <c r="K1039" s="38"/>
      <c r="L1039" s="41"/>
      <c r="M1039" s="183"/>
      <c r="N1039" s="184"/>
      <c r="O1039" s="66"/>
      <c r="P1039" s="66"/>
      <c r="Q1039" s="66"/>
      <c r="R1039" s="66"/>
      <c r="S1039" s="66"/>
      <c r="T1039" s="67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T1039" s="18" t="s">
        <v>146</v>
      </c>
      <c r="AU1039" s="18" t="s">
        <v>88</v>
      </c>
    </row>
    <row r="1040" spans="1:65" s="2" customFormat="1" ht="11.25">
      <c r="A1040" s="36"/>
      <c r="B1040" s="37"/>
      <c r="C1040" s="38"/>
      <c r="D1040" s="198" t="s">
        <v>191</v>
      </c>
      <c r="E1040" s="38"/>
      <c r="F1040" s="199" t="s">
        <v>1485</v>
      </c>
      <c r="G1040" s="38"/>
      <c r="H1040" s="38"/>
      <c r="I1040" s="182"/>
      <c r="J1040" s="38"/>
      <c r="K1040" s="38"/>
      <c r="L1040" s="41"/>
      <c r="M1040" s="183"/>
      <c r="N1040" s="184"/>
      <c r="O1040" s="66"/>
      <c r="P1040" s="66"/>
      <c r="Q1040" s="66"/>
      <c r="R1040" s="66"/>
      <c r="S1040" s="66"/>
      <c r="T1040" s="67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T1040" s="18" t="s">
        <v>191</v>
      </c>
      <c r="AU1040" s="18" t="s">
        <v>88</v>
      </c>
    </row>
    <row r="1041" spans="1:65" s="13" customFormat="1" ht="11.25">
      <c r="B1041" s="200"/>
      <c r="C1041" s="201"/>
      <c r="D1041" s="180" t="s">
        <v>249</v>
      </c>
      <c r="E1041" s="202" t="s">
        <v>32</v>
      </c>
      <c r="F1041" s="203" t="s">
        <v>1486</v>
      </c>
      <c r="G1041" s="201"/>
      <c r="H1041" s="202" t="s">
        <v>32</v>
      </c>
      <c r="I1041" s="204"/>
      <c r="J1041" s="201"/>
      <c r="K1041" s="201"/>
      <c r="L1041" s="205"/>
      <c r="M1041" s="206"/>
      <c r="N1041" s="207"/>
      <c r="O1041" s="207"/>
      <c r="P1041" s="207"/>
      <c r="Q1041" s="207"/>
      <c r="R1041" s="207"/>
      <c r="S1041" s="207"/>
      <c r="T1041" s="208"/>
      <c r="AT1041" s="209" t="s">
        <v>249</v>
      </c>
      <c r="AU1041" s="209" t="s">
        <v>88</v>
      </c>
      <c r="AV1041" s="13" t="s">
        <v>86</v>
      </c>
      <c r="AW1041" s="13" t="s">
        <v>39</v>
      </c>
      <c r="AX1041" s="13" t="s">
        <v>78</v>
      </c>
      <c r="AY1041" s="209" t="s">
        <v>140</v>
      </c>
    </row>
    <row r="1042" spans="1:65" s="14" customFormat="1" ht="11.25">
      <c r="B1042" s="210"/>
      <c r="C1042" s="211"/>
      <c r="D1042" s="180" t="s">
        <v>249</v>
      </c>
      <c r="E1042" s="212" t="s">
        <v>32</v>
      </c>
      <c r="F1042" s="213" t="s">
        <v>1487</v>
      </c>
      <c r="G1042" s="211"/>
      <c r="H1042" s="214">
        <v>38.299999999999997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249</v>
      </c>
      <c r="AU1042" s="220" t="s">
        <v>88</v>
      </c>
      <c r="AV1042" s="14" t="s">
        <v>88</v>
      </c>
      <c r="AW1042" s="14" t="s">
        <v>39</v>
      </c>
      <c r="AX1042" s="14" t="s">
        <v>86</v>
      </c>
      <c r="AY1042" s="220" t="s">
        <v>140</v>
      </c>
    </row>
    <row r="1043" spans="1:65" s="2" customFormat="1" ht="16.5" customHeight="1">
      <c r="A1043" s="36"/>
      <c r="B1043" s="37"/>
      <c r="C1043" s="232" t="s">
        <v>1488</v>
      </c>
      <c r="D1043" s="232" t="s">
        <v>416</v>
      </c>
      <c r="E1043" s="233" t="s">
        <v>1489</v>
      </c>
      <c r="F1043" s="234" t="s">
        <v>1490</v>
      </c>
      <c r="G1043" s="235" t="s">
        <v>279</v>
      </c>
      <c r="H1043" s="236">
        <v>40.215000000000003</v>
      </c>
      <c r="I1043" s="237"/>
      <c r="J1043" s="238">
        <f>ROUND(I1043*H1043,2)</f>
        <v>0</v>
      </c>
      <c r="K1043" s="234" t="s">
        <v>245</v>
      </c>
      <c r="L1043" s="239"/>
      <c r="M1043" s="240" t="s">
        <v>32</v>
      </c>
      <c r="N1043" s="241" t="s">
        <v>49</v>
      </c>
      <c r="O1043" s="66"/>
      <c r="P1043" s="176">
        <f>O1043*H1043</f>
        <v>0</v>
      </c>
      <c r="Q1043" s="176">
        <v>0</v>
      </c>
      <c r="R1043" s="176">
        <f>Q1043*H1043</f>
        <v>0</v>
      </c>
      <c r="S1043" s="176">
        <v>0</v>
      </c>
      <c r="T1043" s="177">
        <f>S1043*H1043</f>
        <v>0</v>
      </c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R1043" s="178" t="s">
        <v>483</v>
      </c>
      <c r="AT1043" s="178" t="s">
        <v>416</v>
      </c>
      <c r="AU1043" s="178" t="s">
        <v>88</v>
      </c>
      <c r="AY1043" s="18" t="s">
        <v>140</v>
      </c>
      <c r="BE1043" s="179">
        <f>IF(N1043="základní",J1043,0)</f>
        <v>0</v>
      </c>
      <c r="BF1043" s="179">
        <f>IF(N1043="snížená",J1043,0)</f>
        <v>0</v>
      </c>
      <c r="BG1043" s="179">
        <f>IF(N1043="zákl. přenesená",J1043,0)</f>
        <v>0</v>
      </c>
      <c r="BH1043" s="179">
        <f>IF(N1043="sníž. přenesená",J1043,0)</f>
        <v>0</v>
      </c>
      <c r="BI1043" s="179">
        <f>IF(N1043="nulová",J1043,0)</f>
        <v>0</v>
      </c>
      <c r="BJ1043" s="18" t="s">
        <v>86</v>
      </c>
      <c r="BK1043" s="179">
        <f>ROUND(I1043*H1043,2)</f>
        <v>0</v>
      </c>
      <c r="BL1043" s="18" t="s">
        <v>348</v>
      </c>
      <c r="BM1043" s="178" t="s">
        <v>1491</v>
      </c>
    </row>
    <row r="1044" spans="1:65" s="2" customFormat="1" ht="11.25">
      <c r="A1044" s="36"/>
      <c r="B1044" s="37"/>
      <c r="C1044" s="38"/>
      <c r="D1044" s="180" t="s">
        <v>146</v>
      </c>
      <c r="E1044" s="38"/>
      <c r="F1044" s="181" t="s">
        <v>1490</v>
      </c>
      <c r="G1044" s="38"/>
      <c r="H1044" s="38"/>
      <c r="I1044" s="182"/>
      <c r="J1044" s="38"/>
      <c r="K1044" s="38"/>
      <c r="L1044" s="41"/>
      <c r="M1044" s="183"/>
      <c r="N1044" s="184"/>
      <c r="O1044" s="66"/>
      <c r="P1044" s="66"/>
      <c r="Q1044" s="66"/>
      <c r="R1044" s="66"/>
      <c r="S1044" s="66"/>
      <c r="T1044" s="67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T1044" s="18" t="s">
        <v>146</v>
      </c>
      <c r="AU1044" s="18" t="s">
        <v>88</v>
      </c>
    </row>
    <row r="1045" spans="1:65" s="14" customFormat="1" ht="11.25">
      <c r="B1045" s="210"/>
      <c r="C1045" s="211"/>
      <c r="D1045" s="180" t="s">
        <v>249</v>
      </c>
      <c r="E1045" s="211"/>
      <c r="F1045" s="213" t="s">
        <v>1492</v>
      </c>
      <c r="G1045" s="211"/>
      <c r="H1045" s="214">
        <v>40.215000000000003</v>
      </c>
      <c r="I1045" s="215"/>
      <c r="J1045" s="211"/>
      <c r="K1045" s="211"/>
      <c r="L1045" s="216"/>
      <c r="M1045" s="217"/>
      <c r="N1045" s="218"/>
      <c r="O1045" s="218"/>
      <c r="P1045" s="218"/>
      <c r="Q1045" s="218"/>
      <c r="R1045" s="218"/>
      <c r="S1045" s="218"/>
      <c r="T1045" s="219"/>
      <c r="AT1045" s="220" t="s">
        <v>249</v>
      </c>
      <c r="AU1045" s="220" t="s">
        <v>88</v>
      </c>
      <c r="AV1045" s="14" t="s">
        <v>88</v>
      </c>
      <c r="AW1045" s="14" t="s">
        <v>4</v>
      </c>
      <c r="AX1045" s="14" t="s">
        <v>86</v>
      </c>
      <c r="AY1045" s="220" t="s">
        <v>140</v>
      </c>
    </row>
    <row r="1046" spans="1:65" s="2" customFormat="1" ht="16.5" customHeight="1">
      <c r="A1046" s="36"/>
      <c r="B1046" s="37"/>
      <c r="C1046" s="167" t="s">
        <v>1493</v>
      </c>
      <c r="D1046" s="167" t="s">
        <v>141</v>
      </c>
      <c r="E1046" s="168" t="s">
        <v>1494</v>
      </c>
      <c r="F1046" s="169" t="s">
        <v>1495</v>
      </c>
      <c r="G1046" s="170" t="s">
        <v>279</v>
      </c>
      <c r="H1046" s="171">
        <v>865.7</v>
      </c>
      <c r="I1046" s="172"/>
      <c r="J1046" s="173">
        <f>ROUND(I1046*H1046,2)</f>
        <v>0</v>
      </c>
      <c r="K1046" s="169" t="s">
        <v>245</v>
      </c>
      <c r="L1046" s="41"/>
      <c r="M1046" s="174" t="s">
        <v>32</v>
      </c>
      <c r="N1046" s="175" t="s">
        <v>49</v>
      </c>
      <c r="O1046" s="66"/>
      <c r="P1046" s="176">
        <f>O1046*H1046</f>
        <v>0</v>
      </c>
      <c r="Q1046" s="176">
        <v>2.0000000000000001E-4</v>
      </c>
      <c r="R1046" s="176">
        <f>Q1046*H1046</f>
        <v>0.17314000000000002</v>
      </c>
      <c r="S1046" s="176">
        <v>0</v>
      </c>
      <c r="T1046" s="177">
        <f>S1046*H1046</f>
        <v>0</v>
      </c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R1046" s="178" t="s">
        <v>348</v>
      </c>
      <c r="AT1046" s="178" t="s">
        <v>141</v>
      </c>
      <c r="AU1046" s="178" t="s">
        <v>88</v>
      </c>
      <c r="AY1046" s="18" t="s">
        <v>140</v>
      </c>
      <c r="BE1046" s="179">
        <f>IF(N1046="základní",J1046,0)</f>
        <v>0</v>
      </c>
      <c r="BF1046" s="179">
        <f>IF(N1046="snížená",J1046,0)</f>
        <v>0</v>
      </c>
      <c r="BG1046" s="179">
        <f>IF(N1046="zákl. přenesená",J1046,0)</f>
        <v>0</v>
      </c>
      <c r="BH1046" s="179">
        <f>IF(N1046="sníž. přenesená",J1046,0)</f>
        <v>0</v>
      </c>
      <c r="BI1046" s="179">
        <f>IF(N1046="nulová",J1046,0)</f>
        <v>0</v>
      </c>
      <c r="BJ1046" s="18" t="s">
        <v>86</v>
      </c>
      <c r="BK1046" s="179">
        <f>ROUND(I1046*H1046,2)</f>
        <v>0</v>
      </c>
      <c r="BL1046" s="18" t="s">
        <v>348</v>
      </c>
      <c r="BM1046" s="178" t="s">
        <v>1496</v>
      </c>
    </row>
    <row r="1047" spans="1:65" s="2" customFormat="1" ht="11.25">
      <c r="A1047" s="36"/>
      <c r="B1047" s="37"/>
      <c r="C1047" s="38"/>
      <c r="D1047" s="180" t="s">
        <v>146</v>
      </c>
      <c r="E1047" s="38"/>
      <c r="F1047" s="181" t="s">
        <v>1497</v>
      </c>
      <c r="G1047" s="38"/>
      <c r="H1047" s="38"/>
      <c r="I1047" s="182"/>
      <c r="J1047" s="38"/>
      <c r="K1047" s="38"/>
      <c r="L1047" s="41"/>
      <c r="M1047" s="183"/>
      <c r="N1047" s="184"/>
      <c r="O1047" s="66"/>
      <c r="P1047" s="66"/>
      <c r="Q1047" s="66"/>
      <c r="R1047" s="66"/>
      <c r="S1047" s="66"/>
      <c r="T1047" s="67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T1047" s="18" t="s">
        <v>146</v>
      </c>
      <c r="AU1047" s="18" t="s">
        <v>88</v>
      </c>
    </row>
    <row r="1048" spans="1:65" s="2" customFormat="1" ht="11.25">
      <c r="A1048" s="36"/>
      <c r="B1048" s="37"/>
      <c r="C1048" s="38"/>
      <c r="D1048" s="198" t="s">
        <v>191</v>
      </c>
      <c r="E1048" s="38"/>
      <c r="F1048" s="199" t="s">
        <v>1498</v>
      </c>
      <c r="G1048" s="38"/>
      <c r="H1048" s="38"/>
      <c r="I1048" s="182"/>
      <c r="J1048" s="38"/>
      <c r="K1048" s="38"/>
      <c r="L1048" s="41"/>
      <c r="M1048" s="183"/>
      <c r="N1048" s="184"/>
      <c r="O1048" s="66"/>
      <c r="P1048" s="66"/>
      <c r="Q1048" s="66"/>
      <c r="R1048" s="66"/>
      <c r="S1048" s="66"/>
      <c r="T1048" s="67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T1048" s="18" t="s">
        <v>191</v>
      </c>
      <c r="AU1048" s="18" t="s">
        <v>88</v>
      </c>
    </row>
    <row r="1049" spans="1:65" s="13" customFormat="1" ht="11.25">
      <c r="B1049" s="200"/>
      <c r="C1049" s="201"/>
      <c r="D1049" s="180" t="s">
        <v>249</v>
      </c>
      <c r="E1049" s="202" t="s">
        <v>32</v>
      </c>
      <c r="F1049" s="203" t="s">
        <v>579</v>
      </c>
      <c r="G1049" s="201"/>
      <c r="H1049" s="202" t="s">
        <v>32</v>
      </c>
      <c r="I1049" s="204"/>
      <c r="J1049" s="201"/>
      <c r="K1049" s="201"/>
      <c r="L1049" s="205"/>
      <c r="M1049" s="206"/>
      <c r="N1049" s="207"/>
      <c r="O1049" s="207"/>
      <c r="P1049" s="207"/>
      <c r="Q1049" s="207"/>
      <c r="R1049" s="207"/>
      <c r="S1049" s="207"/>
      <c r="T1049" s="208"/>
      <c r="AT1049" s="209" t="s">
        <v>249</v>
      </c>
      <c r="AU1049" s="209" t="s">
        <v>88</v>
      </c>
      <c r="AV1049" s="13" t="s">
        <v>86</v>
      </c>
      <c r="AW1049" s="13" t="s">
        <v>39</v>
      </c>
      <c r="AX1049" s="13" t="s">
        <v>78</v>
      </c>
      <c r="AY1049" s="209" t="s">
        <v>140</v>
      </c>
    </row>
    <row r="1050" spans="1:65" s="14" customFormat="1" ht="11.25">
      <c r="B1050" s="210"/>
      <c r="C1050" s="211"/>
      <c r="D1050" s="180" t="s">
        <v>249</v>
      </c>
      <c r="E1050" s="212" t="s">
        <v>32</v>
      </c>
      <c r="F1050" s="213" t="s">
        <v>580</v>
      </c>
      <c r="G1050" s="211"/>
      <c r="H1050" s="214">
        <v>855.93</v>
      </c>
      <c r="I1050" s="215"/>
      <c r="J1050" s="211"/>
      <c r="K1050" s="211"/>
      <c r="L1050" s="216"/>
      <c r="M1050" s="217"/>
      <c r="N1050" s="218"/>
      <c r="O1050" s="218"/>
      <c r="P1050" s="218"/>
      <c r="Q1050" s="218"/>
      <c r="R1050" s="218"/>
      <c r="S1050" s="218"/>
      <c r="T1050" s="219"/>
      <c r="AT1050" s="220" t="s">
        <v>249</v>
      </c>
      <c r="AU1050" s="220" t="s">
        <v>88</v>
      </c>
      <c r="AV1050" s="14" t="s">
        <v>88</v>
      </c>
      <c r="AW1050" s="14" t="s">
        <v>39</v>
      </c>
      <c r="AX1050" s="14" t="s">
        <v>78</v>
      </c>
      <c r="AY1050" s="220" t="s">
        <v>140</v>
      </c>
    </row>
    <row r="1051" spans="1:65" s="13" customFormat="1" ht="11.25">
      <c r="B1051" s="200"/>
      <c r="C1051" s="201"/>
      <c r="D1051" s="180" t="s">
        <v>249</v>
      </c>
      <c r="E1051" s="202" t="s">
        <v>32</v>
      </c>
      <c r="F1051" s="203" t="s">
        <v>581</v>
      </c>
      <c r="G1051" s="201"/>
      <c r="H1051" s="202" t="s">
        <v>32</v>
      </c>
      <c r="I1051" s="204"/>
      <c r="J1051" s="201"/>
      <c r="K1051" s="201"/>
      <c r="L1051" s="205"/>
      <c r="M1051" s="206"/>
      <c r="N1051" s="207"/>
      <c r="O1051" s="207"/>
      <c r="P1051" s="207"/>
      <c r="Q1051" s="207"/>
      <c r="R1051" s="207"/>
      <c r="S1051" s="207"/>
      <c r="T1051" s="208"/>
      <c r="AT1051" s="209" t="s">
        <v>249</v>
      </c>
      <c r="AU1051" s="209" t="s">
        <v>88</v>
      </c>
      <c r="AV1051" s="13" t="s">
        <v>86</v>
      </c>
      <c r="AW1051" s="13" t="s">
        <v>39</v>
      </c>
      <c r="AX1051" s="13" t="s">
        <v>78</v>
      </c>
      <c r="AY1051" s="209" t="s">
        <v>140</v>
      </c>
    </row>
    <row r="1052" spans="1:65" s="14" customFormat="1" ht="11.25">
      <c r="B1052" s="210"/>
      <c r="C1052" s="211"/>
      <c r="D1052" s="180" t="s">
        <v>249</v>
      </c>
      <c r="E1052" s="212" t="s">
        <v>32</v>
      </c>
      <c r="F1052" s="213" t="s">
        <v>582</v>
      </c>
      <c r="G1052" s="211"/>
      <c r="H1052" s="214">
        <v>-87.26</v>
      </c>
      <c r="I1052" s="215"/>
      <c r="J1052" s="211"/>
      <c r="K1052" s="211"/>
      <c r="L1052" s="216"/>
      <c r="M1052" s="217"/>
      <c r="N1052" s="218"/>
      <c r="O1052" s="218"/>
      <c r="P1052" s="218"/>
      <c r="Q1052" s="218"/>
      <c r="R1052" s="218"/>
      <c r="S1052" s="218"/>
      <c r="T1052" s="219"/>
      <c r="AT1052" s="220" t="s">
        <v>249</v>
      </c>
      <c r="AU1052" s="220" t="s">
        <v>88</v>
      </c>
      <c r="AV1052" s="14" t="s">
        <v>88</v>
      </c>
      <c r="AW1052" s="14" t="s">
        <v>39</v>
      </c>
      <c r="AX1052" s="14" t="s">
        <v>78</v>
      </c>
      <c r="AY1052" s="220" t="s">
        <v>140</v>
      </c>
    </row>
    <row r="1053" spans="1:65" s="14" customFormat="1" ht="11.25">
      <c r="B1053" s="210"/>
      <c r="C1053" s="211"/>
      <c r="D1053" s="180" t="s">
        <v>249</v>
      </c>
      <c r="E1053" s="212" t="s">
        <v>32</v>
      </c>
      <c r="F1053" s="213" t="s">
        <v>583</v>
      </c>
      <c r="G1053" s="211"/>
      <c r="H1053" s="214">
        <v>-38.299999999999997</v>
      </c>
      <c r="I1053" s="215"/>
      <c r="J1053" s="211"/>
      <c r="K1053" s="211"/>
      <c r="L1053" s="216"/>
      <c r="M1053" s="217"/>
      <c r="N1053" s="218"/>
      <c r="O1053" s="218"/>
      <c r="P1053" s="218"/>
      <c r="Q1053" s="218"/>
      <c r="R1053" s="218"/>
      <c r="S1053" s="218"/>
      <c r="T1053" s="219"/>
      <c r="AT1053" s="220" t="s">
        <v>249</v>
      </c>
      <c r="AU1053" s="220" t="s">
        <v>88</v>
      </c>
      <c r="AV1053" s="14" t="s">
        <v>88</v>
      </c>
      <c r="AW1053" s="14" t="s">
        <v>39</v>
      </c>
      <c r="AX1053" s="14" t="s">
        <v>78</v>
      </c>
      <c r="AY1053" s="220" t="s">
        <v>140</v>
      </c>
    </row>
    <row r="1054" spans="1:65" s="13" customFormat="1" ht="11.25">
      <c r="B1054" s="200"/>
      <c r="C1054" s="201"/>
      <c r="D1054" s="180" t="s">
        <v>249</v>
      </c>
      <c r="E1054" s="202" t="s">
        <v>32</v>
      </c>
      <c r="F1054" s="203" t="s">
        <v>584</v>
      </c>
      <c r="G1054" s="201"/>
      <c r="H1054" s="202" t="s">
        <v>32</v>
      </c>
      <c r="I1054" s="204"/>
      <c r="J1054" s="201"/>
      <c r="K1054" s="201"/>
      <c r="L1054" s="205"/>
      <c r="M1054" s="206"/>
      <c r="N1054" s="207"/>
      <c r="O1054" s="207"/>
      <c r="P1054" s="207"/>
      <c r="Q1054" s="207"/>
      <c r="R1054" s="207"/>
      <c r="S1054" s="207"/>
      <c r="T1054" s="208"/>
      <c r="AT1054" s="209" t="s">
        <v>249</v>
      </c>
      <c r="AU1054" s="209" t="s">
        <v>88</v>
      </c>
      <c r="AV1054" s="13" t="s">
        <v>86</v>
      </c>
      <c r="AW1054" s="13" t="s">
        <v>39</v>
      </c>
      <c r="AX1054" s="13" t="s">
        <v>78</v>
      </c>
      <c r="AY1054" s="209" t="s">
        <v>140</v>
      </c>
    </row>
    <row r="1055" spans="1:65" s="14" customFormat="1" ht="11.25">
      <c r="B1055" s="210"/>
      <c r="C1055" s="211"/>
      <c r="D1055" s="180" t="s">
        <v>249</v>
      </c>
      <c r="E1055" s="212" t="s">
        <v>32</v>
      </c>
      <c r="F1055" s="213" t="s">
        <v>585</v>
      </c>
      <c r="G1055" s="211"/>
      <c r="H1055" s="214">
        <v>25.93</v>
      </c>
      <c r="I1055" s="215"/>
      <c r="J1055" s="211"/>
      <c r="K1055" s="211"/>
      <c r="L1055" s="216"/>
      <c r="M1055" s="217"/>
      <c r="N1055" s="218"/>
      <c r="O1055" s="218"/>
      <c r="P1055" s="218"/>
      <c r="Q1055" s="218"/>
      <c r="R1055" s="218"/>
      <c r="S1055" s="218"/>
      <c r="T1055" s="219"/>
      <c r="AT1055" s="220" t="s">
        <v>249</v>
      </c>
      <c r="AU1055" s="220" t="s">
        <v>88</v>
      </c>
      <c r="AV1055" s="14" t="s">
        <v>88</v>
      </c>
      <c r="AW1055" s="14" t="s">
        <v>39</v>
      </c>
      <c r="AX1055" s="14" t="s">
        <v>78</v>
      </c>
      <c r="AY1055" s="220" t="s">
        <v>140</v>
      </c>
    </row>
    <row r="1056" spans="1:65" s="13" customFormat="1" ht="11.25">
      <c r="B1056" s="200"/>
      <c r="C1056" s="201"/>
      <c r="D1056" s="180" t="s">
        <v>249</v>
      </c>
      <c r="E1056" s="202" t="s">
        <v>32</v>
      </c>
      <c r="F1056" s="203" t="s">
        <v>1499</v>
      </c>
      <c r="G1056" s="201"/>
      <c r="H1056" s="202" t="s">
        <v>32</v>
      </c>
      <c r="I1056" s="204"/>
      <c r="J1056" s="201"/>
      <c r="K1056" s="201"/>
      <c r="L1056" s="205"/>
      <c r="M1056" s="206"/>
      <c r="N1056" s="207"/>
      <c r="O1056" s="207"/>
      <c r="P1056" s="207"/>
      <c r="Q1056" s="207"/>
      <c r="R1056" s="207"/>
      <c r="S1056" s="207"/>
      <c r="T1056" s="208"/>
      <c r="AT1056" s="209" t="s">
        <v>249</v>
      </c>
      <c r="AU1056" s="209" t="s">
        <v>88</v>
      </c>
      <c r="AV1056" s="13" t="s">
        <v>86</v>
      </c>
      <c r="AW1056" s="13" t="s">
        <v>39</v>
      </c>
      <c r="AX1056" s="13" t="s">
        <v>78</v>
      </c>
      <c r="AY1056" s="209" t="s">
        <v>140</v>
      </c>
    </row>
    <row r="1057" spans="1:65" s="14" customFormat="1" ht="11.25">
      <c r="B1057" s="210"/>
      <c r="C1057" s="211"/>
      <c r="D1057" s="180" t="s">
        <v>249</v>
      </c>
      <c r="E1057" s="212" t="s">
        <v>32</v>
      </c>
      <c r="F1057" s="213" t="s">
        <v>1500</v>
      </c>
      <c r="G1057" s="211"/>
      <c r="H1057" s="214">
        <v>284.81</v>
      </c>
      <c r="I1057" s="215"/>
      <c r="J1057" s="211"/>
      <c r="K1057" s="211"/>
      <c r="L1057" s="216"/>
      <c r="M1057" s="217"/>
      <c r="N1057" s="218"/>
      <c r="O1057" s="218"/>
      <c r="P1057" s="218"/>
      <c r="Q1057" s="218"/>
      <c r="R1057" s="218"/>
      <c r="S1057" s="218"/>
      <c r="T1057" s="219"/>
      <c r="AT1057" s="220" t="s">
        <v>249</v>
      </c>
      <c r="AU1057" s="220" t="s">
        <v>88</v>
      </c>
      <c r="AV1057" s="14" t="s">
        <v>88</v>
      </c>
      <c r="AW1057" s="14" t="s">
        <v>39</v>
      </c>
      <c r="AX1057" s="14" t="s">
        <v>78</v>
      </c>
      <c r="AY1057" s="220" t="s">
        <v>140</v>
      </c>
    </row>
    <row r="1058" spans="1:65" s="13" customFormat="1" ht="11.25">
      <c r="B1058" s="200"/>
      <c r="C1058" s="201"/>
      <c r="D1058" s="180" t="s">
        <v>249</v>
      </c>
      <c r="E1058" s="202" t="s">
        <v>32</v>
      </c>
      <c r="F1058" s="203" t="s">
        <v>1501</v>
      </c>
      <c r="G1058" s="201"/>
      <c r="H1058" s="202" t="s">
        <v>32</v>
      </c>
      <c r="I1058" s="204"/>
      <c r="J1058" s="201"/>
      <c r="K1058" s="201"/>
      <c r="L1058" s="205"/>
      <c r="M1058" s="206"/>
      <c r="N1058" s="207"/>
      <c r="O1058" s="207"/>
      <c r="P1058" s="207"/>
      <c r="Q1058" s="207"/>
      <c r="R1058" s="207"/>
      <c r="S1058" s="207"/>
      <c r="T1058" s="208"/>
      <c r="AT1058" s="209" t="s">
        <v>249</v>
      </c>
      <c r="AU1058" s="209" t="s">
        <v>88</v>
      </c>
      <c r="AV1058" s="13" t="s">
        <v>86</v>
      </c>
      <c r="AW1058" s="13" t="s">
        <v>39</v>
      </c>
      <c r="AX1058" s="13" t="s">
        <v>78</v>
      </c>
      <c r="AY1058" s="209" t="s">
        <v>140</v>
      </c>
    </row>
    <row r="1059" spans="1:65" s="14" customFormat="1" ht="11.25">
      <c r="B1059" s="210"/>
      <c r="C1059" s="211"/>
      <c r="D1059" s="180" t="s">
        <v>249</v>
      </c>
      <c r="E1059" s="212" t="s">
        <v>32</v>
      </c>
      <c r="F1059" s="213" t="s">
        <v>1502</v>
      </c>
      <c r="G1059" s="211"/>
      <c r="H1059" s="214">
        <v>-175.41</v>
      </c>
      <c r="I1059" s="215"/>
      <c r="J1059" s="211"/>
      <c r="K1059" s="211"/>
      <c r="L1059" s="216"/>
      <c r="M1059" s="217"/>
      <c r="N1059" s="218"/>
      <c r="O1059" s="218"/>
      <c r="P1059" s="218"/>
      <c r="Q1059" s="218"/>
      <c r="R1059" s="218"/>
      <c r="S1059" s="218"/>
      <c r="T1059" s="219"/>
      <c r="AT1059" s="220" t="s">
        <v>249</v>
      </c>
      <c r="AU1059" s="220" t="s">
        <v>88</v>
      </c>
      <c r="AV1059" s="14" t="s">
        <v>88</v>
      </c>
      <c r="AW1059" s="14" t="s">
        <v>39</v>
      </c>
      <c r="AX1059" s="14" t="s">
        <v>78</v>
      </c>
      <c r="AY1059" s="220" t="s">
        <v>140</v>
      </c>
    </row>
    <row r="1060" spans="1:65" s="15" customFormat="1" ht="11.25">
      <c r="B1060" s="221"/>
      <c r="C1060" s="222"/>
      <c r="D1060" s="180" t="s">
        <v>249</v>
      </c>
      <c r="E1060" s="223" t="s">
        <v>32</v>
      </c>
      <c r="F1060" s="224" t="s">
        <v>384</v>
      </c>
      <c r="G1060" s="222"/>
      <c r="H1060" s="225">
        <v>865.69999999999993</v>
      </c>
      <c r="I1060" s="226"/>
      <c r="J1060" s="222"/>
      <c r="K1060" s="222"/>
      <c r="L1060" s="227"/>
      <c r="M1060" s="228"/>
      <c r="N1060" s="229"/>
      <c r="O1060" s="229"/>
      <c r="P1060" s="229"/>
      <c r="Q1060" s="229"/>
      <c r="R1060" s="229"/>
      <c r="S1060" s="229"/>
      <c r="T1060" s="230"/>
      <c r="AT1060" s="231" t="s">
        <v>249</v>
      </c>
      <c r="AU1060" s="231" t="s">
        <v>88</v>
      </c>
      <c r="AV1060" s="15" t="s">
        <v>139</v>
      </c>
      <c r="AW1060" s="15" t="s">
        <v>39</v>
      </c>
      <c r="AX1060" s="15" t="s">
        <v>86</v>
      </c>
      <c r="AY1060" s="231" t="s">
        <v>140</v>
      </c>
    </row>
    <row r="1061" spans="1:65" s="2" customFormat="1" ht="16.5" customHeight="1">
      <c r="A1061" s="36"/>
      <c r="B1061" s="37"/>
      <c r="C1061" s="167" t="s">
        <v>1503</v>
      </c>
      <c r="D1061" s="167" t="s">
        <v>141</v>
      </c>
      <c r="E1061" s="168" t="s">
        <v>1504</v>
      </c>
      <c r="F1061" s="169" t="s">
        <v>1505</v>
      </c>
      <c r="G1061" s="170" t="s">
        <v>279</v>
      </c>
      <c r="H1061" s="171">
        <v>865.7</v>
      </c>
      <c r="I1061" s="172"/>
      <c r="J1061" s="173">
        <f>ROUND(I1061*H1061,2)</f>
        <v>0</v>
      </c>
      <c r="K1061" s="169" t="s">
        <v>245</v>
      </c>
      <c r="L1061" s="41"/>
      <c r="M1061" s="174" t="s">
        <v>32</v>
      </c>
      <c r="N1061" s="175" t="s">
        <v>49</v>
      </c>
      <c r="O1061" s="66"/>
      <c r="P1061" s="176">
        <f>O1061*H1061</f>
        <v>0</v>
      </c>
      <c r="Q1061" s="176">
        <v>2.5999999999999998E-4</v>
      </c>
      <c r="R1061" s="176">
        <f>Q1061*H1061</f>
        <v>0.225082</v>
      </c>
      <c r="S1061" s="176">
        <v>0</v>
      </c>
      <c r="T1061" s="177">
        <f>S1061*H1061</f>
        <v>0</v>
      </c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R1061" s="178" t="s">
        <v>348</v>
      </c>
      <c r="AT1061" s="178" t="s">
        <v>141</v>
      </c>
      <c r="AU1061" s="178" t="s">
        <v>88</v>
      </c>
      <c r="AY1061" s="18" t="s">
        <v>140</v>
      </c>
      <c r="BE1061" s="179">
        <f>IF(N1061="základní",J1061,0)</f>
        <v>0</v>
      </c>
      <c r="BF1061" s="179">
        <f>IF(N1061="snížená",J1061,0)</f>
        <v>0</v>
      </c>
      <c r="BG1061" s="179">
        <f>IF(N1061="zákl. přenesená",J1061,0)</f>
        <v>0</v>
      </c>
      <c r="BH1061" s="179">
        <f>IF(N1061="sníž. přenesená",J1061,0)</f>
        <v>0</v>
      </c>
      <c r="BI1061" s="179">
        <f>IF(N1061="nulová",J1061,0)</f>
        <v>0</v>
      </c>
      <c r="BJ1061" s="18" t="s">
        <v>86</v>
      </c>
      <c r="BK1061" s="179">
        <f>ROUND(I1061*H1061,2)</f>
        <v>0</v>
      </c>
      <c r="BL1061" s="18" t="s">
        <v>348</v>
      </c>
      <c r="BM1061" s="178" t="s">
        <v>1506</v>
      </c>
    </row>
    <row r="1062" spans="1:65" s="2" customFormat="1" ht="11.25">
      <c r="A1062" s="36"/>
      <c r="B1062" s="37"/>
      <c r="C1062" s="38"/>
      <c r="D1062" s="180" t="s">
        <v>146</v>
      </c>
      <c r="E1062" s="38"/>
      <c r="F1062" s="181" t="s">
        <v>1507</v>
      </c>
      <c r="G1062" s="38"/>
      <c r="H1062" s="38"/>
      <c r="I1062" s="182"/>
      <c r="J1062" s="38"/>
      <c r="K1062" s="38"/>
      <c r="L1062" s="41"/>
      <c r="M1062" s="183"/>
      <c r="N1062" s="184"/>
      <c r="O1062" s="66"/>
      <c r="P1062" s="66"/>
      <c r="Q1062" s="66"/>
      <c r="R1062" s="66"/>
      <c r="S1062" s="66"/>
      <c r="T1062" s="67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T1062" s="18" t="s">
        <v>146</v>
      </c>
      <c r="AU1062" s="18" t="s">
        <v>88</v>
      </c>
    </row>
    <row r="1063" spans="1:65" s="2" customFormat="1" ht="11.25">
      <c r="A1063" s="36"/>
      <c r="B1063" s="37"/>
      <c r="C1063" s="38"/>
      <c r="D1063" s="198" t="s">
        <v>191</v>
      </c>
      <c r="E1063" s="38"/>
      <c r="F1063" s="199" t="s">
        <v>1508</v>
      </c>
      <c r="G1063" s="38"/>
      <c r="H1063" s="38"/>
      <c r="I1063" s="182"/>
      <c r="J1063" s="38"/>
      <c r="K1063" s="38"/>
      <c r="L1063" s="41"/>
      <c r="M1063" s="183"/>
      <c r="N1063" s="184"/>
      <c r="O1063" s="66"/>
      <c r="P1063" s="66"/>
      <c r="Q1063" s="66"/>
      <c r="R1063" s="66"/>
      <c r="S1063" s="66"/>
      <c r="T1063" s="67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T1063" s="18" t="s">
        <v>191</v>
      </c>
      <c r="AU1063" s="18" t="s">
        <v>88</v>
      </c>
    </row>
    <row r="1064" spans="1:65" s="13" customFormat="1" ht="11.25">
      <c r="B1064" s="200"/>
      <c r="C1064" s="201"/>
      <c r="D1064" s="180" t="s">
        <v>249</v>
      </c>
      <c r="E1064" s="202" t="s">
        <v>32</v>
      </c>
      <c r="F1064" s="203" t="s">
        <v>579</v>
      </c>
      <c r="G1064" s="201"/>
      <c r="H1064" s="202" t="s">
        <v>32</v>
      </c>
      <c r="I1064" s="204"/>
      <c r="J1064" s="201"/>
      <c r="K1064" s="201"/>
      <c r="L1064" s="205"/>
      <c r="M1064" s="206"/>
      <c r="N1064" s="207"/>
      <c r="O1064" s="207"/>
      <c r="P1064" s="207"/>
      <c r="Q1064" s="207"/>
      <c r="R1064" s="207"/>
      <c r="S1064" s="207"/>
      <c r="T1064" s="208"/>
      <c r="AT1064" s="209" t="s">
        <v>249</v>
      </c>
      <c r="AU1064" s="209" t="s">
        <v>88</v>
      </c>
      <c r="AV1064" s="13" t="s">
        <v>86</v>
      </c>
      <c r="AW1064" s="13" t="s">
        <v>39</v>
      </c>
      <c r="AX1064" s="13" t="s">
        <v>78</v>
      </c>
      <c r="AY1064" s="209" t="s">
        <v>140</v>
      </c>
    </row>
    <row r="1065" spans="1:65" s="14" customFormat="1" ht="11.25">
      <c r="B1065" s="210"/>
      <c r="C1065" s="211"/>
      <c r="D1065" s="180" t="s">
        <v>249</v>
      </c>
      <c r="E1065" s="212" t="s">
        <v>32</v>
      </c>
      <c r="F1065" s="213" t="s">
        <v>580</v>
      </c>
      <c r="G1065" s="211"/>
      <c r="H1065" s="214">
        <v>855.93</v>
      </c>
      <c r="I1065" s="215"/>
      <c r="J1065" s="211"/>
      <c r="K1065" s="211"/>
      <c r="L1065" s="216"/>
      <c r="M1065" s="217"/>
      <c r="N1065" s="218"/>
      <c r="O1065" s="218"/>
      <c r="P1065" s="218"/>
      <c r="Q1065" s="218"/>
      <c r="R1065" s="218"/>
      <c r="S1065" s="218"/>
      <c r="T1065" s="219"/>
      <c r="AT1065" s="220" t="s">
        <v>249</v>
      </c>
      <c r="AU1065" s="220" t="s">
        <v>88</v>
      </c>
      <c r="AV1065" s="14" t="s">
        <v>88</v>
      </c>
      <c r="AW1065" s="14" t="s">
        <v>39</v>
      </c>
      <c r="AX1065" s="14" t="s">
        <v>78</v>
      </c>
      <c r="AY1065" s="220" t="s">
        <v>140</v>
      </c>
    </row>
    <row r="1066" spans="1:65" s="13" customFormat="1" ht="11.25">
      <c r="B1066" s="200"/>
      <c r="C1066" s="201"/>
      <c r="D1066" s="180" t="s">
        <v>249</v>
      </c>
      <c r="E1066" s="202" t="s">
        <v>32</v>
      </c>
      <c r="F1066" s="203" t="s">
        <v>581</v>
      </c>
      <c r="G1066" s="201"/>
      <c r="H1066" s="202" t="s">
        <v>32</v>
      </c>
      <c r="I1066" s="204"/>
      <c r="J1066" s="201"/>
      <c r="K1066" s="201"/>
      <c r="L1066" s="205"/>
      <c r="M1066" s="206"/>
      <c r="N1066" s="207"/>
      <c r="O1066" s="207"/>
      <c r="P1066" s="207"/>
      <c r="Q1066" s="207"/>
      <c r="R1066" s="207"/>
      <c r="S1066" s="207"/>
      <c r="T1066" s="208"/>
      <c r="AT1066" s="209" t="s">
        <v>249</v>
      </c>
      <c r="AU1066" s="209" t="s">
        <v>88</v>
      </c>
      <c r="AV1066" s="13" t="s">
        <v>86</v>
      </c>
      <c r="AW1066" s="13" t="s">
        <v>39</v>
      </c>
      <c r="AX1066" s="13" t="s">
        <v>78</v>
      </c>
      <c r="AY1066" s="209" t="s">
        <v>140</v>
      </c>
    </row>
    <row r="1067" spans="1:65" s="14" customFormat="1" ht="11.25">
      <c r="B1067" s="210"/>
      <c r="C1067" s="211"/>
      <c r="D1067" s="180" t="s">
        <v>249</v>
      </c>
      <c r="E1067" s="212" t="s">
        <v>32</v>
      </c>
      <c r="F1067" s="213" t="s">
        <v>582</v>
      </c>
      <c r="G1067" s="211"/>
      <c r="H1067" s="214">
        <v>-87.26</v>
      </c>
      <c r="I1067" s="215"/>
      <c r="J1067" s="211"/>
      <c r="K1067" s="211"/>
      <c r="L1067" s="216"/>
      <c r="M1067" s="217"/>
      <c r="N1067" s="218"/>
      <c r="O1067" s="218"/>
      <c r="P1067" s="218"/>
      <c r="Q1067" s="218"/>
      <c r="R1067" s="218"/>
      <c r="S1067" s="218"/>
      <c r="T1067" s="219"/>
      <c r="AT1067" s="220" t="s">
        <v>249</v>
      </c>
      <c r="AU1067" s="220" t="s">
        <v>88</v>
      </c>
      <c r="AV1067" s="14" t="s">
        <v>88</v>
      </c>
      <c r="AW1067" s="14" t="s">
        <v>39</v>
      </c>
      <c r="AX1067" s="14" t="s">
        <v>78</v>
      </c>
      <c r="AY1067" s="220" t="s">
        <v>140</v>
      </c>
    </row>
    <row r="1068" spans="1:65" s="14" customFormat="1" ht="11.25">
      <c r="B1068" s="210"/>
      <c r="C1068" s="211"/>
      <c r="D1068" s="180" t="s">
        <v>249</v>
      </c>
      <c r="E1068" s="212" t="s">
        <v>32</v>
      </c>
      <c r="F1068" s="213" t="s">
        <v>583</v>
      </c>
      <c r="G1068" s="211"/>
      <c r="H1068" s="214">
        <v>-38.299999999999997</v>
      </c>
      <c r="I1068" s="215"/>
      <c r="J1068" s="211"/>
      <c r="K1068" s="211"/>
      <c r="L1068" s="216"/>
      <c r="M1068" s="217"/>
      <c r="N1068" s="218"/>
      <c r="O1068" s="218"/>
      <c r="P1068" s="218"/>
      <c r="Q1068" s="218"/>
      <c r="R1068" s="218"/>
      <c r="S1068" s="218"/>
      <c r="T1068" s="219"/>
      <c r="AT1068" s="220" t="s">
        <v>249</v>
      </c>
      <c r="AU1068" s="220" t="s">
        <v>88</v>
      </c>
      <c r="AV1068" s="14" t="s">
        <v>88</v>
      </c>
      <c r="AW1068" s="14" t="s">
        <v>39</v>
      </c>
      <c r="AX1068" s="14" t="s">
        <v>78</v>
      </c>
      <c r="AY1068" s="220" t="s">
        <v>140</v>
      </c>
    </row>
    <row r="1069" spans="1:65" s="13" customFormat="1" ht="11.25">
      <c r="B1069" s="200"/>
      <c r="C1069" s="201"/>
      <c r="D1069" s="180" t="s">
        <v>249</v>
      </c>
      <c r="E1069" s="202" t="s">
        <v>32</v>
      </c>
      <c r="F1069" s="203" t="s">
        <v>584</v>
      </c>
      <c r="G1069" s="201"/>
      <c r="H1069" s="202" t="s">
        <v>32</v>
      </c>
      <c r="I1069" s="204"/>
      <c r="J1069" s="201"/>
      <c r="K1069" s="201"/>
      <c r="L1069" s="205"/>
      <c r="M1069" s="206"/>
      <c r="N1069" s="207"/>
      <c r="O1069" s="207"/>
      <c r="P1069" s="207"/>
      <c r="Q1069" s="207"/>
      <c r="R1069" s="207"/>
      <c r="S1069" s="207"/>
      <c r="T1069" s="208"/>
      <c r="AT1069" s="209" t="s">
        <v>249</v>
      </c>
      <c r="AU1069" s="209" t="s">
        <v>88</v>
      </c>
      <c r="AV1069" s="13" t="s">
        <v>86</v>
      </c>
      <c r="AW1069" s="13" t="s">
        <v>39</v>
      </c>
      <c r="AX1069" s="13" t="s">
        <v>78</v>
      </c>
      <c r="AY1069" s="209" t="s">
        <v>140</v>
      </c>
    </row>
    <row r="1070" spans="1:65" s="14" customFormat="1" ht="11.25">
      <c r="B1070" s="210"/>
      <c r="C1070" s="211"/>
      <c r="D1070" s="180" t="s">
        <v>249</v>
      </c>
      <c r="E1070" s="212" t="s">
        <v>32</v>
      </c>
      <c r="F1070" s="213" t="s">
        <v>585</v>
      </c>
      <c r="G1070" s="211"/>
      <c r="H1070" s="214">
        <v>25.93</v>
      </c>
      <c r="I1070" s="215"/>
      <c r="J1070" s="211"/>
      <c r="K1070" s="211"/>
      <c r="L1070" s="216"/>
      <c r="M1070" s="217"/>
      <c r="N1070" s="218"/>
      <c r="O1070" s="218"/>
      <c r="P1070" s="218"/>
      <c r="Q1070" s="218"/>
      <c r="R1070" s="218"/>
      <c r="S1070" s="218"/>
      <c r="T1070" s="219"/>
      <c r="AT1070" s="220" t="s">
        <v>249</v>
      </c>
      <c r="AU1070" s="220" t="s">
        <v>88</v>
      </c>
      <c r="AV1070" s="14" t="s">
        <v>88</v>
      </c>
      <c r="AW1070" s="14" t="s">
        <v>39</v>
      </c>
      <c r="AX1070" s="14" t="s">
        <v>78</v>
      </c>
      <c r="AY1070" s="220" t="s">
        <v>140</v>
      </c>
    </row>
    <row r="1071" spans="1:65" s="13" customFormat="1" ht="11.25">
      <c r="B1071" s="200"/>
      <c r="C1071" s="201"/>
      <c r="D1071" s="180" t="s">
        <v>249</v>
      </c>
      <c r="E1071" s="202" t="s">
        <v>32</v>
      </c>
      <c r="F1071" s="203" t="s">
        <v>1499</v>
      </c>
      <c r="G1071" s="201"/>
      <c r="H1071" s="202" t="s">
        <v>32</v>
      </c>
      <c r="I1071" s="204"/>
      <c r="J1071" s="201"/>
      <c r="K1071" s="201"/>
      <c r="L1071" s="205"/>
      <c r="M1071" s="206"/>
      <c r="N1071" s="207"/>
      <c r="O1071" s="207"/>
      <c r="P1071" s="207"/>
      <c r="Q1071" s="207"/>
      <c r="R1071" s="207"/>
      <c r="S1071" s="207"/>
      <c r="T1071" s="208"/>
      <c r="AT1071" s="209" t="s">
        <v>249</v>
      </c>
      <c r="AU1071" s="209" t="s">
        <v>88</v>
      </c>
      <c r="AV1071" s="13" t="s">
        <v>86</v>
      </c>
      <c r="AW1071" s="13" t="s">
        <v>39</v>
      </c>
      <c r="AX1071" s="13" t="s">
        <v>78</v>
      </c>
      <c r="AY1071" s="209" t="s">
        <v>140</v>
      </c>
    </row>
    <row r="1072" spans="1:65" s="14" customFormat="1" ht="11.25">
      <c r="B1072" s="210"/>
      <c r="C1072" s="211"/>
      <c r="D1072" s="180" t="s">
        <v>249</v>
      </c>
      <c r="E1072" s="212" t="s">
        <v>32</v>
      </c>
      <c r="F1072" s="213" t="s">
        <v>1500</v>
      </c>
      <c r="G1072" s="211"/>
      <c r="H1072" s="214">
        <v>284.81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249</v>
      </c>
      <c r="AU1072" s="220" t="s">
        <v>88</v>
      </c>
      <c r="AV1072" s="14" t="s">
        <v>88</v>
      </c>
      <c r="AW1072" s="14" t="s">
        <v>39</v>
      </c>
      <c r="AX1072" s="14" t="s">
        <v>78</v>
      </c>
      <c r="AY1072" s="220" t="s">
        <v>140</v>
      </c>
    </row>
    <row r="1073" spans="1:65" s="13" customFormat="1" ht="11.25">
      <c r="B1073" s="200"/>
      <c r="C1073" s="201"/>
      <c r="D1073" s="180" t="s">
        <v>249</v>
      </c>
      <c r="E1073" s="202" t="s">
        <v>32</v>
      </c>
      <c r="F1073" s="203" t="s">
        <v>1501</v>
      </c>
      <c r="G1073" s="201"/>
      <c r="H1073" s="202" t="s">
        <v>32</v>
      </c>
      <c r="I1073" s="204"/>
      <c r="J1073" s="201"/>
      <c r="K1073" s="201"/>
      <c r="L1073" s="205"/>
      <c r="M1073" s="206"/>
      <c r="N1073" s="207"/>
      <c r="O1073" s="207"/>
      <c r="P1073" s="207"/>
      <c r="Q1073" s="207"/>
      <c r="R1073" s="207"/>
      <c r="S1073" s="207"/>
      <c r="T1073" s="208"/>
      <c r="AT1073" s="209" t="s">
        <v>249</v>
      </c>
      <c r="AU1073" s="209" t="s">
        <v>88</v>
      </c>
      <c r="AV1073" s="13" t="s">
        <v>86</v>
      </c>
      <c r="AW1073" s="13" t="s">
        <v>39</v>
      </c>
      <c r="AX1073" s="13" t="s">
        <v>78</v>
      </c>
      <c r="AY1073" s="209" t="s">
        <v>140</v>
      </c>
    </row>
    <row r="1074" spans="1:65" s="14" customFormat="1" ht="11.25">
      <c r="B1074" s="210"/>
      <c r="C1074" s="211"/>
      <c r="D1074" s="180" t="s">
        <v>249</v>
      </c>
      <c r="E1074" s="212" t="s">
        <v>32</v>
      </c>
      <c r="F1074" s="213" t="s">
        <v>1502</v>
      </c>
      <c r="G1074" s="211"/>
      <c r="H1074" s="214">
        <v>-175.41</v>
      </c>
      <c r="I1074" s="215"/>
      <c r="J1074" s="211"/>
      <c r="K1074" s="211"/>
      <c r="L1074" s="216"/>
      <c r="M1074" s="217"/>
      <c r="N1074" s="218"/>
      <c r="O1074" s="218"/>
      <c r="P1074" s="218"/>
      <c r="Q1074" s="218"/>
      <c r="R1074" s="218"/>
      <c r="S1074" s="218"/>
      <c r="T1074" s="219"/>
      <c r="AT1074" s="220" t="s">
        <v>249</v>
      </c>
      <c r="AU1074" s="220" t="s">
        <v>88</v>
      </c>
      <c r="AV1074" s="14" t="s">
        <v>88</v>
      </c>
      <c r="AW1074" s="14" t="s">
        <v>39</v>
      </c>
      <c r="AX1074" s="14" t="s">
        <v>78</v>
      </c>
      <c r="AY1074" s="220" t="s">
        <v>140</v>
      </c>
    </row>
    <row r="1075" spans="1:65" s="15" customFormat="1" ht="11.25">
      <c r="B1075" s="221"/>
      <c r="C1075" s="222"/>
      <c r="D1075" s="180" t="s">
        <v>249</v>
      </c>
      <c r="E1075" s="223" t="s">
        <v>32</v>
      </c>
      <c r="F1075" s="224" t="s">
        <v>384</v>
      </c>
      <c r="G1075" s="222"/>
      <c r="H1075" s="225">
        <v>865.69999999999993</v>
      </c>
      <c r="I1075" s="226"/>
      <c r="J1075" s="222"/>
      <c r="K1075" s="222"/>
      <c r="L1075" s="227"/>
      <c r="M1075" s="228"/>
      <c r="N1075" s="229"/>
      <c r="O1075" s="229"/>
      <c r="P1075" s="229"/>
      <c r="Q1075" s="229"/>
      <c r="R1075" s="229"/>
      <c r="S1075" s="229"/>
      <c r="T1075" s="230"/>
      <c r="AT1075" s="231" t="s">
        <v>249</v>
      </c>
      <c r="AU1075" s="231" t="s">
        <v>88</v>
      </c>
      <c r="AV1075" s="15" t="s">
        <v>139</v>
      </c>
      <c r="AW1075" s="15" t="s">
        <v>39</v>
      </c>
      <c r="AX1075" s="15" t="s">
        <v>86</v>
      </c>
      <c r="AY1075" s="231" t="s">
        <v>140</v>
      </c>
    </row>
    <row r="1076" spans="1:65" s="11" customFormat="1" ht="22.9" customHeight="1">
      <c r="B1076" s="153"/>
      <c r="C1076" s="154"/>
      <c r="D1076" s="155" t="s">
        <v>77</v>
      </c>
      <c r="E1076" s="196" t="s">
        <v>1509</v>
      </c>
      <c r="F1076" s="196" t="s">
        <v>1510</v>
      </c>
      <c r="G1076" s="154"/>
      <c r="H1076" s="154"/>
      <c r="I1076" s="157"/>
      <c r="J1076" s="197">
        <f>BK1076</f>
        <v>0</v>
      </c>
      <c r="K1076" s="154"/>
      <c r="L1076" s="159"/>
      <c r="M1076" s="160"/>
      <c r="N1076" s="161"/>
      <c r="O1076" s="161"/>
      <c r="P1076" s="162">
        <f>SUM(P1077:P1083)</f>
        <v>0</v>
      </c>
      <c r="Q1076" s="161"/>
      <c r="R1076" s="162">
        <f>SUM(R1077:R1083)</f>
        <v>0.68903000000000003</v>
      </c>
      <c r="S1076" s="161"/>
      <c r="T1076" s="163">
        <f>SUM(T1077:T1083)</f>
        <v>0</v>
      </c>
      <c r="AR1076" s="164" t="s">
        <v>88</v>
      </c>
      <c r="AT1076" s="165" t="s">
        <v>77</v>
      </c>
      <c r="AU1076" s="165" t="s">
        <v>86</v>
      </c>
      <c r="AY1076" s="164" t="s">
        <v>140</v>
      </c>
      <c r="BK1076" s="166">
        <f>SUM(BK1077:BK1083)</f>
        <v>0</v>
      </c>
    </row>
    <row r="1077" spans="1:65" s="2" customFormat="1" ht="24.2" customHeight="1">
      <c r="A1077" s="36"/>
      <c r="B1077" s="37"/>
      <c r="C1077" s="167" t="s">
        <v>1511</v>
      </c>
      <c r="D1077" s="167" t="s">
        <v>141</v>
      </c>
      <c r="E1077" s="168" t="s">
        <v>1512</v>
      </c>
      <c r="F1077" s="169" t="s">
        <v>1513</v>
      </c>
      <c r="G1077" s="170" t="s">
        <v>366</v>
      </c>
      <c r="H1077" s="171">
        <v>1</v>
      </c>
      <c r="I1077" s="172"/>
      <c r="J1077" s="173">
        <f>ROUND(I1077*H1077,2)</f>
        <v>0</v>
      </c>
      <c r="K1077" s="169" t="s">
        <v>245</v>
      </c>
      <c r="L1077" s="41"/>
      <c r="M1077" s="174" t="s">
        <v>32</v>
      </c>
      <c r="N1077" s="175" t="s">
        <v>49</v>
      </c>
      <c r="O1077" s="66"/>
      <c r="P1077" s="176">
        <f>O1077*H1077</f>
        <v>0</v>
      </c>
      <c r="Q1077" s="176">
        <v>0.68903000000000003</v>
      </c>
      <c r="R1077" s="176">
        <f>Q1077*H1077</f>
        <v>0.68903000000000003</v>
      </c>
      <c r="S1077" s="176">
        <v>0</v>
      </c>
      <c r="T1077" s="177">
        <f>S1077*H1077</f>
        <v>0</v>
      </c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R1077" s="178" t="s">
        <v>348</v>
      </c>
      <c r="AT1077" s="178" t="s">
        <v>141</v>
      </c>
      <c r="AU1077" s="178" t="s">
        <v>88</v>
      </c>
      <c r="AY1077" s="18" t="s">
        <v>140</v>
      </c>
      <c r="BE1077" s="179">
        <f>IF(N1077="základní",J1077,0)</f>
        <v>0</v>
      </c>
      <c r="BF1077" s="179">
        <f>IF(N1077="snížená",J1077,0)</f>
        <v>0</v>
      </c>
      <c r="BG1077" s="179">
        <f>IF(N1077="zákl. přenesená",J1077,0)</f>
        <v>0</v>
      </c>
      <c r="BH1077" s="179">
        <f>IF(N1077="sníž. přenesená",J1077,0)</f>
        <v>0</v>
      </c>
      <c r="BI1077" s="179">
        <f>IF(N1077="nulová",J1077,0)</f>
        <v>0</v>
      </c>
      <c r="BJ1077" s="18" t="s">
        <v>86</v>
      </c>
      <c r="BK1077" s="179">
        <f>ROUND(I1077*H1077,2)</f>
        <v>0</v>
      </c>
      <c r="BL1077" s="18" t="s">
        <v>348</v>
      </c>
      <c r="BM1077" s="178" t="s">
        <v>1514</v>
      </c>
    </row>
    <row r="1078" spans="1:65" s="2" customFormat="1" ht="11.25">
      <c r="A1078" s="36"/>
      <c r="B1078" s="37"/>
      <c r="C1078" s="38"/>
      <c r="D1078" s="180" t="s">
        <v>146</v>
      </c>
      <c r="E1078" s="38"/>
      <c r="F1078" s="181" t="s">
        <v>1515</v>
      </c>
      <c r="G1078" s="38"/>
      <c r="H1078" s="38"/>
      <c r="I1078" s="182"/>
      <c r="J1078" s="38"/>
      <c r="K1078" s="38"/>
      <c r="L1078" s="41"/>
      <c r="M1078" s="183"/>
      <c r="N1078" s="184"/>
      <c r="O1078" s="66"/>
      <c r="P1078" s="66"/>
      <c r="Q1078" s="66"/>
      <c r="R1078" s="66"/>
      <c r="S1078" s="66"/>
      <c r="T1078" s="67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T1078" s="18" t="s">
        <v>146</v>
      </c>
      <c r="AU1078" s="18" t="s">
        <v>88</v>
      </c>
    </row>
    <row r="1079" spans="1:65" s="2" customFormat="1" ht="11.25">
      <c r="A1079" s="36"/>
      <c r="B1079" s="37"/>
      <c r="C1079" s="38"/>
      <c r="D1079" s="198" t="s">
        <v>191</v>
      </c>
      <c r="E1079" s="38"/>
      <c r="F1079" s="199" t="s">
        <v>1516</v>
      </c>
      <c r="G1079" s="38"/>
      <c r="H1079" s="38"/>
      <c r="I1079" s="182"/>
      <c r="J1079" s="38"/>
      <c r="K1079" s="38"/>
      <c r="L1079" s="41"/>
      <c r="M1079" s="183"/>
      <c r="N1079" s="184"/>
      <c r="O1079" s="66"/>
      <c r="P1079" s="66"/>
      <c r="Q1079" s="66"/>
      <c r="R1079" s="66"/>
      <c r="S1079" s="66"/>
      <c r="T1079" s="67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T1079" s="18" t="s">
        <v>191</v>
      </c>
      <c r="AU1079" s="18" t="s">
        <v>88</v>
      </c>
    </row>
    <row r="1080" spans="1:65" s="14" customFormat="1" ht="11.25">
      <c r="B1080" s="210"/>
      <c r="C1080" s="211"/>
      <c r="D1080" s="180" t="s">
        <v>249</v>
      </c>
      <c r="E1080" s="212" t="s">
        <v>32</v>
      </c>
      <c r="F1080" s="213" t="s">
        <v>1517</v>
      </c>
      <c r="G1080" s="211"/>
      <c r="H1080" s="214">
        <v>1</v>
      </c>
      <c r="I1080" s="215"/>
      <c r="J1080" s="211"/>
      <c r="K1080" s="211"/>
      <c r="L1080" s="216"/>
      <c r="M1080" s="217"/>
      <c r="N1080" s="218"/>
      <c r="O1080" s="218"/>
      <c r="P1080" s="218"/>
      <c r="Q1080" s="218"/>
      <c r="R1080" s="218"/>
      <c r="S1080" s="218"/>
      <c r="T1080" s="219"/>
      <c r="AT1080" s="220" t="s">
        <v>249</v>
      </c>
      <c r="AU1080" s="220" t="s">
        <v>88</v>
      </c>
      <c r="AV1080" s="14" t="s">
        <v>88</v>
      </c>
      <c r="AW1080" s="14" t="s">
        <v>39</v>
      </c>
      <c r="AX1080" s="14" t="s">
        <v>86</v>
      </c>
      <c r="AY1080" s="220" t="s">
        <v>140</v>
      </c>
    </row>
    <row r="1081" spans="1:65" s="2" customFormat="1" ht="16.5" customHeight="1">
      <c r="A1081" s="36"/>
      <c r="B1081" s="37"/>
      <c r="C1081" s="167" t="s">
        <v>1518</v>
      </c>
      <c r="D1081" s="167" t="s">
        <v>141</v>
      </c>
      <c r="E1081" s="168" t="s">
        <v>1519</v>
      </c>
      <c r="F1081" s="169" t="s">
        <v>1520</v>
      </c>
      <c r="G1081" s="170" t="s">
        <v>259</v>
      </c>
      <c r="H1081" s="171">
        <v>0.68899999999999995</v>
      </c>
      <c r="I1081" s="172"/>
      <c r="J1081" s="173">
        <f>ROUND(I1081*H1081,2)</f>
        <v>0</v>
      </c>
      <c r="K1081" s="169" t="s">
        <v>245</v>
      </c>
      <c r="L1081" s="41"/>
      <c r="M1081" s="174" t="s">
        <v>32</v>
      </c>
      <c r="N1081" s="175" t="s">
        <v>49</v>
      </c>
      <c r="O1081" s="66"/>
      <c r="P1081" s="176">
        <f>O1081*H1081</f>
        <v>0</v>
      </c>
      <c r="Q1081" s="176">
        <v>0</v>
      </c>
      <c r="R1081" s="176">
        <f>Q1081*H1081</f>
        <v>0</v>
      </c>
      <c r="S1081" s="176">
        <v>0</v>
      </c>
      <c r="T1081" s="177">
        <f>S1081*H1081</f>
        <v>0</v>
      </c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R1081" s="178" t="s">
        <v>348</v>
      </c>
      <c r="AT1081" s="178" t="s">
        <v>141</v>
      </c>
      <c r="AU1081" s="178" t="s">
        <v>88</v>
      </c>
      <c r="AY1081" s="18" t="s">
        <v>140</v>
      </c>
      <c r="BE1081" s="179">
        <f>IF(N1081="základní",J1081,0)</f>
        <v>0</v>
      </c>
      <c r="BF1081" s="179">
        <f>IF(N1081="snížená",J1081,0)</f>
        <v>0</v>
      </c>
      <c r="BG1081" s="179">
        <f>IF(N1081="zákl. přenesená",J1081,0)</f>
        <v>0</v>
      </c>
      <c r="BH1081" s="179">
        <f>IF(N1081="sníž. přenesená",J1081,0)</f>
        <v>0</v>
      </c>
      <c r="BI1081" s="179">
        <f>IF(N1081="nulová",J1081,0)</f>
        <v>0</v>
      </c>
      <c r="BJ1081" s="18" t="s">
        <v>86</v>
      </c>
      <c r="BK1081" s="179">
        <f>ROUND(I1081*H1081,2)</f>
        <v>0</v>
      </c>
      <c r="BL1081" s="18" t="s">
        <v>348</v>
      </c>
      <c r="BM1081" s="178" t="s">
        <v>1521</v>
      </c>
    </row>
    <row r="1082" spans="1:65" s="2" customFormat="1" ht="19.5">
      <c r="A1082" s="36"/>
      <c r="B1082" s="37"/>
      <c r="C1082" s="38"/>
      <c r="D1082" s="180" t="s">
        <v>146</v>
      </c>
      <c r="E1082" s="38"/>
      <c r="F1082" s="181" t="s">
        <v>1522</v>
      </c>
      <c r="G1082" s="38"/>
      <c r="H1082" s="38"/>
      <c r="I1082" s="182"/>
      <c r="J1082" s="38"/>
      <c r="K1082" s="38"/>
      <c r="L1082" s="41"/>
      <c r="M1082" s="183"/>
      <c r="N1082" s="184"/>
      <c r="O1082" s="66"/>
      <c r="P1082" s="66"/>
      <c r="Q1082" s="66"/>
      <c r="R1082" s="66"/>
      <c r="S1082" s="66"/>
      <c r="T1082" s="67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T1082" s="18" t="s">
        <v>146</v>
      </c>
      <c r="AU1082" s="18" t="s">
        <v>88</v>
      </c>
    </row>
    <row r="1083" spans="1:65" s="2" customFormat="1" ht="11.25">
      <c r="A1083" s="36"/>
      <c r="B1083" s="37"/>
      <c r="C1083" s="38"/>
      <c r="D1083" s="198" t="s">
        <v>191</v>
      </c>
      <c r="E1083" s="38"/>
      <c r="F1083" s="199" t="s">
        <v>1523</v>
      </c>
      <c r="G1083" s="38"/>
      <c r="H1083" s="38"/>
      <c r="I1083" s="182"/>
      <c r="J1083" s="38"/>
      <c r="K1083" s="38"/>
      <c r="L1083" s="41"/>
      <c r="M1083" s="183"/>
      <c r="N1083" s="184"/>
      <c r="O1083" s="66"/>
      <c r="P1083" s="66"/>
      <c r="Q1083" s="66"/>
      <c r="R1083" s="66"/>
      <c r="S1083" s="66"/>
      <c r="T1083" s="67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T1083" s="18" t="s">
        <v>191</v>
      </c>
      <c r="AU1083" s="18" t="s">
        <v>88</v>
      </c>
    </row>
    <row r="1084" spans="1:65" s="11" customFormat="1" ht="25.9" customHeight="1">
      <c r="B1084" s="153"/>
      <c r="C1084" s="154"/>
      <c r="D1084" s="155" t="s">
        <v>77</v>
      </c>
      <c r="E1084" s="156" t="s">
        <v>1524</v>
      </c>
      <c r="F1084" s="156" t="s">
        <v>1525</v>
      </c>
      <c r="G1084" s="154"/>
      <c r="H1084" s="154"/>
      <c r="I1084" s="157"/>
      <c r="J1084" s="158">
        <f>BK1084</f>
        <v>0</v>
      </c>
      <c r="K1084" s="154"/>
      <c r="L1084" s="159"/>
      <c r="M1084" s="160"/>
      <c r="N1084" s="161"/>
      <c r="O1084" s="161"/>
      <c r="P1084" s="162">
        <f>SUM(P1085:P1090)</f>
        <v>0</v>
      </c>
      <c r="Q1084" s="161"/>
      <c r="R1084" s="162">
        <f>SUM(R1085:R1090)</f>
        <v>0</v>
      </c>
      <c r="S1084" s="161"/>
      <c r="T1084" s="163">
        <f>SUM(T1085:T1090)</f>
        <v>0</v>
      </c>
      <c r="AR1084" s="164" t="s">
        <v>139</v>
      </c>
      <c r="AT1084" s="165" t="s">
        <v>77</v>
      </c>
      <c r="AU1084" s="165" t="s">
        <v>78</v>
      </c>
      <c r="AY1084" s="164" t="s">
        <v>140</v>
      </c>
      <c r="BK1084" s="166">
        <f>SUM(BK1085:BK1090)</f>
        <v>0</v>
      </c>
    </row>
    <row r="1085" spans="1:65" s="2" customFormat="1" ht="16.5" customHeight="1">
      <c r="A1085" s="36"/>
      <c r="B1085" s="37"/>
      <c r="C1085" s="167" t="s">
        <v>1526</v>
      </c>
      <c r="D1085" s="167" t="s">
        <v>141</v>
      </c>
      <c r="E1085" s="168" t="s">
        <v>1527</v>
      </c>
      <c r="F1085" s="169" t="s">
        <v>1528</v>
      </c>
      <c r="G1085" s="170" t="s">
        <v>1529</v>
      </c>
      <c r="H1085" s="171">
        <v>119</v>
      </c>
      <c r="I1085" s="172"/>
      <c r="J1085" s="173">
        <f>ROUND(I1085*H1085,2)</f>
        <v>0</v>
      </c>
      <c r="K1085" s="169" t="s">
        <v>245</v>
      </c>
      <c r="L1085" s="41"/>
      <c r="M1085" s="174" t="s">
        <v>32</v>
      </c>
      <c r="N1085" s="175" t="s">
        <v>49</v>
      </c>
      <c r="O1085" s="66"/>
      <c r="P1085" s="176">
        <f>O1085*H1085</f>
        <v>0</v>
      </c>
      <c r="Q1085" s="176">
        <v>0</v>
      </c>
      <c r="R1085" s="176">
        <f>Q1085*H1085</f>
        <v>0</v>
      </c>
      <c r="S1085" s="176">
        <v>0</v>
      </c>
      <c r="T1085" s="177">
        <f>S1085*H1085</f>
        <v>0</v>
      </c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R1085" s="178" t="s">
        <v>144</v>
      </c>
      <c r="AT1085" s="178" t="s">
        <v>141</v>
      </c>
      <c r="AU1085" s="178" t="s">
        <v>86</v>
      </c>
      <c r="AY1085" s="18" t="s">
        <v>140</v>
      </c>
      <c r="BE1085" s="179">
        <f>IF(N1085="základní",J1085,0)</f>
        <v>0</v>
      </c>
      <c r="BF1085" s="179">
        <f>IF(N1085="snížená",J1085,0)</f>
        <v>0</v>
      </c>
      <c r="BG1085" s="179">
        <f>IF(N1085="zákl. přenesená",J1085,0)</f>
        <v>0</v>
      </c>
      <c r="BH1085" s="179">
        <f>IF(N1085="sníž. přenesená",J1085,0)</f>
        <v>0</v>
      </c>
      <c r="BI1085" s="179">
        <f>IF(N1085="nulová",J1085,0)</f>
        <v>0</v>
      </c>
      <c r="BJ1085" s="18" t="s">
        <v>86</v>
      </c>
      <c r="BK1085" s="179">
        <f>ROUND(I1085*H1085,2)</f>
        <v>0</v>
      </c>
      <c r="BL1085" s="18" t="s">
        <v>144</v>
      </c>
      <c r="BM1085" s="178" t="s">
        <v>1530</v>
      </c>
    </row>
    <row r="1086" spans="1:65" s="2" customFormat="1" ht="11.25">
      <c r="A1086" s="36"/>
      <c r="B1086" s="37"/>
      <c r="C1086" s="38"/>
      <c r="D1086" s="180" t="s">
        <v>146</v>
      </c>
      <c r="E1086" s="38"/>
      <c r="F1086" s="181" t="s">
        <v>1531</v>
      </c>
      <c r="G1086" s="38"/>
      <c r="H1086" s="38"/>
      <c r="I1086" s="182"/>
      <c r="J1086" s="38"/>
      <c r="K1086" s="38"/>
      <c r="L1086" s="41"/>
      <c r="M1086" s="183"/>
      <c r="N1086" s="184"/>
      <c r="O1086" s="66"/>
      <c r="P1086" s="66"/>
      <c r="Q1086" s="66"/>
      <c r="R1086" s="66"/>
      <c r="S1086" s="66"/>
      <c r="T1086" s="67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T1086" s="18" t="s">
        <v>146</v>
      </c>
      <c r="AU1086" s="18" t="s">
        <v>86</v>
      </c>
    </row>
    <row r="1087" spans="1:65" s="2" customFormat="1" ht="11.25">
      <c r="A1087" s="36"/>
      <c r="B1087" s="37"/>
      <c r="C1087" s="38"/>
      <c r="D1087" s="198" t="s">
        <v>191</v>
      </c>
      <c r="E1087" s="38"/>
      <c r="F1087" s="199" t="s">
        <v>1532</v>
      </c>
      <c r="G1087" s="38"/>
      <c r="H1087" s="38"/>
      <c r="I1087" s="182"/>
      <c r="J1087" s="38"/>
      <c r="K1087" s="38"/>
      <c r="L1087" s="41"/>
      <c r="M1087" s="183"/>
      <c r="N1087" s="184"/>
      <c r="O1087" s="66"/>
      <c r="P1087" s="66"/>
      <c r="Q1087" s="66"/>
      <c r="R1087" s="66"/>
      <c r="S1087" s="66"/>
      <c r="T1087" s="67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T1087" s="18" t="s">
        <v>191</v>
      </c>
      <c r="AU1087" s="18" t="s">
        <v>86</v>
      </c>
    </row>
    <row r="1088" spans="1:65" s="13" customFormat="1" ht="11.25">
      <c r="B1088" s="200"/>
      <c r="C1088" s="201"/>
      <c r="D1088" s="180" t="s">
        <v>249</v>
      </c>
      <c r="E1088" s="202" t="s">
        <v>32</v>
      </c>
      <c r="F1088" s="203" t="s">
        <v>1533</v>
      </c>
      <c r="G1088" s="201"/>
      <c r="H1088" s="202" t="s">
        <v>32</v>
      </c>
      <c r="I1088" s="204"/>
      <c r="J1088" s="201"/>
      <c r="K1088" s="201"/>
      <c r="L1088" s="205"/>
      <c r="M1088" s="206"/>
      <c r="N1088" s="207"/>
      <c r="O1088" s="207"/>
      <c r="P1088" s="207"/>
      <c r="Q1088" s="207"/>
      <c r="R1088" s="207"/>
      <c r="S1088" s="207"/>
      <c r="T1088" s="208"/>
      <c r="AT1088" s="209" t="s">
        <v>249</v>
      </c>
      <c r="AU1088" s="209" t="s">
        <v>86</v>
      </c>
      <c r="AV1088" s="13" t="s">
        <v>86</v>
      </c>
      <c r="AW1088" s="13" t="s">
        <v>39</v>
      </c>
      <c r="AX1088" s="13" t="s">
        <v>78</v>
      </c>
      <c r="AY1088" s="209" t="s">
        <v>140</v>
      </c>
    </row>
    <row r="1089" spans="1:51" s="13" customFormat="1" ht="11.25">
      <c r="B1089" s="200"/>
      <c r="C1089" s="201"/>
      <c r="D1089" s="180" t="s">
        <v>249</v>
      </c>
      <c r="E1089" s="202" t="s">
        <v>32</v>
      </c>
      <c r="F1089" s="203" t="s">
        <v>1534</v>
      </c>
      <c r="G1089" s="201"/>
      <c r="H1089" s="202" t="s">
        <v>32</v>
      </c>
      <c r="I1089" s="204"/>
      <c r="J1089" s="201"/>
      <c r="K1089" s="201"/>
      <c r="L1089" s="205"/>
      <c r="M1089" s="206"/>
      <c r="N1089" s="207"/>
      <c r="O1089" s="207"/>
      <c r="P1089" s="207"/>
      <c r="Q1089" s="207"/>
      <c r="R1089" s="207"/>
      <c r="S1089" s="207"/>
      <c r="T1089" s="208"/>
      <c r="AT1089" s="209" t="s">
        <v>249</v>
      </c>
      <c r="AU1089" s="209" t="s">
        <v>86</v>
      </c>
      <c r="AV1089" s="13" t="s">
        <v>86</v>
      </c>
      <c r="AW1089" s="13" t="s">
        <v>39</v>
      </c>
      <c r="AX1089" s="13" t="s">
        <v>78</v>
      </c>
      <c r="AY1089" s="209" t="s">
        <v>140</v>
      </c>
    </row>
    <row r="1090" spans="1:51" s="14" customFormat="1" ht="11.25">
      <c r="B1090" s="210"/>
      <c r="C1090" s="211"/>
      <c r="D1090" s="180" t="s">
        <v>249</v>
      </c>
      <c r="E1090" s="212" t="s">
        <v>32</v>
      </c>
      <c r="F1090" s="213" t="s">
        <v>1535</v>
      </c>
      <c r="G1090" s="211"/>
      <c r="H1090" s="214">
        <v>119</v>
      </c>
      <c r="I1090" s="215"/>
      <c r="J1090" s="211"/>
      <c r="K1090" s="211"/>
      <c r="L1090" s="216"/>
      <c r="M1090" s="242"/>
      <c r="N1090" s="243"/>
      <c r="O1090" s="243"/>
      <c r="P1090" s="243"/>
      <c r="Q1090" s="243"/>
      <c r="R1090" s="243"/>
      <c r="S1090" s="243"/>
      <c r="T1090" s="244"/>
      <c r="AT1090" s="220" t="s">
        <v>249</v>
      </c>
      <c r="AU1090" s="220" t="s">
        <v>86</v>
      </c>
      <c r="AV1090" s="14" t="s">
        <v>88</v>
      </c>
      <c r="AW1090" s="14" t="s">
        <v>39</v>
      </c>
      <c r="AX1090" s="14" t="s">
        <v>86</v>
      </c>
      <c r="AY1090" s="220" t="s">
        <v>140</v>
      </c>
    </row>
    <row r="1091" spans="1:51" s="2" customFormat="1" ht="6.95" customHeight="1">
      <c r="A1091" s="36"/>
      <c r="B1091" s="49"/>
      <c r="C1091" s="50"/>
      <c r="D1091" s="50"/>
      <c r="E1091" s="50"/>
      <c r="F1091" s="50"/>
      <c r="G1091" s="50"/>
      <c r="H1091" s="50"/>
      <c r="I1091" s="50"/>
      <c r="J1091" s="50"/>
      <c r="K1091" s="50"/>
      <c r="L1091" s="41"/>
      <c r="M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</row>
  </sheetData>
  <sheetProtection algorithmName="SHA-512" hashValue="exH/4D6Ii7yqHiiH+lCISsp+70rtHUiCTKGJs+34EQPLBVRORv/Pfp2Cxjr/PQ6HHPL4N5NjW946Np97An6CIQ==" saltValue="k8Sd7WmBvTWWrcQfKrKgmobLUJIDvAJerh4zHmR736cNAzIZ2zxQBdFBc7G20CNrbkUyibBMPQktrCw/tUQS5Q==" spinCount="100000" sheet="1" objects="1" scenarios="1" formatColumns="0" formatRows="0" autoFilter="0"/>
  <autoFilter ref="C103:K1090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9" r:id="rId1"/>
    <hyperlink ref="F114" r:id="rId2"/>
    <hyperlink ref="F119" r:id="rId3"/>
    <hyperlink ref="F126" r:id="rId4"/>
    <hyperlink ref="F129" r:id="rId5"/>
    <hyperlink ref="F134" r:id="rId6"/>
    <hyperlink ref="F137" r:id="rId7"/>
    <hyperlink ref="F140" r:id="rId8"/>
    <hyperlink ref="F145" r:id="rId9"/>
    <hyperlink ref="F149" r:id="rId10"/>
    <hyperlink ref="F154" r:id="rId11"/>
    <hyperlink ref="F159" r:id="rId12"/>
    <hyperlink ref="F163" r:id="rId13"/>
    <hyperlink ref="F170" r:id="rId14"/>
    <hyperlink ref="F175" r:id="rId15"/>
    <hyperlink ref="F180" r:id="rId16"/>
    <hyperlink ref="F183" r:id="rId17"/>
    <hyperlink ref="F187" r:id="rId18"/>
    <hyperlink ref="F190" r:id="rId19"/>
    <hyperlink ref="F193" r:id="rId20"/>
    <hyperlink ref="F201" r:id="rId21"/>
    <hyperlink ref="F206" r:id="rId22"/>
    <hyperlink ref="F211" r:id="rId23"/>
    <hyperlink ref="F216" r:id="rId24"/>
    <hyperlink ref="F225" r:id="rId25"/>
    <hyperlink ref="F234" r:id="rId26"/>
    <hyperlink ref="F258" r:id="rId27"/>
    <hyperlink ref="F272" r:id="rId28"/>
    <hyperlink ref="F280" r:id="rId29"/>
    <hyperlink ref="F285" r:id="rId30"/>
    <hyperlink ref="F290" r:id="rId31"/>
    <hyperlink ref="F295" r:id="rId32"/>
    <hyperlink ref="F301" r:id="rId33"/>
    <hyperlink ref="F307" r:id="rId34"/>
    <hyperlink ref="F312" r:id="rId35"/>
    <hyperlink ref="F317" r:id="rId36"/>
    <hyperlink ref="F322" r:id="rId37"/>
    <hyperlink ref="F327" r:id="rId38"/>
    <hyperlink ref="F333" r:id="rId39"/>
    <hyperlink ref="F342" r:id="rId40"/>
    <hyperlink ref="F353" r:id="rId41"/>
    <hyperlink ref="F364" r:id="rId42"/>
    <hyperlink ref="F374" r:id="rId43"/>
    <hyperlink ref="F383" r:id="rId44"/>
    <hyperlink ref="F399" r:id="rId45"/>
    <hyperlink ref="F407" r:id="rId46"/>
    <hyperlink ref="F412" r:id="rId47"/>
    <hyperlink ref="F420" r:id="rId48"/>
    <hyperlink ref="F425" r:id="rId49"/>
    <hyperlink ref="F433" r:id="rId50"/>
    <hyperlink ref="F438" r:id="rId51"/>
    <hyperlink ref="F443" r:id="rId52"/>
    <hyperlink ref="F448" r:id="rId53"/>
    <hyperlink ref="F453" r:id="rId54"/>
    <hyperlink ref="F480" r:id="rId55"/>
    <hyperlink ref="F492" r:id="rId56"/>
    <hyperlink ref="F498" r:id="rId57"/>
    <hyperlink ref="F506" r:id="rId58"/>
    <hyperlink ref="F511" r:id="rId59"/>
    <hyperlink ref="F538" r:id="rId60"/>
    <hyperlink ref="F552" r:id="rId61"/>
    <hyperlink ref="F557" r:id="rId62"/>
    <hyperlink ref="F563" r:id="rId63"/>
    <hyperlink ref="F569" r:id="rId64"/>
    <hyperlink ref="F575" r:id="rId65"/>
    <hyperlink ref="F581" r:id="rId66"/>
    <hyperlink ref="F584" r:id="rId67"/>
    <hyperlink ref="F587" r:id="rId68"/>
    <hyperlink ref="F591" r:id="rId69"/>
    <hyperlink ref="F597" r:id="rId70"/>
    <hyperlink ref="F603" r:id="rId71"/>
    <hyperlink ref="F611" r:id="rId72"/>
    <hyperlink ref="F615" r:id="rId73"/>
    <hyperlink ref="F625" r:id="rId74"/>
    <hyperlink ref="F629" r:id="rId75"/>
    <hyperlink ref="F633" r:id="rId76"/>
    <hyperlink ref="F640" r:id="rId77"/>
    <hyperlink ref="F648" r:id="rId78"/>
    <hyperlink ref="F652" r:id="rId79"/>
    <hyperlink ref="F656" r:id="rId80"/>
    <hyperlink ref="F683" r:id="rId81"/>
    <hyperlink ref="F689" r:id="rId82"/>
    <hyperlink ref="F692" r:id="rId83"/>
    <hyperlink ref="F697" r:id="rId84"/>
    <hyperlink ref="F704" r:id="rId85"/>
    <hyperlink ref="F708" r:id="rId86"/>
    <hyperlink ref="F711" r:id="rId87"/>
    <hyperlink ref="F714" r:id="rId88"/>
    <hyperlink ref="F719" r:id="rId89"/>
    <hyperlink ref="F722" r:id="rId90"/>
    <hyperlink ref="F725" r:id="rId91"/>
    <hyperlink ref="F728" r:id="rId92"/>
    <hyperlink ref="F732" r:id="rId93"/>
    <hyperlink ref="F738" r:id="rId94"/>
    <hyperlink ref="F745" r:id="rId95"/>
    <hyperlink ref="F749" r:id="rId96"/>
    <hyperlink ref="F760" r:id="rId97"/>
    <hyperlink ref="F767" r:id="rId98"/>
    <hyperlink ref="F779" r:id="rId99"/>
    <hyperlink ref="F784" r:id="rId100"/>
    <hyperlink ref="F791" r:id="rId101"/>
    <hyperlink ref="F798" r:id="rId102"/>
    <hyperlink ref="F803" r:id="rId103"/>
    <hyperlink ref="F808" r:id="rId104"/>
    <hyperlink ref="F816" r:id="rId105"/>
    <hyperlink ref="F820" r:id="rId106"/>
    <hyperlink ref="F825" r:id="rId107"/>
    <hyperlink ref="F831" r:id="rId108"/>
    <hyperlink ref="F836" r:id="rId109"/>
    <hyperlink ref="F841" r:id="rId110"/>
    <hyperlink ref="F846" r:id="rId111"/>
    <hyperlink ref="F850" r:id="rId112"/>
    <hyperlink ref="F877" r:id="rId113"/>
    <hyperlink ref="F883" r:id="rId114"/>
    <hyperlink ref="F890" r:id="rId115"/>
    <hyperlink ref="F897" r:id="rId116"/>
    <hyperlink ref="F909" r:id="rId117"/>
    <hyperlink ref="F923" r:id="rId118"/>
    <hyperlink ref="F937" r:id="rId119"/>
    <hyperlink ref="F943" r:id="rId120"/>
    <hyperlink ref="F949" r:id="rId121"/>
    <hyperlink ref="F953" r:id="rId122"/>
    <hyperlink ref="F969" r:id="rId123"/>
    <hyperlink ref="F979" r:id="rId124"/>
    <hyperlink ref="F983" r:id="rId125"/>
    <hyperlink ref="F1002" r:id="rId126"/>
    <hyperlink ref="F1010" r:id="rId127"/>
    <hyperlink ref="F1014" r:id="rId128"/>
    <hyperlink ref="F1018" r:id="rId129"/>
    <hyperlink ref="F1025" r:id="rId130"/>
    <hyperlink ref="F1032" r:id="rId131"/>
    <hyperlink ref="F1040" r:id="rId132"/>
    <hyperlink ref="F1048" r:id="rId133"/>
    <hyperlink ref="F1063" r:id="rId134"/>
    <hyperlink ref="F1079" r:id="rId135"/>
    <hyperlink ref="F1083" r:id="rId136"/>
    <hyperlink ref="F1087" r:id="rId13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1536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ROUND((SUM(BE92:BE199)),  2)</f>
        <v>0</v>
      </c>
      <c r="G33" s="36"/>
      <c r="H33" s="36"/>
      <c r="I33" s="120">
        <v>0.21</v>
      </c>
      <c r="J33" s="119">
        <f>ROUND(((SUM(BE92:BE199))*I33),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ROUND((SUM(BF92:BF199)),  2)</f>
        <v>0</v>
      </c>
      <c r="G34" s="36"/>
      <c r="H34" s="36"/>
      <c r="I34" s="120">
        <v>0.15</v>
      </c>
      <c r="J34" s="119">
        <f>ROUND(((SUM(BF92:BF199))*I34),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ROUND((SUM(BG92:BG199)),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ROUND((SUM(BH92:BH199)),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ROUND((SUM(BI92:BI199)),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EI_venk - Elektroinstalace - přívod a areálové rozvody nn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1537</v>
      </c>
      <c r="E60" s="139"/>
      <c r="F60" s="139"/>
      <c r="G60" s="139"/>
      <c r="H60" s="139"/>
      <c r="I60" s="139"/>
      <c r="J60" s="140">
        <f>J93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1538</v>
      </c>
      <c r="E61" s="193"/>
      <c r="F61" s="193"/>
      <c r="G61" s="193"/>
      <c r="H61" s="193"/>
      <c r="I61" s="193"/>
      <c r="J61" s="194">
        <f>J94</f>
        <v>0</v>
      </c>
      <c r="K61" s="191"/>
      <c r="L61" s="195"/>
    </row>
    <row r="62" spans="1:47" s="12" customFormat="1" ht="14.85" customHeight="1">
      <c r="B62" s="190"/>
      <c r="C62" s="191"/>
      <c r="D62" s="192" t="s">
        <v>1539</v>
      </c>
      <c r="E62" s="193"/>
      <c r="F62" s="193"/>
      <c r="G62" s="193"/>
      <c r="H62" s="193"/>
      <c r="I62" s="193"/>
      <c r="J62" s="194">
        <f>J95</f>
        <v>0</v>
      </c>
      <c r="K62" s="191"/>
      <c r="L62" s="195"/>
    </row>
    <row r="63" spans="1:47" s="12" customFormat="1" ht="14.85" customHeight="1">
      <c r="B63" s="190"/>
      <c r="C63" s="191"/>
      <c r="D63" s="192" t="s">
        <v>1540</v>
      </c>
      <c r="E63" s="193"/>
      <c r="F63" s="193"/>
      <c r="G63" s="193"/>
      <c r="H63" s="193"/>
      <c r="I63" s="193"/>
      <c r="J63" s="194">
        <f>J104</f>
        <v>0</v>
      </c>
      <c r="K63" s="191"/>
      <c r="L63" s="195"/>
    </row>
    <row r="64" spans="1:47" s="12" customFormat="1" ht="14.85" customHeight="1">
      <c r="B64" s="190"/>
      <c r="C64" s="191"/>
      <c r="D64" s="192" t="s">
        <v>1541</v>
      </c>
      <c r="E64" s="193"/>
      <c r="F64" s="193"/>
      <c r="G64" s="193"/>
      <c r="H64" s="193"/>
      <c r="I64" s="193"/>
      <c r="J64" s="194">
        <f>J109</f>
        <v>0</v>
      </c>
      <c r="K64" s="191"/>
      <c r="L64" s="195"/>
    </row>
    <row r="65" spans="1:31" s="12" customFormat="1" ht="14.85" customHeight="1">
      <c r="B65" s="190"/>
      <c r="C65" s="191"/>
      <c r="D65" s="192" t="s">
        <v>1542</v>
      </c>
      <c r="E65" s="193"/>
      <c r="F65" s="193"/>
      <c r="G65" s="193"/>
      <c r="H65" s="193"/>
      <c r="I65" s="193"/>
      <c r="J65" s="194">
        <f>J114</f>
        <v>0</v>
      </c>
      <c r="K65" s="191"/>
      <c r="L65" s="195"/>
    </row>
    <row r="66" spans="1:31" s="12" customFormat="1" ht="14.85" customHeight="1">
      <c r="B66" s="190"/>
      <c r="C66" s="191"/>
      <c r="D66" s="192" t="s">
        <v>1543</v>
      </c>
      <c r="E66" s="193"/>
      <c r="F66" s="193"/>
      <c r="G66" s="193"/>
      <c r="H66" s="193"/>
      <c r="I66" s="193"/>
      <c r="J66" s="194">
        <f>J145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1544</v>
      </c>
      <c r="E67" s="193"/>
      <c r="F67" s="193"/>
      <c r="G67" s="193"/>
      <c r="H67" s="193"/>
      <c r="I67" s="193"/>
      <c r="J67" s="194">
        <f>J164</f>
        <v>0</v>
      </c>
      <c r="K67" s="191"/>
      <c r="L67" s="195"/>
    </row>
    <row r="68" spans="1:31" s="12" customFormat="1" ht="14.85" customHeight="1">
      <c r="B68" s="190"/>
      <c r="C68" s="191"/>
      <c r="D68" s="192" t="s">
        <v>1545</v>
      </c>
      <c r="E68" s="193"/>
      <c r="F68" s="193"/>
      <c r="G68" s="193"/>
      <c r="H68" s="193"/>
      <c r="I68" s="193"/>
      <c r="J68" s="194">
        <f>J165</f>
        <v>0</v>
      </c>
      <c r="K68" s="191"/>
      <c r="L68" s="195"/>
    </row>
    <row r="69" spans="1:31" s="12" customFormat="1" ht="14.85" customHeight="1">
      <c r="B69" s="190"/>
      <c r="C69" s="191"/>
      <c r="D69" s="192" t="s">
        <v>1546</v>
      </c>
      <c r="E69" s="193"/>
      <c r="F69" s="193"/>
      <c r="G69" s="193"/>
      <c r="H69" s="193"/>
      <c r="I69" s="193"/>
      <c r="J69" s="194">
        <f>J168</f>
        <v>0</v>
      </c>
      <c r="K69" s="191"/>
      <c r="L69" s="195"/>
    </row>
    <row r="70" spans="1:31" s="12" customFormat="1" ht="14.85" customHeight="1">
      <c r="B70" s="190"/>
      <c r="C70" s="191"/>
      <c r="D70" s="192" t="s">
        <v>1547</v>
      </c>
      <c r="E70" s="193"/>
      <c r="F70" s="193"/>
      <c r="G70" s="193"/>
      <c r="H70" s="193"/>
      <c r="I70" s="193"/>
      <c r="J70" s="194">
        <f>J177</f>
        <v>0</v>
      </c>
      <c r="K70" s="191"/>
      <c r="L70" s="195"/>
    </row>
    <row r="71" spans="1:31" s="12" customFormat="1" ht="14.85" customHeight="1">
      <c r="B71" s="190"/>
      <c r="C71" s="191"/>
      <c r="D71" s="192" t="s">
        <v>1548</v>
      </c>
      <c r="E71" s="193"/>
      <c r="F71" s="193"/>
      <c r="G71" s="193"/>
      <c r="H71" s="193"/>
      <c r="I71" s="193"/>
      <c r="J71" s="194">
        <f>J182</f>
        <v>0</v>
      </c>
      <c r="K71" s="191"/>
      <c r="L71" s="195"/>
    </row>
    <row r="72" spans="1:31" s="12" customFormat="1" ht="14.85" customHeight="1">
      <c r="B72" s="190"/>
      <c r="C72" s="191"/>
      <c r="D72" s="192" t="s">
        <v>1549</v>
      </c>
      <c r="E72" s="193"/>
      <c r="F72" s="193"/>
      <c r="G72" s="193"/>
      <c r="H72" s="193"/>
      <c r="I72" s="193"/>
      <c r="J72" s="194">
        <f>J197</f>
        <v>0</v>
      </c>
      <c r="K72" s="191"/>
      <c r="L72" s="195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4" t="s">
        <v>124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0" t="s">
        <v>16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88" t="str">
        <f>E7</f>
        <v>Objekt zázemí a šaten sport. organizace</v>
      </c>
      <c r="F82" s="389"/>
      <c r="G82" s="389"/>
      <c r="H82" s="389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0" t="s">
        <v>117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45" t="str">
        <f>E9</f>
        <v>EI_venk - Elektroinstalace - přívod a areálové rozvody nn</v>
      </c>
      <c r="F84" s="390"/>
      <c r="G84" s="390"/>
      <c r="H84" s="390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0" t="s">
        <v>22</v>
      </c>
      <c r="D86" s="38"/>
      <c r="E86" s="38"/>
      <c r="F86" s="28" t="str">
        <f>F12</f>
        <v xml:space="preserve">Štěnovický Borek </v>
      </c>
      <c r="G86" s="38"/>
      <c r="H86" s="38"/>
      <c r="I86" s="30" t="s">
        <v>24</v>
      </c>
      <c r="J86" s="61" t="str">
        <f>IF(J12="","",J12)</f>
        <v>25. 2. 2022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40.15" customHeight="1">
      <c r="A88" s="36"/>
      <c r="B88" s="37"/>
      <c r="C88" s="30" t="s">
        <v>30</v>
      </c>
      <c r="D88" s="38"/>
      <c r="E88" s="38"/>
      <c r="F88" s="28" t="str">
        <f>E15</f>
        <v>Obec Štěnovický Borek, Štěnovický Borek 28, 33209</v>
      </c>
      <c r="G88" s="38"/>
      <c r="H88" s="38"/>
      <c r="I88" s="30" t="s">
        <v>37</v>
      </c>
      <c r="J88" s="34" t="str">
        <f>E21</f>
        <v>Dipl. tech. Josef Špeta, autorizovaný stavitel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0" t="s">
        <v>35</v>
      </c>
      <c r="D89" s="38"/>
      <c r="E89" s="38"/>
      <c r="F89" s="28" t="str">
        <f>IF(E18="","",E18)</f>
        <v>Vyplň údaj</v>
      </c>
      <c r="G89" s="38"/>
      <c r="H89" s="38"/>
      <c r="I89" s="30" t="s">
        <v>40</v>
      </c>
      <c r="J89" s="34" t="str">
        <f>E24</f>
        <v>Jakub Vilingr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0" customFormat="1" ht="29.25" customHeight="1">
      <c r="A91" s="142"/>
      <c r="B91" s="143"/>
      <c r="C91" s="144" t="s">
        <v>125</v>
      </c>
      <c r="D91" s="145" t="s">
        <v>63</v>
      </c>
      <c r="E91" s="145" t="s">
        <v>59</v>
      </c>
      <c r="F91" s="145" t="s">
        <v>60</v>
      </c>
      <c r="G91" s="145" t="s">
        <v>126</v>
      </c>
      <c r="H91" s="145" t="s">
        <v>127</v>
      </c>
      <c r="I91" s="145" t="s">
        <v>128</v>
      </c>
      <c r="J91" s="145" t="s">
        <v>121</v>
      </c>
      <c r="K91" s="146" t="s">
        <v>129</v>
      </c>
      <c r="L91" s="147"/>
      <c r="M91" s="70" t="s">
        <v>32</v>
      </c>
      <c r="N91" s="71" t="s">
        <v>48</v>
      </c>
      <c r="O91" s="71" t="s">
        <v>130</v>
      </c>
      <c r="P91" s="71" t="s">
        <v>131</v>
      </c>
      <c r="Q91" s="71" t="s">
        <v>132</v>
      </c>
      <c r="R91" s="71" t="s">
        <v>133</v>
      </c>
      <c r="S91" s="71" t="s">
        <v>134</v>
      </c>
      <c r="T91" s="72" t="s">
        <v>135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pans="1:65" s="2" customFormat="1" ht="22.9" customHeight="1">
      <c r="A92" s="36"/>
      <c r="B92" s="37"/>
      <c r="C92" s="77" t="s">
        <v>136</v>
      </c>
      <c r="D92" s="38"/>
      <c r="E92" s="38"/>
      <c r="F92" s="38"/>
      <c r="G92" s="38"/>
      <c r="H92" s="38"/>
      <c r="I92" s="38"/>
      <c r="J92" s="148">
        <f>BK92</f>
        <v>0</v>
      </c>
      <c r="K92" s="38"/>
      <c r="L92" s="41"/>
      <c r="M92" s="73"/>
      <c r="N92" s="149"/>
      <c r="O92" s="74"/>
      <c r="P92" s="150">
        <f>P93</f>
        <v>0</v>
      </c>
      <c r="Q92" s="74"/>
      <c r="R92" s="150">
        <f>R93</f>
        <v>0</v>
      </c>
      <c r="S92" s="74"/>
      <c r="T92" s="151">
        <f>T93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8" t="s">
        <v>77</v>
      </c>
      <c r="AU92" s="18" t="s">
        <v>122</v>
      </c>
      <c r="BK92" s="152">
        <f>BK93</f>
        <v>0</v>
      </c>
    </row>
    <row r="93" spans="1:65" s="11" customFormat="1" ht="25.9" customHeight="1">
      <c r="B93" s="153"/>
      <c r="C93" s="154"/>
      <c r="D93" s="155" t="s">
        <v>77</v>
      </c>
      <c r="E93" s="156" t="s">
        <v>941</v>
      </c>
      <c r="F93" s="156" t="s">
        <v>1550</v>
      </c>
      <c r="G93" s="154"/>
      <c r="H93" s="154"/>
      <c r="I93" s="157"/>
      <c r="J93" s="158">
        <f>BK93</f>
        <v>0</v>
      </c>
      <c r="K93" s="154"/>
      <c r="L93" s="159"/>
      <c r="M93" s="160"/>
      <c r="N93" s="161"/>
      <c r="O93" s="161"/>
      <c r="P93" s="162">
        <f>P94+P164</f>
        <v>0</v>
      </c>
      <c r="Q93" s="161"/>
      <c r="R93" s="162">
        <f>R94+R164</f>
        <v>0</v>
      </c>
      <c r="S93" s="161"/>
      <c r="T93" s="163">
        <f>T94+T164</f>
        <v>0</v>
      </c>
      <c r="AR93" s="164" t="s">
        <v>88</v>
      </c>
      <c r="AT93" s="165" t="s">
        <v>77</v>
      </c>
      <c r="AU93" s="165" t="s">
        <v>78</v>
      </c>
      <c r="AY93" s="164" t="s">
        <v>140</v>
      </c>
      <c r="BK93" s="166">
        <f>BK94+BK164</f>
        <v>0</v>
      </c>
    </row>
    <row r="94" spans="1:65" s="11" customFormat="1" ht="22.9" customHeight="1">
      <c r="B94" s="153"/>
      <c r="C94" s="154"/>
      <c r="D94" s="155" t="s">
        <v>77</v>
      </c>
      <c r="E94" s="196" t="s">
        <v>1551</v>
      </c>
      <c r="F94" s="196" t="s">
        <v>1552</v>
      </c>
      <c r="G94" s="154"/>
      <c r="H94" s="154"/>
      <c r="I94" s="157"/>
      <c r="J94" s="197">
        <f>BK94</f>
        <v>0</v>
      </c>
      <c r="K94" s="154"/>
      <c r="L94" s="159"/>
      <c r="M94" s="160"/>
      <c r="N94" s="161"/>
      <c r="O94" s="161"/>
      <c r="P94" s="162">
        <f>P95+P104+P109+P114+P145</f>
        <v>0</v>
      </c>
      <c r="Q94" s="161"/>
      <c r="R94" s="162">
        <f>R95+R104+R109+R114+R145</f>
        <v>0</v>
      </c>
      <c r="S94" s="161"/>
      <c r="T94" s="163">
        <f>T95+T104+T109+T114+T145</f>
        <v>0</v>
      </c>
      <c r="AR94" s="164" t="s">
        <v>86</v>
      </c>
      <c r="AT94" s="165" t="s">
        <v>77</v>
      </c>
      <c r="AU94" s="165" t="s">
        <v>86</v>
      </c>
      <c r="AY94" s="164" t="s">
        <v>140</v>
      </c>
      <c r="BK94" s="166">
        <f>BK95+BK104+BK109+BK114+BK145</f>
        <v>0</v>
      </c>
    </row>
    <row r="95" spans="1:65" s="11" customFormat="1" ht="20.85" customHeight="1">
      <c r="B95" s="153"/>
      <c r="C95" s="154"/>
      <c r="D95" s="155" t="s">
        <v>77</v>
      </c>
      <c r="E95" s="196" t="s">
        <v>1553</v>
      </c>
      <c r="F95" s="196" t="s">
        <v>1554</v>
      </c>
      <c r="G95" s="154"/>
      <c r="H95" s="154"/>
      <c r="I95" s="157"/>
      <c r="J95" s="197">
        <f>BK95</f>
        <v>0</v>
      </c>
      <c r="K95" s="154"/>
      <c r="L95" s="159"/>
      <c r="M95" s="160"/>
      <c r="N95" s="161"/>
      <c r="O95" s="161"/>
      <c r="P95" s="162">
        <f>SUM(P96:P103)</f>
        <v>0</v>
      </c>
      <c r="Q95" s="161"/>
      <c r="R95" s="162">
        <f>SUM(R96:R103)</f>
        <v>0</v>
      </c>
      <c r="S95" s="161"/>
      <c r="T95" s="163">
        <f>SUM(T96:T103)</f>
        <v>0</v>
      </c>
      <c r="AR95" s="164" t="s">
        <v>86</v>
      </c>
      <c r="AT95" s="165" t="s">
        <v>77</v>
      </c>
      <c r="AU95" s="165" t="s">
        <v>88</v>
      </c>
      <c r="AY95" s="164" t="s">
        <v>140</v>
      </c>
      <c r="BK95" s="166">
        <f>SUM(BK96:BK103)</f>
        <v>0</v>
      </c>
    </row>
    <row r="96" spans="1:65" s="2" customFormat="1" ht="21.75" customHeight="1">
      <c r="A96" s="36"/>
      <c r="B96" s="37"/>
      <c r="C96" s="167" t="s">
        <v>86</v>
      </c>
      <c r="D96" s="167" t="s">
        <v>141</v>
      </c>
      <c r="E96" s="168" t="s">
        <v>1555</v>
      </c>
      <c r="F96" s="169" t="s">
        <v>1556</v>
      </c>
      <c r="G96" s="170" t="s">
        <v>366</v>
      </c>
      <c r="H96" s="171">
        <v>1</v>
      </c>
      <c r="I96" s="172"/>
      <c r="J96" s="173">
        <f>ROUND(I96*H96,2)</f>
        <v>0</v>
      </c>
      <c r="K96" s="169" t="s">
        <v>32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348</v>
      </c>
      <c r="AT96" s="178" t="s">
        <v>141</v>
      </c>
      <c r="AU96" s="178" t="s">
        <v>150</v>
      </c>
      <c r="AY96" s="18" t="s">
        <v>140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348</v>
      </c>
      <c r="BM96" s="178" t="s">
        <v>88</v>
      </c>
    </row>
    <row r="97" spans="1:65" s="2" customFormat="1" ht="11.25">
      <c r="A97" s="36"/>
      <c r="B97" s="37"/>
      <c r="C97" s="38"/>
      <c r="D97" s="180" t="s">
        <v>146</v>
      </c>
      <c r="E97" s="38"/>
      <c r="F97" s="181" t="s">
        <v>1556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146</v>
      </c>
      <c r="AU97" s="18" t="s">
        <v>150</v>
      </c>
    </row>
    <row r="98" spans="1:65" s="2" customFormat="1" ht="16.5" customHeight="1">
      <c r="A98" s="36"/>
      <c r="B98" s="37"/>
      <c r="C98" s="167" t="s">
        <v>88</v>
      </c>
      <c r="D98" s="167" t="s">
        <v>141</v>
      </c>
      <c r="E98" s="168" t="s">
        <v>1557</v>
      </c>
      <c r="F98" s="169" t="s">
        <v>1558</v>
      </c>
      <c r="G98" s="170" t="s">
        <v>366</v>
      </c>
      <c r="H98" s="171">
        <v>1</v>
      </c>
      <c r="I98" s="172"/>
      <c r="J98" s="173">
        <f>ROUND(I98*H98,2)</f>
        <v>0</v>
      </c>
      <c r="K98" s="169" t="s">
        <v>32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348</v>
      </c>
      <c r="AT98" s="178" t="s">
        <v>141</v>
      </c>
      <c r="AU98" s="178" t="s">
        <v>150</v>
      </c>
      <c r="AY98" s="18" t="s">
        <v>140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348</v>
      </c>
      <c r="BM98" s="178" t="s">
        <v>139</v>
      </c>
    </row>
    <row r="99" spans="1:65" s="2" customFormat="1" ht="11.25">
      <c r="A99" s="36"/>
      <c r="B99" s="37"/>
      <c r="C99" s="38"/>
      <c r="D99" s="180" t="s">
        <v>146</v>
      </c>
      <c r="E99" s="38"/>
      <c r="F99" s="181" t="s">
        <v>1558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146</v>
      </c>
      <c r="AU99" s="18" t="s">
        <v>150</v>
      </c>
    </row>
    <row r="100" spans="1:65" s="2" customFormat="1" ht="16.5" customHeight="1">
      <c r="A100" s="36"/>
      <c r="B100" s="37"/>
      <c r="C100" s="167" t="s">
        <v>150</v>
      </c>
      <c r="D100" s="167" t="s">
        <v>141</v>
      </c>
      <c r="E100" s="168" t="s">
        <v>1559</v>
      </c>
      <c r="F100" s="169" t="s">
        <v>1560</v>
      </c>
      <c r="G100" s="170" t="s">
        <v>1529</v>
      </c>
      <c r="H100" s="171">
        <v>0.6</v>
      </c>
      <c r="I100" s="172"/>
      <c r="J100" s="173">
        <f>ROUND(I100*H100,2)</f>
        <v>0</v>
      </c>
      <c r="K100" s="169" t="s">
        <v>32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348</v>
      </c>
      <c r="AT100" s="178" t="s">
        <v>141</v>
      </c>
      <c r="AU100" s="178" t="s">
        <v>150</v>
      </c>
      <c r="AY100" s="18" t="s">
        <v>140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348</v>
      </c>
      <c r="BM100" s="178" t="s">
        <v>165</v>
      </c>
    </row>
    <row r="101" spans="1:65" s="2" customFormat="1" ht="11.25">
      <c r="A101" s="36"/>
      <c r="B101" s="37"/>
      <c r="C101" s="38"/>
      <c r="D101" s="180" t="s">
        <v>146</v>
      </c>
      <c r="E101" s="38"/>
      <c r="F101" s="181" t="s">
        <v>1561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146</v>
      </c>
      <c r="AU101" s="18" t="s">
        <v>150</v>
      </c>
    </row>
    <row r="102" spans="1:65" s="2" customFormat="1" ht="16.5" customHeight="1">
      <c r="A102" s="36"/>
      <c r="B102" s="37"/>
      <c r="C102" s="167" t="s">
        <v>139</v>
      </c>
      <c r="D102" s="167" t="s">
        <v>141</v>
      </c>
      <c r="E102" s="168" t="s">
        <v>1562</v>
      </c>
      <c r="F102" s="169" t="s">
        <v>1563</v>
      </c>
      <c r="G102" s="170" t="s">
        <v>1529</v>
      </c>
      <c r="H102" s="171">
        <v>4</v>
      </c>
      <c r="I102" s="172"/>
      <c r="J102" s="173">
        <f>ROUND(I102*H102,2)</f>
        <v>0</v>
      </c>
      <c r="K102" s="169" t="s">
        <v>32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348</v>
      </c>
      <c r="AT102" s="178" t="s">
        <v>141</v>
      </c>
      <c r="AU102" s="178" t="s">
        <v>150</v>
      </c>
      <c r="AY102" s="18" t="s">
        <v>140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348</v>
      </c>
      <c r="BM102" s="178" t="s">
        <v>173</v>
      </c>
    </row>
    <row r="103" spans="1:65" s="2" customFormat="1" ht="11.25">
      <c r="A103" s="36"/>
      <c r="B103" s="37"/>
      <c r="C103" s="38"/>
      <c r="D103" s="180" t="s">
        <v>146</v>
      </c>
      <c r="E103" s="38"/>
      <c r="F103" s="181" t="s">
        <v>1564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146</v>
      </c>
      <c r="AU103" s="18" t="s">
        <v>150</v>
      </c>
    </row>
    <row r="104" spans="1:65" s="11" customFormat="1" ht="20.85" customHeight="1">
      <c r="B104" s="153"/>
      <c r="C104" s="154"/>
      <c r="D104" s="155" t="s">
        <v>77</v>
      </c>
      <c r="E104" s="196" t="s">
        <v>1565</v>
      </c>
      <c r="F104" s="196" t="s">
        <v>1566</v>
      </c>
      <c r="G104" s="154"/>
      <c r="H104" s="154"/>
      <c r="I104" s="157"/>
      <c r="J104" s="197">
        <f>BK104</f>
        <v>0</v>
      </c>
      <c r="K104" s="154"/>
      <c r="L104" s="159"/>
      <c r="M104" s="160"/>
      <c r="N104" s="161"/>
      <c r="O104" s="161"/>
      <c r="P104" s="162">
        <f>SUM(P105:P108)</f>
        <v>0</v>
      </c>
      <c r="Q104" s="161"/>
      <c r="R104" s="162">
        <f>SUM(R105:R108)</f>
        <v>0</v>
      </c>
      <c r="S104" s="161"/>
      <c r="T104" s="163">
        <f>SUM(T105:T108)</f>
        <v>0</v>
      </c>
      <c r="AR104" s="164" t="s">
        <v>86</v>
      </c>
      <c r="AT104" s="165" t="s">
        <v>77</v>
      </c>
      <c r="AU104" s="165" t="s">
        <v>88</v>
      </c>
      <c r="AY104" s="164" t="s">
        <v>140</v>
      </c>
      <c r="BK104" s="166">
        <f>SUM(BK105:BK108)</f>
        <v>0</v>
      </c>
    </row>
    <row r="105" spans="1:65" s="2" customFormat="1" ht="24.2" customHeight="1">
      <c r="A105" s="36"/>
      <c r="B105" s="37"/>
      <c r="C105" s="167" t="s">
        <v>160</v>
      </c>
      <c r="D105" s="167" t="s">
        <v>141</v>
      </c>
      <c r="E105" s="168" t="s">
        <v>1567</v>
      </c>
      <c r="F105" s="169" t="s">
        <v>1568</v>
      </c>
      <c r="G105" s="170" t="s">
        <v>358</v>
      </c>
      <c r="H105" s="171">
        <v>90</v>
      </c>
      <c r="I105" s="172"/>
      <c r="J105" s="173">
        <f>ROUND(I105*H105,2)</f>
        <v>0</v>
      </c>
      <c r="K105" s="169" t="s">
        <v>32</v>
      </c>
      <c r="L105" s="41"/>
      <c r="M105" s="174" t="s">
        <v>32</v>
      </c>
      <c r="N105" s="175" t="s">
        <v>49</v>
      </c>
      <c r="O105" s="66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78" t="s">
        <v>348</v>
      </c>
      <c r="AT105" s="178" t="s">
        <v>141</v>
      </c>
      <c r="AU105" s="178" t="s">
        <v>150</v>
      </c>
      <c r="AY105" s="18" t="s">
        <v>140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8" t="s">
        <v>86</v>
      </c>
      <c r="BK105" s="179">
        <f>ROUND(I105*H105,2)</f>
        <v>0</v>
      </c>
      <c r="BL105" s="18" t="s">
        <v>348</v>
      </c>
      <c r="BM105" s="178" t="s">
        <v>302</v>
      </c>
    </row>
    <row r="106" spans="1:65" s="2" customFormat="1" ht="19.5">
      <c r="A106" s="36"/>
      <c r="B106" s="37"/>
      <c r="C106" s="38"/>
      <c r="D106" s="180" t="s">
        <v>146</v>
      </c>
      <c r="E106" s="38"/>
      <c r="F106" s="181" t="s">
        <v>1568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146</v>
      </c>
      <c r="AU106" s="18" t="s">
        <v>150</v>
      </c>
    </row>
    <row r="107" spans="1:65" s="2" customFormat="1" ht="24.2" customHeight="1">
      <c r="A107" s="36"/>
      <c r="B107" s="37"/>
      <c r="C107" s="167" t="s">
        <v>165</v>
      </c>
      <c r="D107" s="167" t="s">
        <v>141</v>
      </c>
      <c r="E107" s="168" t="s">
        <v>1569</v>
      </c>
      <c r="F107" s="169" t="s">
        <v>1570</v>
      </c>
      <c r="G107" s="170" t="s">
        <v>358</v>
      </c>
      <c r="H107" s="171">
        <v>200</v>
      </c>
      <c r="I107" s="172"/>
      <c r="J107" s="173">
        <f>ROUND(I107*H107,2)</f>
        <v>0</v>
      </c>
      <c r="K107" s="169" t="s">
        <v>32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348</v>
      </c>
      <c r="AT107" s="178" t="s">
        <v>141</v>
      </c>
      <c r="AU107" s="178" t="s">
        <v>150</v>
      </c>
      <c r="AY107" s="18" t="s">
        <v>140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348</v>
      </c>
      <c r="BM107" s="178" t="s">
        <v>316</v>
      </c>
    </row>
    <row r="108" spans="1:65" s="2" customFormat="1" ht="19.5">
      <c r="A108" s="36"/>
      <c r="B108" s="37"/>
      <c r="C108" s="38"/>
      <c r="D108" s="180" t="s">
        <v>146</v>
      </c>
      <c r="E108" s="38"/>
      <c r="F108" s="181" t="s">
        <v>1570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146</v>
      </c>
      <c r="AU108" s="18" t="s">
        <v>150</v>
      </c>
    </row>
    <row r="109" spans="1:65" s="11" customFormat="1" ht="20.85" customHeight="1">
      <c r="B109" s="153"/>
      <c r="C109" s="154"/>
      <c r="D109" s="155" t="s">
        <v>77</v>
      </c>
      <c r="E109" s="196" t="s">
        <v>1571</v>
      </c>
      <c r="F109" s="196" t="s">
        <v>1572</v>
      </c>
      <c r="G109" s="154"/>
      <c r="H109" s="154"/>
      <c r="I109" s="157"/>
      <c r="J109" s="197">
        <f>BK109</f>
        <v>0</v>
      </c>
      <c r="K109" s="154"/>
      <c r="L109" s="159"/>
      <c r="M109" s="160"/>
      <c r="N109" s="161"/>
      <c r="O109" s="161"/>
      <c r="P109" s="162">
        <f>SUM(P110:P113)</f>
        <v>0</v>
      </c>
      <c r="Q109" s="161"/>
      <c r="R109" s="162">
        <f>SUM(R110:R113)</f>
        <v>0</v>
      </c>
      <c r="S109" s="161"/>
      <c r="T109" s="163">
        <f>SUM(T110:T113)</f>
        <v>0</v>
      </c>
      <c r="AR109" s="164" t="s">
        <v>86</v>
      </c>
      <c r="AT109" s="165" t="s">
        <v>77</v>
      </c>
      <c r="AU109" s="165" t="s">
        <v>88</v>
      </c>
      <c r="AY109" s="164" t="s">
        <v>140</v>
      </c>
      <c r="BK109" s="166">
        <f>SUM(BK110:BK113)</f>
        <v>0</v>
      </c>
    </row>
    <row r="110" spans="1:65" s="2" customFormat="1" ht="16.5" customHeight="1">
      <c r="A110" s="36"/>
      <c r="B110" s="37"/>
      <c r="C110" s="167" t="s">
        <v>169</v>
      </c>
      <c r="D110" s="167" t="s">
        <v>141</v>
      </c>
      <c r="E110" s="168" t="s">
        <v>1573</v>
      </c>
      <c r="F110" s="169" t="s">
        <v>1574</v>
      </c>
      <c r="G110" s="170" t="s">
        <v>366</v>
      </c>
      <c r="H110" s="171">
        <v>6</v>
      </c>
      <c r="I110" s="172"/>
      <c r="J110" s="173">
        <f>ROUND(I110*H110,2)</f>
        <v>0</v>
      </c>
      <c r="K110" s="169" t="s">
        <v>32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348</v>
      </c>
      <c r="AT110" s="178" t="s">
        <v>141</v>
      </c>
      <c r="AU110" s="178" t="s">
        <v>150</v>
      </c>
      <c r="AY110" s="18" t="s">
        <v>140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348</v>
      </c>
      <c r="BM110" s="178" t="s">
        <v>333</v>
      </c>
    </row>
    <row r="111" spans="1:65" s="2" customFormat="1" ht="11.25">
      <c r="A111" s="36"/>
      <c r="B111" s="37"/>
      <c r="C111" s="38"/>
      <c r="D111" s="180" t="s">
        <v>146</v>
      </c>
      <c r="E111" s="38"/>
      <c r="F111" s="181" t="s">
        <v>1575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146</v>
      </c>
      <c r="AU111" s="18" t="s">
        <v>150</v>
      </c>
    </row>
    <row r="112" spans="1:65" s="2" customFormat="1" ht="24.2" customHeight="1">
      <c r="A112" s="36"/>
      <c r="B112" s="37"/>
      <c r="C112" s="167" t="s">
        <v>173</v>
      </c>
      <c r="D112" s="167" t="s">
        <v>141</v>
      </c>
      <c r="E112" s="168" t="s">
        <v>1576</v>
      </c>
      <c r="F112" s="169" t="s">
        <v>1577</v>
      </c>
      <c r="G112" s="170" t="s">
        <v>358</v>
      </c>
      <c r="H112" s="171">
        <v>110</v>
      </c>
      <c r="I112" s="172"/>
      <c r="J112" s="173">
        <f>ROUND(I112*H112,2)</f>
        <v>0</v>
      </c>
      <c r="K112" s="169" t="s">
        <v>32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348</v>
      </c>
      <c r="AT112" s="178" t="s">
        <v>141</v>
      </c>
      <c r="AU112" s="178" t="s">
        <v>150</v>
      </c>
      <c r="AY112" s="18" t="s">
        <v>140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348</v>
      </c>
      <c r="BM112" s="178" t="s">
        <v>348</v>
      </c>
    </row>
    <row r="113" spans="1:65" s="2" customFormat="1" ht="19.5">
      <c r="A113" s="36"/>
      <c r="B113" s="37"/>
      <c r="C113" s="38"/>
      <c r="D113" s="180" t="s">
        <v>146</v>
      </c>
      <c r="E113" s="38"/>
      <c r="F113" s="181" t="s">
        <v>1578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146</v>
      </c>
      <c r="AU113" s="18" t="s">
        <v>150</v>
      </c>
    </row>
    <row r="114" spans="1:65" s="11" customFormat="1" ht="20.85" customHeight="1">
      <c r="B114" s="153"/>
      <c r="C114" s="154"/>
      <c r="D114" s="155" t="s">
        <v>77</v>
      </c>
      <c r="E114" s="196" t="s">
        <v>1579</v>
      </c>
      <c r="F114" s="196" t="s">
        <v>241</v>
      </c>
      <c r="G114" s="154"/>
      <c r="H114" s="154"/>
      <c r="I114" s="157"/>
      <c r="J114" s="197">
        <f>BK114</f>
        <v>0</v>
      </c>
      <c r="K114" s="154"/>
      <c r="L114" s="159"/>
      <c r="M114" s="160"/>
      <c r="N114" s="161"/>
      <c r="O114" s="161"/>
      <c r="P114" s="162">
        <f>SUM(P115:P144)</f>
        <v>0</v>
      </c>
      <c r="Q114" s="161"/>
      <c r="R114" s="162">
        <f>SUM(R115:R144)</f>
        <v>0</v>
      </c>
      <c r="S114" s="161"/>
      <c r="T114" s="163">
        <f>SUM(T115:T144)</f>
        <v>0</v>
      </c>
      <c r="AR114" s="164" t="s">
        <v>86</v>
      </c>
      <c r="AT114" s="165" t="s">
        <v>77</v>
      </c>
      <c r="AU114" s="165" t="s">
        <v>88</v>
      </c>
      <c r="AY114" s="164" t="s">
        <v>140</v>
      </c>
      <c r="BK114" s="166">
        <f>SUM(BK115:BK144)</f>
        <v>0</v>
      </c>
    </row>
    <row r="115" spans="1:65" s="2" customFormat="1" ht="16.5" customHeight="1">
      <c r="A115" s="36"/>
      <c r="B115" s="37"/>
      <c r="C115" s="167" t="s">
        <v>295</v>
      </c>
      <c r="D115" s="167" t="s">
        <v>141</v>
      </c>
      <c r="E115" s="168" t="s">
        <v>1580</v>
      </c>
      <c r="F115" s="169" t="s">
        <v>1581</v>
      </c>
      <c r="G115" s="170" t="s">
        <v>1582</v>
      </c>
      <c r="H115" s="171">
        <v>8.5000000000000006E-2</v>
      </c>
      <c r="I115" s="172"/>
      <c r="J115" s="173">
        <f>ROUND(I115*H115,2)</f>
        <v>0</v>
      </c>
      <c r="K115" s="169" t="s">
        <v>32</v>
      </c>
      <c r="L115" s="41"/>
      <c r="M115" s="174" t="s">
        <v>32</v>
      </c>
      <c r="N115" s="175" t="s">
        <v>49</v>
      </c>
      <c r="O115" s="66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78" t="s">
        <v>348</v>
      </c>
      <c r="AT115" s="178" t="s">
        <v>141</v>
      </c>
      <c r="AU115" s="178" t="s">
        <v>150</v>
      </c>
      <c r="AY115" s="18" t="s">
        <v>140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18" t="s">
        <v>86</v>
      </c>
      <c r="BK115" s="179">
        <f>ROUND(I115*H115,2)</f>
        <v>0</v>
      </c>
      <c r="BL115" s="18" t="s">
        <v>348</v>
      </c>
      <c r="BM115" s="178" t="s">
        <v>363</v>
      </c>
    </row>
    <row r="116" spans="1:65" s="2" customFormat="1" ht="11.25">
      <c r="A116" s="36"/>
      <c r="B116" s="37"/>
      <c r="C116" s="38"/>
      <c r="D116" s="180" t="s">
        <v>146</v>
      </c>
      <c r="E116" s="38"/>
      <c r="F116" s="181" t="s">
        <v>1581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146</v>
      </c>
      <c r="AU116" s="18" t="s">
        <v>150</v>
      </c>
    </row>
    <row r="117" spans="1:65" s="2" customFormat="1" ht="16.5" customHeight="1">
      <c r="A117" s="36"/>
      <c r="B117" s="37"/>
      <c r="C117" s="167" t="s">
        <v>302</v>
      </c>
      <c r="D117" s="167" t="s">
        <v>141</v>
      </c>
      <c r="E117" s="168" t="s">
        <v>1583</v>
      </c>
      <c r="F117" s="169" t="s">
        <v>1584</v>
      </c>
      <c r="G117" s="170" t="s">
        <v>1582</v>
      </c>
      <c r="H117" s="171">
        <v>8.5000000000000006E-2</v>
      </c>
      <c r="I117" s="172"/>
      <c r="J117" s="173">
        <f>ROUND(I117*H117,2)</f>
        <v>0</v>
      </c>
      <c r="K117" s="169" t="s">
        <v>32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0</v>
      </c>
      <c r="R117" s="176">
        <f>Q117*H117</f>
        <v>0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348</v>
      </c>
      <c r="AT117" s="178" t="s">
        <v>141</v>
      </c>
      <c r="AU117" s="178" t="s">
        <v>150</v>
      </c>
      <c r="AY117" s="18" t="s">
        <v>140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348</v>
      </c>
      <c r="BM117" s="178" t="s">
        <v>376</v>
      </c>
    </row>
    <row r="118" spans="1:65" s="2" customFormat="1" ht="11.25">
      <c r="A118" s="36"/>
      <c r="B118" s="37"/>
      <c r="C118" s="38"/>
      <c r="D118" s="180" t="s">
        <v>146</v>
      </c>
      <c r="E118" s="38"/>
      <c r="F118" s="181" t="s">
        <v>1585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146</v>
      </c>
      <c r="AU118" s="18" t="s">
        <v>150</v>
      </c>
    </row>
    <row r="119" spans="1:65" s="2" customFormat="1" ht="21.75" customHeight="1">
      <c r="A119" s="36"/>
      <c r="B119" s="37"/>
      <c r="C119" s="167" t="s">
        <v>309</v>
      </c>
      <c r="D119" s="167" t="s">
        <v>141</v>
      </c>
      <c r="E119" s="168" t="s">
        <v>1586</v>
      </c>
      <c r="F119" s="169" t="s">
        <v>1587</v>
      </c>
      <c r="G119" s="170" t="s">
        <v>358</v>
      </c>
      <c r="H119" s="171">
        <v>79</v>
      </c>
      <c r="I119" s="172"/>
      <c r="J119" s="173">
        <f>ROUND(I119*H119,2)</f>
        <v>0</v>
      </c>
      <c r="K119" s="169" t="s">
        <v>32</v>
      </c>
      <c r="L119" s="41"/>
      <c r="M119" s="174" t="s">
        <v>32</v>
      </c>
      <c r="N119" s="175" t="s">
        <v>49</v>
      </c>
      <c r="O119" s="66"/>
      <c r="P119" s="176">
        <f>O119*H119</f>
        <v>0</v>
      </c>
      <c r="Q119" s="176">
        <v>0</v>
      </c>
      <c r="R119" s="176">
        <f>Q119*H119</f>
        <v>0</v>
      </c>
      <c r="S119" s="176">
        <v>0</v>
      </c>
      <c r="T119" s="177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78" t="s">
        <v>348</v>
      </c>
      <c r="AT119" s="178" t="s">
        <v>141</v>
      </c>
      <c r="AU119" s="178" t="s">
        <v>150</v>
      </c>
      <c r="AY119" s="18" t="s">
        <v>140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18" t="s">
        <v>86</v>
      </c>
      <c r="BK119" s="179">
        <f>ROUND(I119*H119,2)</f>
        <v>0</v>
      </c>
      <c r="BL119" s="18" t="s">
        <v>348</v>
      </c>
      <c r="BM119" s="178" t="s">
        <v>392</v>
      </c>
    </row>
    <row r="120" spans="1:65" s="2" customFormat="1" ht="11.25">
      <c r="A120" s="36"/>
      <c r="B120" s="37"/>
      <c r="C120" s="38"/>
      <c r="D120" s="180" t="s">
        <v>146</v>
      </c>
      <c r="E120" s="38"/>
      <c r="F120" s="181" t="s">
        <v>1588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146</v>
      </c>
      <c r="AU120" s="18" t="s">
        <v>150</v>
      </c>
    </row>
    <row r="121" spans="1:65" s="2" customFormat="1" ht="21.75" customHeight="1">
      <c r="A121" s="36"/>
      <c r="B121" s="37"/>
      <c r="C121" s="167" t="s">
        <v>316</v>
      </c>
      <c r="D121" s="167" t="s">
        <v>141</v>
      </c>
      <c r="E121" s="168" t="s">
        <v>1589</v>
      </c>
      <c r="F121" s="169" t="s">
        <v>1590</v>
      </c>
      <c r="G121" s="170" t="s">
        <v>358</v>
      </c>
      <c r="H121" s="171">
        <v>79</v>
      </c>
      <c r="I121" s="172"/>
      <c r="J121" s="173">
        <f>ROUND(I121*H121,2)</f>
        <v>0</v>
      </c>
      <c r="K121" s="169" t="s">
        <v>32</v>
      </c>
      <c r="L121" s="41"/>
      <c r="M121" s="174" t="s">
        <v>32</v>
      </c>
      <c r="N121" s="175" t="s">
        <v>49</v>
      </c>
      <c r="O121" s="66"/>
      <c r="P121" s="176">
        <f>O121*H121</f>
        <v>0</v>
      </c>
      <c r="Q121" s="176">
        <v>0</v>
      </c>
      <c r="R121" s="176">
        <f>Q121*H121</f>
        <v>0</v>
      </c>
      <c r="S121" s="176">
        <v>0</v>
      </c>
      <c r="T121" s="177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78" t="s">
        <v>348</v>
      </c>
      <c r="AT121" s="178" t="s">
        <v>141</v>
      </c>
      <c r="AU121" s="178" t="s">
        <v>150</v>
      </c>
      <c r="AY121" s="18" t="s">
        <v>140</v>
      </c>
      <c r="BE121" s="179">
        <f>IF(N121="základní",J121,0)</f>
        <v>0</v>
      </c>
      <c r="BF121" s="179">
        <f>IF(N121="snížená",J121,0)</f>
        <v>0</v>
      </c>
      <c r="BG121" s="179">
        <f>IF(N121="zákl. přenesená",J121,0)</f>
        <v>0</v>
      </c>
      <c r="BH121" s="179">
        <f>IF(N121="sníž. přenesená",J121,0)</f>
        <v>0</v>
      </c>
      <c r="BI121" s="179">
        <f>IF(N121="nulová",J121,0)</f>
        <v>0</v>
      </c>
      <c r="BJ121" s="18" t="s">
        <v>86</v>
      </c>
      <c r="BK121" s="179">
        <f>ROUND(I121*H121,2)</f>
        <v>0</v>
      </c>
      <c r="BL121" s="18" t="s">
        <v>348</v>
      </c>
      <c r="BM121" s="178" t="s">
        <v>406</v>
      </c>
    </row>
    <row r="122" spans="1:65" s="2" customFormat="1" ht="11.25">
      <c r="A122" s="36"/>
      <c r="B122" s="37"/>
      <c r="C122" s="38"/>
      <c r="D122" s="180" t="s">
        <v>146</v>
      </c>
      <c r="E122" s="38"/>
      <c r="F122" s="181" t="s">
        <v>1590</v>
      </c>
      <c r="G122" s="38"/>
      <c r="H122" s="38"/>
      <c r="I122" s="182"/>
      <c r="J122" s="38"/>
      <c r="K122" s="38"/>
      <c r="L122" s="41"/>
      <c r="M122" s="183"/>
      <c r="N122" s="18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146</v>
      </c>
      <c r="AU122" s="18" t="s">
        <v>150</v>
      </c>
    </row>
    <row r="123" spans="1:65" s="2" customFormat="1" ht="16.5" customHeight="1">
      <c r="A123" s="36"/>
      <c r="B123" s="37"/>
      <c r="C123" s="167" t="s">
        <v>323</v>
      </c>
      <c r="D123" s="167" t="s">
        <v>141</v>
      </c>
      <c r="E123" s="168" t="s">
        <v>1591</v>
      </c>
      <c r="F123" s="169" t="s">
        <v>1592</v>
      </c>
      <c r="G123" s="170" t="s">
        <v>358</v>
      </c>
      <c r="H123" s="171">
        <v>6</v>
      </c>
      <c r="I123" s="172"/>
      <c r="J123" s="173">
        <f>ROUND(I123*H123,2)</f>
        <v>0</v>
      </c>
      <c r="K123" s="169" t="s">
        <v>32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348</v>
      </c>
      <c r="AT123" s="178" t="s">
        <v>141</v>
      </c>
      <c r="AU123" s="178" t="s">
        <v>150</v>
      </c>
      <c r="AY123" s="18" t="s">
        <v>140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348</v>
      </c>
      <c r="BM123" s="178" t="s">
        <v>421</v>
      </c>
    </row>
    <row r="124" spans="1:65" s="2" customFormat="1" ht="11.25">
      <c r="A124" s="36"/>
      <c r="B124" s="37"/>
      <c r="C124" s="38"/>
      <c r="D124" s="180" t="s">
        <v>146</v>
      </c>
      <c r="E124" s="38"/>
      <c r="F124" s="181" t="s">
        <v>1592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146</v>
      </c>
      <c r="AU124" s="18" t="s">
        <v>150</v>
      </c>
    </row>
    <row r="125" spans="1:65" s="2" customFormat="1" ht="16.5" customHeight="1">
      <c r="A125" s="36"/>
      <c r="B125" s="37"/>
      <c r="C125" s="167" t="s">
        <v>333</v>
      </c>
      <c r="D125" s="167" t="s">
        <v>141</v>
      </c>
      <c r="E125" s="168" t="s">
        <v>1593</v>
      </c>
      <c r="F125" s="169" t="s">
        <v>1594</v>
      </c>
      <c r="G125" s="170" t="s">
        <v>358</v>
      </c>
      <c r="H125" s="171">
        <v>6</v>
      </c>
      <c r="I125" s="172"/>
      <c r="J125" s="173">
        <f>ROUND(I125*H125,2)</f>
        <v>0</v>
      </c>
      <c r="K125" s="169" t="s">
        <v>32</v>
      </c>
      <c r="L125" s="41"/>
      <c r="M125" s="174" t="s">
        <v>32</v>
      </c>
      <c r="N125" s="175" t="s">
        <v>49</v>
      </c>
      <c r="O125" s="6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8" t="s">
        <v>348</v>
      </c>
      <c r="AT125" s="178" t="s">
        <v>141</v>
      </c>
      <c r="AU125" s="178" t="s">
        <v>150</v>
      </c>
      <c r="AY125" s="18" t="s">
        <v>140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86</v>
      </c>
      <c r="BK125" s="179">
        <f>ROUND(I125*H125,2)</f>
        <v>0</v>
      </c>
      <c r="BL125" s="18" t="s">
        <v>348</v>
      </c>
      <c r="BM125" s="178" t="s">
        <v>435</v>
      </c>
    </row>
    <row r="126" spans="1:65" s="2" customFormat="1" ht="11.25">
      <c r="A126" s="36"/>
      <c r="B126" s="37"/>
      <c r="C126" s="38"/>
      <c r="D126" s="180" t="s">
        <v>146</v>
      </c>
      <c r="E126" s="38"/>
      <c r="F126" s="181" t="s">
        <v>1594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146</v>
      </c>
      <c r="AU126" s="18" t="s">
        <v>150</v>
      </c>
    </row>
    <row r="127" spans="1:65" s="2" customFormat="1" ht="16.5" customHeight="1">
      <c r="A127" s="36"/>
      <c r="B127" s="37"/>
      <c r="C127" s="167" t="s">
        <v>8</v>
      </c>
      <c r="D127" s="167" t="s">
        <v>141</v>
      </c>
      <c r="E127" s="168" t="s">
        <v>1595</v>
      </c>
      <c r="F127" s="169" t="s">
        <v>1596</v>
      </c>
      <c r="G127" s="170" t="s">
        <v>358</v>
      </c>
      <c r="H127" s="171">
        <v>351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348</v>
      </c>
      <c r="AT127" s="178" t="s">
        <v>141</v>
      </c>
      <c r="AU127" s="178" t="s">
        <v>150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348</v>
      </c>
      <c r="BM127" s="178" t="s">
        <v>463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1596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150</v>
      </c>
    </row>
    <row r="129" spans="1:65" s="2" customFormat="1" ht="21.75" customHeight="1">
      <c r="A129" s="36"/>
      <c r="B129" s="37"/>
      <c r="C129" s="167" t="s">
        <v>348</v>
      </c>
      <c r="D129" s="167" t="s">
        <v>141</v>
      </c>
      <c r="E129" s="168" t="s">
        <v>1597</v>
      </c>
      <c r="F129" s="169" t="s">
        <v>1598</v>
      </c>
      <c r="G129" s="170" t="s">
        <v>1529</v>
      </c>
      <c r="H129" s="171">
        <v>4</v>
      </c>
      <c r="I129" s="172"/>
      <c r="J129" s="173">
        <f>ROUND(I129*H129,2)</f>
        <v>0</v>
      </c>
      <c r="K129" s="169" t="s">
        <v>32</v>
      </c>
      <c r="L129" s="41"/>
      <c r="M129" s="174" t="s">
        <v>32</v>
      </c>
      <c r="N129" s="175" t="s">
        <v>49</v>
      </c>
      <c r="O129" s="66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78" t="s">
        <v>348</v>
      </c>
      <c r="AT129" s="178" t="s">
        <v>141</v>
      </c>
      <c r="AU129" s="178" t="s">
        <v>150</v>
      </c>
      <c r="AY129" s="18" t="s">
        <v>140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8" t="s">
        <v>86</v>
      </c>
      <c r="BK129" s="179">
        <f>ROUND(I129*H129,2)</f>
        <v>0</v>
      </c>
      <c r="BL129" s="18" t="s">
        <v>348</v>
      </c>
      <c r="BM129" s="178" t="s">
        <v>483</v>
      </c>
    </row>
    <row r="130" spans="1:65" s="2" customFormat="1" ht="11.25">
      <c r="A130" s="36"/>
      <c r="B130" s="37"/>
      <c r="C130" s="38"/>
      <c r="D130" s="180" t="s">
        <v>146</v>
      </c>
      <c r="E130" s="38"/>
      <c r="F130" s="181" t="s">
        <v>1599</v>
      </c>
      <c r="G130" s="38"/>
      <c r="H130" s="38"/>
      <c r="I130" s="182"/>
      <c r="J130" s="38"/>
      <c r="K130" s="38"/>
      <c r="L130" s="41"/>
      <c r="M130" s="183"/>
      <c r="N130" s="18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146</v>
      </c>
      <c r="AU130" s="18" t="s">
        <v>150</v>
      </c>
    </row>
    <row r="131" spans="1:65" s="2" customFormat="1" ht="16.5" customHeight="1">
      <c r="A131" s="36"/>
      <c r="B131" s="37"/>
      <c r="C131" s="167" t="s">
        <v>355</v>
      </c>
      <c r="D131" s="167" t="s">
        <v>141</v>
      </c>
      <c r="E131" s="168" t="s">
        <v>1600</v>
      </c>
      <c r="F131" s="169" t="s">
        <v>1601</v>
      </c>
      <c r="G131" s="170" t="s">
        <v>244</v>
      </c>
      <c r="H131" s="171">
        <v>0.6</v>
      </c>
      <c r="I131" s="172"/>
      <c r="J131" s="173">
        <f>ROUND(I131*H131,2)</f>
        <v>0</v>
      </c>
      <c r="K131" s="169" t="s">
        <v>32</v>
      </c>
      <c r="L131" s="41"/>
      <c r="M131" s="174" t="s">
        <v>32</v>
      </c>
      <c r="N131" s="175" t="s">
        <v>49</v>
      </c>
      <c r="O131" s="66"/>
      <c r="P131" s="176">
        <f>O131*H131</f>
        <v>0</v>
      </c>
      <c r="Q131" s="176">
        <v>0</v>
      </c>
      <c r="R131" s="176">
        <f>Q131*H131</f>
        <v>0</v>
      </c>
      <c r="S131" s="176">
        <v>0</v>
      </c>
      <c r="T131" s="17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8" t="s">
        <v>348</v>
      </c>
      <c r="AT131" s="178" t="s">
        <v>141</v>
      </c>
      <c r="AU131" s="178" t="s">
        <v>150</v>
      </c>
      <c r="AY131" s="18" t="s">
        <v>140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86</v>
      </c>
      <c r="BK131" s="179">
        <f>ROUND(I131*H131,2)</f>
        <v>0</v>
      </c>
      <c r="BL131" s="18" t="s">
        <v>348</v>
      </c>
      <c r="BM131" s="178" t="s">
        <v>499</v>
      </c>
    </row>
    <row r="132" spans="1:65" s="2" customFormat="1" ht="11.25">
      <c r="A132" s="36"/>
      <c r="B132" s="37"/>
      <c r="C132" s="38"/>
      <c r="D132" s="180" t="s">
        <v>146</v>
      </c>
      <c r="E132" s="38"/>
      <c r="F132" s="181" t="s">
        <v>1602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146</v>
      </c>
      <c r="AU132" s="18" t="s">
        <v>150</v>
      </c>
    </row>
    <row r="133" spans="1:65" s="2" customFormat="1" ht="16.5" customHeight="1">
      <c r="A133" s="36"/>
      <c r="B133" s="37"/>
      <c r="C133" s="167" t="s">
        <v>363</v>
      </c>
      <c r="D133" s="167" t="s">
        <v>141</v>
      </c>
      <c r="E133" s="168" t="s">
        <v>1603</v>
      </c>
      <c r="F133" s="169" t="s">
        <v>1604</v>
      </c>
      <c r="G133" s="170" t="s">
        <v>358</v>
      </c>
      <c r="H133" s="171">
        <v>85</v>
      </c>
      <c r="I133" s="172"/>
      <c r="J133" s="173">
        <f>ROUND(I133*H133,2)</f>
        <v>0</v>
      </c>
      <c r="K133" s="169" t="s">
        <v>32</v>
      </c>
      <c r="L133" s="41"/>
      <c r="M133" s="174" t="s">
        <v>32</v>
      </c>
      <c r="N133" s="175" t="s">
        <v>49</v>
      </c>
      <c r="O133" s="66"/>
      <c r="P133" s="176">
        <f>O133*H133</f>
        <v>0</v>
      </c>
      <c r="Q133" s="176">
        <v>0</v>
      </c>
      <c r="R133" s="176">
        <f>Q133*H133</f>
        <v>0</v>
      </c>
      <c r="S133" s="176">
        <v>0</v>
      </c>
      <c r="T133" s="17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8" t="s">
        <v>348</v>
      </c>
      <c r="AT133" s="178" t="s">
        <v>141</v>
      </c>
      <c r="AU133" s="178" t="s">
        <v>150</v>
      </c>
      <c r="AY133" s="18" t="s">
        <v>140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18" t="s">
        <v>86</v>
      </c>
      <c r="BK133" s="179">
        <f>ROUND(I133*H133,2)</f>
        <v>0</v>
      </c>
      <c r="BL133" s="18" t="s">
        <v>348</v>
      </c>
      <c r="BM133" s="178" t="s">
        <v>391</v>
      </c>
    </row>
    <row r="134" spans="1:65" s="2" customFormat="1" ht="11.25">
      <c r="A134" s="36"/>
      <c r="B134" s="37"/>
      <c r="C134" s="38"/>
      <c r="D134" s="180" t="s">
        <v>146</v>
      </c>
      <c r="E134" s="38"/>
      <c r="F134" s="181" t="s">
        <v>1604</v>
      </c>
      <c r="G134" s="38"/>
      <c r="H134" s="38"/>
      <c r="I134" s="182"/>
      <c r="J134" s="38"/>
      <c r="K134" s="38"/>
      <c r="L134" s="41"/>
      <c r="M134" s="183"/>
      <c r="N134" s="18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146</v>
      </c>
      <c r="AU134" s="18" t="s">
        <v>150</v>
      </c>
    </row>
    <row r="135" spans="1:65" s="2" customFormat="1" ht="16.5" customHeight="1">
      <c r="A135" s="36"/>
      <c r="B135" s="37"/>
      <c r="C135" s="167" t="s">
        <v>370</v>
      </c>
      <c r="D135" s="167" t="s">
        <v>141</v>
      </c>
      <c r="E135" s="168" t="s">
        <v>1605</v>
      </c>
      <c r="F135" s="169" t="s">
        <v>1606</v>
      </c>
      <c r="G135" s="170" t="s">
        <v>1529</v>
      </c>
      <c r="H135" s="171">
        <v>1</v>
      </c>
      <c r="I135" s="172"/>
      <c r="J135" s="173">
        <f>ROUND(I135*H135,2)</f>
        <v>0</v>
      </c>
      <c r="K135" s="169" t="s">
        <v>32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348</v>
      </c>
      <c r="AT135" s="178" t="s">
        <v>141</v>
      </c>
      <c r="AU135" s="178" t="s">
        <v>150</v>
      </c>
      <c r="AY135" s="18" t="s">
        <v>140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348</v>
      </c>
      <c r="BM135" s="178" t="s">
        <v>530</v>
      </c>
    </row>
    <row r="136" spans="1:65" s="2" customFormat="1" ht="11.25">
      <c r="A136" s="36"/>
      <c r="B136" s="37"/>
      <c r="C136" s="38"/>
      <c r="D136" s="180" t="s">
        <v>146</v>
      </c>
      <c r="E136" s="38"/>
      <c r="F136" s="181" t="s">
        <v>1606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146</v>
      </c>
      <c r="AU136" s="18" t="s">
        <v>150</v>
      </c>
    </row>
    <row r="137" spans="1:65" s="2" customFormat="1" ht="16.5" customHeight="1">
      <c r="A137" s="36"/>
      <c r="B137" s="37"/>
      <c r="C137" s="167" t="s">
        <v>376</v>
      </c>
      <c r="D137" s="167" t="s">
        <v>141</v>
      </c>
      <c r="E137" s="168" t="s">
        <v>1607</v>
      </c>
      <c r="F137" s="169" t="s">
        <v>1608</v>
      </c>
      <c r="G137" s="170" t="s">
        <v>358</v>
      </c>
      <c r="H137" s="171">
        <v>364</v>
      </c>
      <c r="I137" s="172"/>
      <c r="J137" s="173">
        <f>ROUND(I137*H137,2)</f>
        <v>0</v>
      </c>
      <c r="K137" s="169" t="s">
        <v>32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348</v>
      </c>
      <c r="AT137" s="178" t="s">
        <v>141</v>
      </c>
      <c r="AU137" s="178" t="s">
        <v>150</v>
      </c>
      <c r="AY137" s="18" t="s">
        <v>140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348</v>
      </c>
      <c r="BM137" s="178" t="s">
        <v>546</v>
      </c>
    </row>
    <row r="138" spans="1:65" s="2" customFormat="1" ht="11.25">
      <c r="A138" s="36"/>
      <c r="B138" s="37"/>
      <c r="C138" s="38"/>
      <c r="D138" s="180" t="s">
        <v>146</v>
      </c>
      <c r="E138" s="38"/>
      <c r="F138" s="181" t="s">
        <v>1608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146</v>
      </c>
      <c r="AU138" s="18" t="s">
        <v>150</v>
      </c>
    </row>
    <row r="139" spans="1:65" s="2" customFormat="1" ht="24.2" customHeight="1">
      <c r="A139" s="36"/>
      <c r="B139" s="37"/>
      <c r="C139" s="167" t="s">
        <v>7</v>
      </c>
      <c r="D139" s="167" t="s">
        <v>141</v>
      </c>
      <c r="E139" s="168" t="s">
        <v>1609</v>
      </c>
      <c r="F139" s="169" t="s">
        <v>1610</v>
      </c>
      <c r="G139" s="170" t="s">
        <v>244</v>
      </c>
      <c r="H139" s="171">
        <v>6.13</v>
      </c>
      <c r="I139" s="172"/>
      <c r="J139" s="173">
        <f>ROUND(I139*H139,2)</f>
        <v>0</v>
      </c>
      <c r="K139" s="169" t="s">
        <v>32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348</v>
      </c>
      <c r="AT139" s="178" t="s">
        <v>141</v>
      </c>
      <c r="AU139" s="178" t="s">
        <v>150</v>
      </c>
      <c r="AY139" s="18" t="s">
        <v>140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348</v>
      </c>
      <c r="BM139" s="178" t="s">
        <v>560</v>
      </c>
    </row>
    <row r="140" spans="1:65" s="2" customFormat="1" ht="11.25">
      <c r="A140" s="36"/>
      <c r="B140" s="37"/>
      <c r="C140" s="38"/>
      <c r="D140" s="180" t="s">
        <v>146</v>
      </c>
      <c r="E140" s="38"/>
      <c r="F140" s="181" t="s">
        <v>1610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146</v>
      </c>
      <c r="AU140" s="18" t="s">
        <v>150</v>
      </c>
    </row>
    <row r="141" spans="1:65" s="2" customFormat="1" ht="16.5" customHeight="1">
      <c r="A141" s="36"/>
      <c r="B141" s="37"/>
      <c r="C141" s="167" t="s">
        <v>392</v>
      </c>
      <c r="D141" s="167" t="s">
        <v>141</v>
      </c>
      <c r="E141" s="168" t="s">
        <v>1611</v>
      </c>
      <c r="F141" s="169" t="s">
        <v>1612</v>
      </c>
      <c r="G141" s="170" t="s">
        <v>1529</v>
      </c>
      <c r="H141" s="171">
        <v>4</v>
      </c>
      <c r="I141" s="172"/>
      <c r="J141" s="173">
        <f>ROUND(I141*H141,2)</f>
        <v>0</v>
      </c>
      <c r="K141" s="169" t="s">
        <v>32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348</v>
      </c>
      <c r="AT141" s="178" t="s">
        <v>141</v>
      </c>
      <c r="AU141" s="178" t="s">
        <v>150</v>
      </c>
      <c r="AY141" s="18" t="s">
        <v>140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348</v>
      </c>
      <c r="BM141" s="178" t="s">
        <v>573</v>
      </c>
    </row>
    <row r="142" spans="1:65" s="2" customFormat="1" ht="11.25">
      <c r="A142" s="36"/>
      <c r="B142" s="37"/>
      <c r="C142" s="38"/>
      <c r="D142" s="180" t="s">
        <v>146</v>
      </c>
      <c r="E142" s="38"/>
      <c r="F142" s="181" t="s">
        <v>1612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146</v>
      </c>
      <c r="AU142" s="18" t="s">
        <v>150</v>
      </c>
    </row>
    <row r="143" spans="1:65" s="2" customFormat="1" ht="16.5" customHeight="1">
      <c r="A143" s="36"/>
      <c r="B143" s="37"/>
      <c r="C143" s="167" t="s">
        <v>399</v>
      </c>
      <c r="D143" s="167" t="s">
        <v>141</v>
      </c>
      <c r="E143" s="168" t="s">
        <v>1613</v>
      </c>
      <c r="F143" s="169" t="s">
        <v>1614</v>
      </c>
      <c r="G143" s="170" t="s">
        <v>1529</v>
      </c>
      <c r="H143" s="171">
        <v>5</v>
      </c>
      <c r="I143" s="172"/>
      <c r="J143" s="173">
        <f>ROUND(I143*H143,2)</f>
        <v>0</v>
      </c>
      <c r="K143" s="169" t="s">
        <v>32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348</v>
      </c>
      <c r="AT143" s="178" t="s">
        <v>141</v>
      </c>
      <c r="AU143" s="178" t="s">
        <v>150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348</v>
      </c>
      <c r="BM143" s="178" t="s">
        <v>592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1615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150</v>
      </c>
    </row>
    <row r="145" spans="1:65" s="11" customFormat="1" ht="20.85" customHeight="1">
      <c r="B145" s="153"/>
      <c r="C145" s="154"/>
      <c r="D145" s="155" t="s">
        <v>77</v>
      </c>
      <c r="E145" s="196" t="s">
        <v>1616</v>
      </c>
      <c r="F145" s="196" t="s">
        <v>138</v>
      </c>
      <c r="G145" s="154"/>
      <c r="H145" s="154"/>
      <c r="I145" s="157"/>
      <c r="J145" s="197">
        <f>BK145</f>
        <v>0</v>
      </c>
      <c r="K145" s="154"/>
      <c r="L145" s="159"/>
      <c r="M145" s="160"/>
      <c r="N145" s="161"/>
      <c r="O145" s="161"/>
      <c r="P145" s="162">
        <f>SUM(P146:P163)</f>
        <v>0</v>
      </c>
      <c r="Q145" s="161"/>
      <c r="R145" s="162">
        <f>SUM(R146:R163)</f>
        <v>0</v>
      </c>
      <c r="S145" s="161"/>
      <c r="T145" s="163">
        <f>SUM(T146:T163)</f>
        <v>0</v>
      </c>
      <c r="AR145" s="164" t="s">
        <v>86</v>
      </c>
      <c r="AT145" s="165" t="s">
        <v>77</v>
      </c>
      <c r="AU145" s="165" t="s">
        <v>88</v>
      </c>
      <c r="AY145" s="164" t="s">
        <v>140</v>
      </c>
      <c r="BK145" s="166">
        <f>SUM(BK146:BK163)</f>
        <v>0</v>
      </c>
    </row>
    <row r="146" spans="1:65" s="2" customFormat="1" ht="16.5" customHeight="1">
      <c r="A146" s="36"/>
      <c r="B146" s="37"/>
      <c r="C146" s="167" t="s">
        <v>406</v>
      </c>
      <c r="D146" s="167" t="s">
        <v>141</v>
      </c>
      <c r="E146" s="168" t="s">
        <v>1617</v>
      </c>
      <c r="F146" s="169" t="s">
        <v>1618</v>
      </c>
      <c r="G146" s="170" t="s">
        <v>1529</v>
      </c>
      <c r="H146" s="171">
        <v>4</v>
      </c>
      <c r="I146" s="172"/>
      <c r="J146" s="173">
        <f>ROUND(I146*H146,2)</f>
        <v>0</v>
      </c>
      <c r="K146" s="169" t="s">
        <v>32</v>
      </c>
      <c r="L146" s="41"/>
      <c r="M146" s="174" t="s">
        <v>32</v>
      </c>
      <c r="N146" s="175" t="s">
        <v>49</v>
      </c>
      <c r="O146" s="66"/>
      <c r="P146" s="176">
        <f>O146*H146</f>
        <v>0</v>
      </c>
      <c r="Q146" s="176">
        <v>0</v>
      </c>
      <c r="R146" s="176">
        <f>Q146*H146</f>
        <v>0</v>
      </c>
      <c r="S146" s="176">
        <v>0</v>
      </c>
      <c r="T146" s="17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8" t="s">
        <v>348</v>
      </c>
      <c r="AT146" s="178" t="s">
        <v>141</v>
      </c>
      <c r="AU146" s="178" t="s">
        <v>150</v>
      </c>
      <c r="AY146" s="18" t="s">
        <v>140</v>
      </c>
      <c r="BE146" s="179">
        <f>IF(N146="základní",J146,0)</f>
        <v>0</v>
      </c>
      <c r="BF146" s="179">
        <f>IF(N146="snížená",J146,0)</f>
        <v>0</v>
      </c>
      <c r="BG146" s="179">
        <f>IF(N146="zákl. přenesená",J146,0)</f>
        <v>0</v>
      </c>
      <c r="BH146" s="179">
        <f>IF(N146="sníž. přenesená",J146,0)</f>
        <v>0</v>
      </c>
      <c r="BI146" s="179">
        <f>IF(N146="nulová",J146,0)</f>
        <v>0</v>
      </c>
      <c r="BJ146" s="18" t="s">
        <v>86</v>
      </c>
      <c r="BK146" s="179">
        <f>ROUND(I146*H146,2)</f>
        <v>0</v>
      </c>
      <c r="BL146" s="18" t="s">
        <v>348</v>
      </c>
      <c r="BM146" s="178" t="s">
        <v>611</v>
      </c>
    </row>
    <row r="147" spans="1:65" s="2" customFormat="1" ht="11.25">
      <c r="A147" s="36"/>
      <c r="B147" s="37"/>
      <c r="C147" s="38"/>
      <c r="D147" s="180" t="s">
        <v>146</v>
      </c>
      <c r="E147" s="38"/>
      <c r="F147" s="181" t="s">
        <v>1618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146</v>
      </c>
      <c r="AU147" s="18" t="s">
        <v>150</v>
      </c>
    </row>
    <row r="148" spans="1:65" s="2" customFormat="1" ht="16.5" customHeight="1">
      <c r="A148" s="36"/>
      <c r="B148" s="37"/>
      <c r="C148" s="167" t="s">
        <v>415</v>
      </c>
      <c r="D148" s="167" t="s">
        <v>141</v>
      </c>
      <c r="E148" s="168" t="s">
        <v>1619</v>
      </c>
      <c r="F148" s="169" t="s">
        <v>1620</v>
      </c>
      <c r="G148" s="170" t="s">
        <v>1529</v>
      </c>
      <c r="H148" s="171">
        <v>8</v>
      </c>
      <c r="I148" s="172"/>
      <c r="J148" s="173">
        <f>ROUND(I148*H148,2)</f>
        <v>0</v>
      </c>
      <c r="K148" s="169" t="s">
        <v>32</v>
      </c>
      <c r="L148" s="41"/>
      <c r="M148" s="174" t="s">
        <v>32</v>
      </c>
      <c r="N148" s="175" t="s">
        <v>49</v>
      </c>
      <c r="O148" s="66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8" t="s">
        <v>348</v>
      </c>
      <c r="AT148" s="178" t="s">
        <v>141</v>
      </c>
      <c r="AU148" s="178" t="s">
        <v>150</v>
      </c>
      <c r="AY148" s="18" t="s">
        <v>140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18" t="s">
        <v>86</v>
      </c>
      <c r="BK148" s="179">
        <f>ROUND(I148*H148,2)</f>
        <v>0</v>
      </c>
      <c r="BL148" s="18" t="s">
        <v>348</v>
      </c>
      <c r="BM148" s="178" t="s">
        <v>623</v>
      </c>
    </row>
    <row r="149" spans="1:65" s="2" customFormat="1" ht="11.25">
      <c r="A149" s="36"/>
      <c r="B149" s="37"/>
      <c r="C149" s="38"/>
      <c r="D149" s="180" t="s">
        <v>146</v>
      </c>
      <c r="E149" s="38"/>
      <c r="F149" s="181" t="s">
        <v>1620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146</v>
      </c>
      <c r="AU149" s="18" t="s">
        <v>150</v>
      </c>
    </row>
    <row r="150" spans="1:65" s="2" customFormat="1" ht="16.5" customHeight="1">
      <c r="A150" s="36"/>
      <c r="B150" s="37"/>
      <c r="C150" s="167" t="s">
        <v>421</v>
      </c>
      <c r="D150" s="167" t="s">
        <v>141</v>
      </c>
      <c r="E150" s="168" t="s">
        <v>1621</v>
      </c>
      <c r="F150" s="169" t="s">
        <v>1622</v>
      </c>
      <c r="G150" s="170" t="s">
        <v>1529</v>
      </c>
      <c r="H150" s="171">
        <v>17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348</v>
      </c>
      <c r="AT150" s="178" t="s">
        <v>141</v>
      </c>
      <c r="AU150" s="178" t="s">
        <v>150</v>
      </c>
      <c r="AY150" s="18" t="s">
        <v>140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348</v>
      </c>
      <c r="BM150" s="178" t="s">
        <v>633</v>
      </c>
    </row>
    <row r="151" spans="1:65" s="2" customFormat="1" ht="11.25">
      <c r="A151" s="36"/>
      <c r="B151" s="37"/>
      <c r="C151" s="38"/>
      <c r="D151" s="180" t="s">
        <v>146</v>
      </c>
      <c r="E151" s="38"/>
      <c r="F151" s="181" t="s">
        <v>1622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146</v>
      </c>
      <c r="AU151" s="18" t="s">
        <v>150</v>
      </c>
    </row>
    <row r="152" spans="1:65" s="2" customFormat="1" ht="16.5" customHeight="1">
      <c r="A152" s="36"/>
      <c r="B152" s="37"/>
      <c r="C152" s="167" t="s">
        <v>430</v>
      </c>
      <c r="D152" s="167" t="s">
        <v>141</v>
      </c>
      <c r="E152" s="168" t="s">
        <v>1623</v>
      </c>
      <c r="F152" s="169" t="s">
        <v>1624</v>
      </c>
      <c r="G152" s="170" t="s">
        <v>1529</v>
      </c>
      <c r="H152" s="171">
        <v>2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348</v>
      </c>
      <c r="AT152" s="178" t="s">
        <v>141</v>
      </c>
      <c r="AU152" s="178" t="s">
        <v>150</v>
      </c>
      <c r="AY152" s="18" t="s">
        <v>140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348</v>
      </c>
      <c r="BM152" s="178" t="s">
        <v>644</v>
      </c>
    </row>
    <row r="153" spans="1:65" s="2" customFormat="1" ht="11.25">
      <c r="A153" s="36"/>
      <c r="B153" s="37"/>
      <c r="C153" s="38"/>
      <c r="D153" s="180" t="s">
        <v>146</v>
      </c>
      <c r="E153" s="38"/>
      <c r="F153" s="181" t="s">
        <v>1624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146</v>
      </c>
      <c r="AU153" s="18" t="s">
        <v>150</v>
      </c>
    </row>
    <row r="154" spans="1:65" s="2" customFormat="1" ht="16.5" customHeight="1">
      <c r="A154" s="36"/>
      <c r="B154" s="37"/>
      <c r="C154" s="167" t="s">
        <v>435</v>
      </c>
      <c r="D154" s="167" t="s">
        <v>141</v>
      </c>
      <c r="E154" s="168" t="s">
        <v>1625</v>
      </c>
      <c r="F154" s="169" t="s">
        <v>1626</v>
      </c>
      <c r="G154" s="170" t="s">
        <v>1627</v>
      </c>
      <c r="H154" s="171">
        <v>1</v>
      </c>
      <c r="I154" s="172"/>
      <c r="J154" s="173">
        <f>ROUND(I154*H154,2)</f>
        <v>0</v>
      </c>
      <c r="K154" s="169" t="s">
        <v>32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0</v>
      </c>
      <c r="R154" s="176">
        <f>Q154*H154</f>
        <v>0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348</v>
      </c>
      <c r="AT154" s="178" t="s">
        <v>141</v>
      </c>
      <c r="AU154" s="178" t="s">
        <v>150</v>
      </c>
      <c r="AY154" s="18" t="s">
        <v>140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348</v>
      </c>
      <c r="BM154" s="178" t="s">
        <v>657</v>
      </c>
    </row>
    <row r="155" spans="1:65" s="2" customFormat="1" ht="11.25">
      <c r="A155" s="36"/>
      <c r="B155" s="37"/>
      <c r="C155" s="38"/>
      <c r="D155" s="180" t="s">
        <v>146</v>
      </c>
      <c r="E155" s="38"/>
      <c r="F155" s="181" t="s">
        <v>1626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146</v>
      </c>
      <c r="AU155" s="18" t="s">
        <v>150</v>
      </c>
    </row>
    <row r="156" spans="1:65" s="2" customFormat="1" ht="24.2" customHeight="1">
      <c r="A156" s="36"/>
      <c r="B156" s="37"/>
      <c r="C156" s="167" t="s">
        <v>458</v>
      </c>
      <c r="D156" s="167" t="s">
        <v>141</v>
      </c>
      <c r="E156" s="168" t="s">
        <v>1628</v>
      </c>
      <c r="F156" s="169" t="s">
        <v>1629</v>
      </c>
      <c r="G156" s="170" t="s">
        <v>366</v>
      </c>
      <c r="H156" s="171">
        <v>1</v>
      </c>
      <c r="I156" s="172"/>
      <c r="J156" s="173">
        <f>ROUND(I156*H156,2)</f>
        <v>0</v>
      </c>
      <c r="K156" s="169" t="s">
        <v>32</v>
      </c>
      <c r="L156" s="41"/>
      <c r="M156" s="174" t="s">
        <v>32</v>
      </c>
      <c r="N156" s="175" t="s">
        <v>49</v>
      </c>
      <c r="O156" s="66"/>
      <c r="P156" s="176">
        <f>O156*H156</f>
        <v>0</v>
      </c>
      <c r="Q156" s="176">
        <v>0</v>
      </c>
      <c r="R156" s="176">
        <f>Q156*H156</f>
        <v>0</v>
      </c>
      <c r="S156" s="176">
        <v>0</v>
      </c>
      <c r="T156" s="17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8" t="s">
        <v>348</v>
      </c>
      <c r="AT156" s="178" t="s">
        <v>141</v>
      </c>
      <c r="AU156" s="178" t="s">
        <v>150</v>
      </c>
      <c r="AY156" s="18" t="s">
        <v>140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86</v>
      </c>
      <c r="BK156" s="179">
        <f>ROUND(I156*H156,2)</f>
        <v>0</v>
      </c>
      <c r="BL156" s="18" t="s">
        <v>348</v>
      </c>
      <c r="BM156" s="178" t="s">
        <v>668</v>
      </c>
    </row>
    <row r="157" spans="1:65" s="2" customFormat="1" ht="19.5">
      <c r="A157" s="36"/>
      <c r="B157" s="37"/>
      <c r="C157" s="38"/>
      <c r="D157" s="180" t="s">
        <v>146</v>
      </c>
      <c r="E157" s="38"/>
      <c r="F157" s="181" t="s">
        <v>1629</v>
      </c>
      <c r="G157" s="38"/>
      <c r="H157" s="38"/>
      <c r="I157" s="182"/>
      <c r="J157" s="38"/>
      <c r="K157" s="38"/>
      <c r="L157" s="41"/>
      <c r="M157" s="183"/>
      <c r="N157" s="18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8" t="s">
        <v>146</v>
      </c>
      <c r="AU157" s="18" t="s">
        <v>150</v>
      </c>
    </row>
    <row r="158" spans="1:65" s="2" customFormat="1" ht="16.5" customHeight="1">
      <c r="A158" s="36"/>
      <c r="B158" s="37"/>
      <c r="C158" s="167" t="s">
        <v>463</v>
      </c>
      <c r="D158" s="167" t="s">
        <v>141</v>
      </c>
      <c r="E158" s="168" t="s">
        <v>1630</v>
      </c>
      <c r="F158" s="169" t="s">
        <v>1631</v>
      </c>
      <c r="G158" s="170" t="s">
        <v>821</v>
      </c>
      <c r="H158" s="171">
        <v>1</v>
      </c>
      <c r="I158" s="172"/>
      <c r="J158" s="173">
        <f>ROUND(I158*H158,2)</f>
        <v>0</v>
      </c>
      <c r="K158" s="169" t="s">
        <v>32</v>
      </c>
      <c r="L158" s="41"/>
      <c r="M158" s="174" t="s">
        <v>32</v>
      </c>
      <c r="N158" s="175" t="s">
        <v>49</v>
      </c>
      <c r="O158" s="66"/>
      <c r="P158" s="176">
        <f>O158*H158</f>
        <v>0</v>
      </c>
      <c r="Q158" s="176">
        <v>0</v>
      </c>
      <c r="R158" s="176">
        <f>Q158*H158</f>
        <v>0</v>
      </c>
      <c r="S158" s="176">
        <v>0</v>
      </c>
      <c r="T158" s="17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8" t="s">
        <v>348</v>
      </c>
      <c r="AT158" s="178" t="s">
        <v>141</v>
      </c>
      <c r="AU158" s="178" t="s">
        <v>150</v>
      </c>
      <c r="AY158" s="18" t="s">
        <v>140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86</v>
      </c>
      <c r="BK158" s="179">
        <f>ROUND(I158*H158,2)</f>
        <v>0</v>
      </c>
      <c r="BL158" s="18" t="s">
        <v>348</v>
      </c>
      <c r="BM158" s="178" t="s">
        <v>682</v>
      </c>
    </row>
    <row r="159" spans="1:65" s="2" customFormat="1" ht="11.25">
      <c r="A159" s="36"/>
      <c r="B159" s="37"/>
      <c r="C159" s="38"/>
      <c r="D159" s="180" t="s">
        <v>146</v>
      </c>
      <c r="E159" s="38"/>
      <c r="F159" s="181" t="s">
        <v>1631</v>
      </c>
      <c r="G159" s="38"/>
      <c r="H159" s="38"/>
      <c r="I159" s="182"/>
      <c r="J159" s="38"/>
      <c r="K159" s="38"/>
      <c r="L159" s="41"/>
      <c r="M159" s="183"/>
      <c r="N159" s="18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146</v>
      </c>
      <c r="AU159" s="18" t="s">
        <v>150</v>
      </c>
    </row>
    <row r="160" spans="1:65" s="2" customFormat="1" ht="16.5" customHeight="1">
      <c r="A160" s="36"/>
      <c r="B160" s="37"/>
      <c r="C160" s="167" t="s">
        <v>473</v>
      </c>
      <c r="D160" s="167" t="s">
        <v>141</v>
      </c>
      <c r="E160" s="168" t="s">
        <v>1632</v>
      </c>
      <c r="F160" s="169" t="s">
        <v>1633</v>
      </c>
      <c r="G160" s="170" t="s">
        <v>821</v>
      </c>
      <c r="H160" s="171">
        <v>1</v>
      </c>
      <c r="I160" s="172"/>
      <c r="J160" s="173">
        <f>ROUND(I160*H160,2)</f>
        <v>0</v>
      </c>
      <c r="K160" s="169" t="s">
        <v>32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348</v>
      </c>
      <c r="AT160" s="178" t="s">
        <v>141</v>
      </c>
      <c r="AU160" s="178" t="s">
        <v>150</v>
      </c>
      <c r="AY160" s="18" t="s">
        <v>140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348</v>
      </c>
      <c r="BM160" s="178" t="s">
        <v>694</v>
      </c>
    </row>
    <row r="161" spans="1:65" s="2" customFormat="1" ht="11.25">
      <c r="A161" s="36"/>
      <c r="B161" s="37"/>
      <c r="C161" s="38"/>
      <c r="D161" s="180" t="s">
        <v>146</v>
      </c>
      <c r="E161" s="38"/>
      <c r="F161" s="181" t="s">
        <v>1634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146</v>
      </c>
      <c r="AU161" s="18" t="s">
        <v>150</v>
      </c>
    </row>
    <row r="162" spans="1:65" s="2" customFormat="1" ht="16.5" customHeight="1">
      <c r="A162" s="36"/>
      <c r="B162" s="37"/>
      <c r="C162" s="167" t="s">
        <v>483</v>
      </c>
      <c r="D162" s="167" t="s">
        <v>141</v>
      </c>
      <c r="E162" s="168" t="s">
        <v>1635</v>
      </c>
      <c r="F162" s="169" t="s">
        <v>1636</v>
      </c>
      <c r="G162" s="170" t="s">
        <v>821</v>
      </c>
      <c r="H162" s="171">
        <v>1</v>
      </c>
      <c r="I162" s="172"/>
      <c r="J162" s="173">
        <f>ROUND(I162*H162,2)</f>
        <v>0</v>
      </c>
      <c r="K162" s="169" t="s">
        <v>32</v>
      </c>
      <c r="L162" s="41"/>
      <c r="M162" s="174" t="s">
        <v>32</v>
      </c>
      <c r="N162" s="175" t="s">
        <v>49</v>
      </c>
      <c r="O162" s="66"/>
      <c r="P162" s="176">
        <f>O162*H162</f>
        <v>0</v>
      </c>
      <c r="Q162" s="176">
        <v>0</v>
      </c>
      <c r="R162" s="176">
        <f>Q162*H162</f>
        <v>0</v>
      </c>
      <c r="S162" s="176">
        <v>0</v>
      </c>
      <c r="T162" s="17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8" t="s">
        <v>348</v>
      </c>
      <c r="AT162" s="178" t="s">
        <v>141</v>
      </c>
      <c r="AU162" s="178" t="s">
        <v>150</v>
      </c>
      <c r="AY162" s="18" t="s">
        <v>140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18" t="s">
        <v>86</v>
      </c>
      <c r="BK162" s="179">
        <f>ROUND(I162*H162,2)</f>
        <v>0</v>
      </c>
      <c r="BL162" s="18" t="s">
        <v>348</v>
      </c>
      <c r="BM162" s="178" t="s">
        <v>731</v>
      </c>
    </row>
    <row r="163" spans="1:65" s="2" customFormat="1" ht="11.25">
      <c r="A163" s="36"/>
      <c r="B163" s="37"/>
      <c r="C163" s="38"/>
      <c r="D163" s="180" t="s">
        <v>146</v>
      </c>
      <c r="E163" s="38"/>
      <c r="F163" s="181" t="s">
        <v>1636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146</v>
      </c>
      <c r="AU163" s="18" t="s">
        <v>150</v>
      </c>
    </row>
    <row r="164" spans="1:65" s="11" customFormat="1" ht="22.9" customHeight="1">
      <c r="B164" s="153"/>
      <c r="C164" s="154"/>
      <c r="D164" s="155" t="s">
        <v>77</v>
      </c>
      <c r="E164" s="196" t="s">
        <v>1637</v>
      </c>
      <c r="F164" s="196" t="s">
        <v>1638</v>
      </c>
      <c r="G164" s="154"/>
      <c r="H164" s="154"/>
      <c r="I164" s="157"/>
      <c r="J164" s="197">
        <f>BK164</f>
        <v>0</v>
      </c>
      <c r="K164" s="154"/>
      <c r="L164" s="159"/>
      <c r="M164" s="160"/>
      <c r="N164" s="161"/>
      <c r="O164" s="161"/>
      <c r="P164" s="162">
        <f>P165+P168+P177+P182+P197</f>
        <v>0</v>
      </c>
      <c r="Q164" s="161"/>
      <c r="R164" s="162">
        <f>R165+R168+R177+R182+R197</f>
        <v>0</v>
      </c>
      <c r="S164" s="161"/>
      <c r="T164" s="163">
        <f>T165+T168+T177+T182+T197</f>
        <v>0</v>
      </c>
      <c r="AR164" s="164" t="s">
        <v>86</v>
      </c>
      <c r="AT164" s="165" t="s">
        <v>77</v>
      </c>
      <c r="AU164" s="165" t="s">
        <v>86</v>
      </c>
      <c r="AY164" s="164" t="s">
        <v>140</v>
      </c>
      <c r="BK164" s="166">
        <f>BK165+BK168+BK177+BK182+BK197</f>
        <v>0</v>
      </c>
    </row>
    <row r="165" spans="1:65" s="11" customFormat="1" ht="20.85" customHeight="1">
      <c r="B165" s="153"/>
      <c r="C165" s="154"/>
      <c r="D165" s="155" t="s">
        <v>77</v>
      </c>
      <c r="E165" s="196" t="s">
        <v>1639</v>
      </c>
      <c r="F165" s="196" t="s">
        <v>1554</v>
      </c>
      <c r="G165" s="154"/>
      <c r="H165" s="154"/>
      <c r="I165" s="157"/>
      <c r="J165" s="197">
        <f>BK165</f>
        <v>0</v>
      </c>
      <c r="K165" s="154"/>
      <c r="L165" s="159"/>
      <c r="M165" s="160"/>
      <c r="N165" s="161"/>
      <c r="O165" s="161"/>
      <c r="P165" s="162">
        <f>SUM(P166:P167)</f>
        <v>0</v>
      </c>
      <c r="Q165" s="161"/>
      <c r="R165" s="162">
        <f>SUM(R166:R167)</f>
        <v>0</v>
      </c>
      <c r="S165" s="161"/>
      <c r="T165" s="163">
        <f>SUM(T166:T167)</f>
        <v>0</v>
      </c>
      <c r="AR165" s="164" t="s">
        <v>86</v>
      </c>
      <c r="AT165" s="165" t="s">
        <v>77</v>
      </c>
      <c r="AU165" s="165" t="s">
        <v>88</v>
      </c>
      <c r="AY165" s="164" t="s">
        <v>140</v>
      </c>
      <c r="BK165" s="166">
        <f>SUM(BK166:BK167)</f>
        <v>0</v>
      </c>
    </row>
    <row r="166" spans="1:65" s="2" customFormat="1" ht="24.2" customHeight="1">
      <c r="A166" s="36"/>
      <c r="B166" s="37"/>
      <c r="C166" s="232" t="s">
        <v>491</v>
      </c>
      <c r="D166" s="232" t="s">
        <v>416</v>
      </c>
      <c r="E166" s="233" t="s">
        <v>1640</v>
      </c>
      <c r="F166" s="234" t="s">
        <v>1641</v>
      </c>
      <c r="G166" s="235" t="s">
        <v>1627</v>
      </c>
      <c r="H166" s="236">
        <v>1</v>
      </c>
      <c r="I166" s="237"/>
      <c r="J166" s="238">
        <f>ROUND(I166*H166,2)</f>
        <v>0</v>
      </c>
      <c r="K166" s="234" t="s">
        <v>32</v>
      </c>
      <c r="L166" s="239"/>
      <c r="M166" s="240" t="s">
        <v>32</v>
      </c>
      <c r="N166" s="241" t="s">
        <v>49</v>
      </c>
      <c r="O166" s="66"/>
      <c r="P166" s="176">
        <f>O166*H166</f>
        <v>0</v>
      </c>
      <c r="Q166" s="176">
        <v>0</v>
      </c>
      <c r="R166" s="176">
        <f>Q166*H166</f>
        <v>0</v>
      </c>
      <c r="S166" s="176">
        <v>0</v>
      </c>
      <c r="T166" s="17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8" t="s">
        <v>483</v>
      </c>
      <c r="AT166" s="178" t="s">
        <v>416</v>
      </c>
      <c r="AU166" s="178" t="s">
        <v>150</v>
      </c>
      <c r="AY166" s="18" t="s">
        <v>140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86</v>
      </c>
      <c r="BK166" s="179">
        <f>ROUND(I166*H166,2)</f>
        <v>0</v>
      </c>
      <c r="BL166" s="18" t="s">
        <v>348</v>
      </c>
      <c r="BM166" s="178" t="s">
        <v>743</v>
      </c>
    </row>
    <row r="167" spans="1:65" s="2" customFormat="1" ht="19.5">
      <c r="A167" s="36"/>
      <c r="B167" s="37"/>
      <c r="C167" s="38"/>
      <c r="D167" s="180" t="s">
        <v>146</v>
      </c>
      <c r="E167" s="38"/>
      <c r="F167" s="181" t="s">
        <v>1641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146</v>
      </c>
      <c r="AU167" s="18" t="s">
        <v>150</v>
      </c>
    </row>
    <row r="168" spans="1:65" s="11" customFormat="1" ht="20.85" customHeight="1">
      <c r="B168" s="153"/>
      <c r="C168" s="154"/>
      <c r="D168" s="155" t="s">
        <v>77</v>
      </c>
      <c r="E168" s="196" t="s">
        <v>1642</v>
      </c>
      <c r="F168" s="196" t="s">
        <v>1566</v>
      </c>
      <c r="G168" s="154"/>
      <c r="H168" s="154"/>
      <c r="I168" s="157"/>
      <c r="J168" s="197">
        <f>BK168</f>
        <v>0</v>
      </c>
      <c r="K168" s="154"/>
      <c r="L168" s="159"/>
      <c r="M168" s="160"/>
      <c r="N168" s="161"/>
      <c r="O168" s="161"/>
      <c r="P168" s="162">
        <f>SUM(P169:P176)</f>
        <v>0</v>
      </c>
      <c r="Q168" s="161"/>
      <c r="R168" s="162">
        <f>SUM(R169:R176)</f>
        <v>0</v>
      </c>
      <c r="S168" s="161"/>
      <c r="T168" s="163">
        <f>SUM(T169:T176)</f>
        <v>0</v>
      </c>
      <c r="AR168" s="164" t="s">
        <v>86</v>
      </c>
      <c r="AT168" s="165" t="s">
        <v>77</v>
      </c>
      <c r="AU168" s="165" t="s">
        <v>88</v>
      </c>
      <c r="AY168" s="164" t="s">
        <v>140</v>
      </c>
      <c r="BK168" s="166">
        <f>SUM(BK169:BK176)</f>
        <v>0</v>
      </c>
    </row>
    <row r="169" spans="1:65" s="2" customFormat="1" ht="16.5" customHeight="1">
      <c r="A169" s="36"/>
      <c r="B169" s="37"/>
      <c r="C169" s="232" t="s">
        <v>499</v>
      </c>
      <c r="D169" s="232" t="s">
        <v>416</v>
      </c>
      <c r="E169" s="233" t="s">
        <v>1643</v>
      </c>
      <c r="F169" s="234" t="s">
        <v>1644</v>
      </c>
      <c r="G169" s="235" t="s">
        <v>358</v>
      </c>
      <c r="H169" s="236">
        <v>90</v>
      </c>
      <c r="I169" s="237"/>
      <c r="J169" s="238">
        <f>ROUND(I169*H169,2)</f>
        <v>0</v>
      </c>
      <c r="K169" s="234" t="s">
        <v>32</v>
      </c>
      <c r="L169" s="239"/>
      <c r="M169" s="240" t="s">
        <v>32</v>
      </c>
      <c r="N169" s="241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483</v>
      </c>
      <c r="AT169" s="178" t="s">
        <v>416</v>
      </c>
      <c r="AU169" s="178" t="s">
        <v>150</v>
      </c>
      <c r="AY169" s="18" t="s">
        <v>140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348</v>
      </c>
      <c r="BM169" s="178" t="s">
        <v>753</v>
      </c>
    </row>
    <row r="170" spans="1:65" s="2" customFormat="1" ht="11.25">
      <c r="A170" s="36"/>
      <c r="B170" s="37"/>
      <c r="C170" s="38"/>
      <c r="D170" s="180" t="s">
        <v>146</v>
      </c>
      <c r="E170" s="38"/>
      <c r="F170" s="181" t="s">
        <v>1644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146</v>
      </c>
      <c r="AU170" s="18" t="s">
        <v>150</v>
      </c>
    </row>
    <row r="171" spans="1:65" s="2" customFormat="1" ht="16.5" customHeight="1">
      <c r="A171" s="36"/>
      <c r="B171" s="37"/>
      <c r="C171" s="232" t="s">
        <v>506</v>
      </c>
      <c r="D171" s="232" t="s">
        <v>416</v>
      </c>
      <c r="E171" s="233" t="s">
        <v>1645</v>
      </c>
      <c r="F171" s="234" t="s">
        <v>1646</v>
      </c>
      <c r="G171" s="235" t="s">
        <v>358</v>
      </c>
      <c r="H171" s="236">
        <v>90</v>
      </c>
      <c r="I171" s="237"/>
      <c r="J171" s="238">
        <f>ROUND(I171*H171,2)</f>
        <v>0</v>
      </c>
      <c r="K171" s="234" t="s">
        <v>32</v>
      </c>
      <c r="L171" s="239"/>
      <c r="M171" s="240" t="s">
        <v>32</v>
      </c>
      <c r="N171" s="241" t="s">
        <v>49</v>
      </c>
      <c r="O171" s="66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483</v>
      </c>
      <c r="AT171" s="178" t="s">
        <v>416</v>
      </c>
      <c r="AU171" s="178" t="s">
        <v>150</v>
      </c>
      <c r="AY171" s="18" t="s">
        <v>140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348</v>
      </c>
      <c r="BM171" s="178" t="s">
        <v>765</v>
      </c>
    </row>
    <row r="172" spans="1:65" s="2" customFormat="1" ht="11.25">
      <c r="A172" s="36"/>
      <c r="B172" s="37"/>
      <c r="C172" s="38"/>
      <c r="D172" s="180" t="s">
        <v>146</v>
      </c>
      <c r="E172" s="38"/>
      <c r="F172" s="181" t="s">
        <v>1646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146</v>
      </c>
      <c r="AU172" s="18" t="s">
        <v>150</v>
      </c>
    </row>
    <row r="173" spans="1:65" s="2" customFormat="1" ht="16.5" customHeight="1">
      <c r="A173" s="36"/>
      <c r="B173" s="37"/>
      <c r="C173" s="232" t="s">
        <v>391</v>
      </c>
      <c r="D173" s="232" t="s">
        <v>416</v>
      </c>
      <c r="E173" s="233" t="s">
        <v>1647</v>
      </c>
      <c r="F173" s="234" t="s">
        <v>1648</v>
      </c>
      <c r="G173" s="235" t="s">
        <v>358</v>
      </c>
      <c r="H173" s="236">
        <v>90</v>
      </c>
      <c r="I173" s="237"/>
      <c r="J173" s="238">
        <f>ROUND(I173*H173,2)</f>
        <v>0</v>
      </c>
      <c r="K173" s="234" t="s">
        <v>32</v>
      </c>
      <c r="L173" s="239"/>
      <c r="M173" s="240" t="s">
        <v>32</v>
      </c>
      <c r="N173" s="241" t="s">
        <v>49</v>
      </c>
      <c r="O173" s="66"/>
      <c r="P173" s="176">
        <f>O173*H173</f>
        <v>0</v>
      </c>
      <c r="Q173" s="176">
        <v>0</v>
      </c>
      <c r="R173" s="176">
        <f>Q173*H173</f>
        <v>0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483</v>
      </c>
      <c r="AT173" s="178" t="s">
        <v>416</v>
      </c>
      <c r="AU173" s="178" t="s">
        <v>150</v>
      </c>
      <c r="AY173" s="18" t="s">
        <v>140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348</v>
      </c>
      <c r="BM173" s="178" t="s">
        <v>777</v>
      </c>
    </row>
    <row r="174" spans="1:65" s="2" customFormat="1" ht="11.25">
      <c r="A174" s="36"/>
      <c r="B174" s="37"/>
      <c r="C174" s="38"/>
      <c r="D174" s="180" t="s">
        <v>146</v>
      </c>
      <c r="E174" s="38"/>
      <c r="F174" s="181" t="s">
        <v>1648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146</v>
      </c>
      <c r="AU174" s="18" t="s">
        <v>150</v>
      </c>
    </row>
    <row r="175" spans="1:65" s="2" customFormat="1" ht="24.2" customHeight="1">
      <c r="A175" s="36"/>
      <c r="B175" s="37"/>
      <c r="C175" s="232" t="s">
        <v>522</v>
      </c>
      <c r="D175" s="232" t="s">
        <v>416</v>
      </c>
      <c r="E175" s="233" t="s">
        <v>1649</v>
      </c>
      <c r="F175" s="234" t="s">
        <v>1650</v>
      </c>
      <c r="G175" s="235" t="s">
        <v>358</v>
      </c>
      <c r="H175" s="236">
        <v>20</v>
      </c>
      <c r="I175" s="237"/>
      <c r="J175" s="238">
        <f>ROUND(I175*H175,2)</f>
        <v>0</v>
      </c>
      <c r="K175" s="234" t="s">
        <v>32</v>
      </c>
      <c r="L175" s="239"/>
      <c r="M175" s="240" t="s">
        <v>32</v>
      </c>
      <c r="N175" s="241" t="s">
        <v>49</v>
      </c>
      <c r="O175" s="66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483</v>
      </c>
      <c r="AT175" s="178" t="s">
        <v>416</v>
      </c>
      <c r="AU175" s="178" t="s">
        <v>150</v>
      </c>
      <c r="AY175" s="18" t="s">
        <v>140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348</v>
      </c>
      <c r="BM175" s="178" t="s">
        <v>814</v>
      </c>
    </row>
    <row r="176" spans="1:65" s="2" customFormat="1" ht="11.25">
      <c r="A176" s="36"/>
      <c r="B176" s="37"/>
      <c r="C176" s="38"/>
      <c r="D176" s="180" t="s">
        <v>146</v>
      </c>
      <c r="E176" s="38"/>
      <c r="F176" s="181" t="s">
        <v>1650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146</v>
      </c>
      <c r="AU176" s="18" t="s">
        <v>150</v>
      </c>
    </row>
    <row r="177" spans="1:65" s="11" customFormat="1" ht="20.85" customHeight="1">
      <c r="B177" s="153"/>
      <c r="C177" s="154"/>
      <c r="D177" s="155" t="s">
        <v>77</v>
      </c>
      <c r="E177" s="196" t="s">
        <v>1651</v>
      </c>
      <c r="F177" s="196" t="s">
        <v>1572</v>
      </c>
      <c r="G177" s="154"/>
      <c r="H177" s="154"/>
      <c r="I177" s="157"/>
      <c r="J177" s="197">
        <f>BK177</f>
        <v>0</v>
      </c>
      <c r="K177" s="154"/>
      <c r="L177" s="159"/>
      <c r="M177" s="160"/>
      <c r="N177" s="161"/>
      <c r="O177" s="161"/>
      <c r="P177" s="162">
        <f>SUM(P178:P181)</f>
        <v>0</v>
      </c>
      <c r="Q177" s="161"/>
      <c r="R177" s="162">
        <f>SUM(R178:R181)</f>
        <v>0</v>
      </c>
      <c r="S177" s="161"/>
      <c r="T177" s="163">
        <f>SUM(T178:T181)</f>
        <v>0</v>
      </c>
      <c r="AR177" s="164" t="s">
        <v>86</v>
      </c>
      <c r="AT177" s="165" t="s">
        <v>77</v>
      </c>
      <c r="AU177" s="165" t="s">
        <v>88</v>
      </c>
      <c r="AY177" s="164" t="s">
        <v>140</v>
      </c>
      <c r="BK177" s="166">
        <f>SUM(BK178:BK181)</f>
        <v>0</v>
      </c>
    </row>
    <row r="178" spans="1:65" s="2" customFormat="1" ht="16.5" customHeight="1">
      <c r="A178" s="36"/>
      <c r="B178" s="37"/>
      <c r="C178" s="232" t="s">
        <v>530</v>
      </c>
      <c r="D178" s="232" t="s">
        <v>416</v>
      </c>
      <c r="E178" s="233" t="s">
        <v>1652</v>
      </c>
      <c r="F178" s="234" t="s">
        <v>1653</v>
      </c>
      <c r="G178" s="235" t="s">
        <v>366</v>
      </c>
      <c r="H178" s="236">
        <v>6</v>
      </c>
      <c r="I178" s="237"/>
      <c r="J178" s="238">
        <f>ROUND(I178*H178,2)</f>
        <v>0</v>
      </c>
      <c r="K178" s="234" t="s">
        <v>32</v>
      </c>
      <c r="L178" s="239"/>
      <c r="M178" s="240" t="s">
        <v>32</v>
      </c>
      <c r="N178" s="241" t="s">
        <v>49</v>
      </c>
      <c r="O178" s="66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483</v>
      </c>
      <c r="AT178" s="178" t="s">
        <v>416</v>
      </c>
      <c r="AU178" s="178" t="s">
        <v>150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348</v>
      </c>
      <c r="BM178" s="178" t="s">
        <v>823</v>
      </c>
    </row>
    <row r="179" spans="1:65" s="2" customFormat="1" ht="11.25">
      <c r="A179" s="36"/>
      <c r="B179" s="37"/>
      <c r="C179" s="38"/>
      <c r="D179" s="180" t="s">
        <v>146</v>
      </c>
      <c r="E179" s="38"/>
      <c r="F179" s="181" t="s">
        <v>1653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150</v>
      </c>
    </row>
    <row r="180" spans="1:65" s="2" customFormat="1" ht="16.5" customHeight="1">
      <c r="A180" s="36"/>
      <c r="B180" s="37"/>
      <c r="C180" s="232" t="s">
        <v>538</v>
      </c>
      <c r="D180" s="232" t="s">
        <v>416</v>
      </c>
      <c r="E180" s="233" t="s">
        <v>1654</v>
      </c>
      <c r="F180" s="234" t="s">
        <v>1655</v>
      </c>
      <c r="G180" s="235" t="s">
        <v>358</v>
      </c>
      <c r="H180" s="236">
        <v>110</v>
      </c>
      <c r="I180" s="237"/>
      <c r="J180" s="238">
        <f>ROUND(I180*H180,2)</f>
        <v>0</v>
      </c>
      <c r="K180" s="234" t="s">
        <v>32</v>
      </c>
      <c r="L180" s="239"/>
      <c r="M180" s="240" t="s">
        <v>32</v>
      </c>
      <c r="N180" s="241" t="s">
        <v>49</v>
      </c>
      <c r="O180" s="66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8" t="s">
        <v>483</v>
      </c>
      <c r="AT180" s="178" t="s">
        <v>416</v>
      </c>
      <c r="AU180" s="178" t="s">
        <v>150</v>
      </c>
      <c r="AY180" s="18" t="s">
        <v>140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86</v>
      </c>
      <c r="BK180" s="179">
        <f>ROUND(I180*H180,2)</f>
        <v>0</v>
      </c>
      <c r="BL180" s="18" t="s">
        <v>348</v>
      </c>
      <c r="BM180" s="178" t="s">
        <v>840</v>
      </c>
    </row>
    <row r="181" spans="1:65" s="2" customFormat="1" ht="11.25">
      <c r="A181" s="36"/>
      <c r="B181" s="37"/>
      <c r="C181" s="38"/>
      <c r="D181" s="180" t="s">
        <v>146</v>
      </c>
      <c r="E181" s="38"/>
      <c r="F181" s="181" t="s">
        <v>1655</v>
      </c>
      <c r="G181" s="38"/>
      <c r="H181" s="38"/>
      <c r="I181" s="182"/>
      <c r="J181" s="38"/>
      <c r="K181" s="38"/>
      <c r="L181" s="41"/>
      <c r="M181" s="183"/>
      <c r="N181" s="18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146</v>
      </c>
      <c r="AU181" s="18" t="s">
        <v>150</v>
      </c>
    </row>
    <row r="182" spans="1:65" s="11" customFormat="1" ht="20.85" customHeight="1">
      <c r="B182" s="153"/>
      <c r="C182" s="154"/>
      <c r="D182" s="155" t="s">
        <v>77</v>
      </c>
      <c r="E182" s="196" t="s">
        <v>1656</v>
      </c>
      <c r="F182" s="196" t="s">
        <v>1657</v>
      </c>
      <c r="G182" s="154"/>
      <c r="H182" s="154"/>
      <c r="I182" s="157"/>
      <c r="J182" s="197">
        <f>BK182</f>
        <v>0</v>
      </c>
      <c r="K182" s="154"/>
      <c r="L182" s="159"/>
      <c r="M182" s="160"/>
      <c r="N182" s="161"/>
      <c r="O182" s="161"/>
      <c r="P182" s="162">
        <f>SUM(P183:P196)</f>
        <v>0</v>
      </c>
      <c r="Q182" s="161"/>
      <c r="R182" s="162">
        <f>SUM(R183:R196)</f>
        <v>0</v>
      </c>
      <c r="S182" s="161"/>
      <c r="T182" s="163">
        <f>SUM(T183:T196)</f>
        <v>0</v>
      </c>
      <c r="AR182" s="164" t="s">
        <v>86</v>
      </c>
      <c r="AT182" s="165" t="s">
        <v>77</v>
      </c>
      <c r="AU182" s="165" t="s">
        <v>88</v>
      </c>
      <c r="AY182" s="164" t="s">
        <v>140</v>
      </c>
      <c r="BK182" s="166">
        <f>SUM(BK183:BK196)</f>
        <v>0</v>
      </c>
    </row>
    <row r="183" spans="1:65" s="2" customFormat="1" ht="16.5" customHeight="1">
      <c r="A183" s="36"/>
      <c r="B183" s="37"/>
      <c r="C183" s="232" t="s">
        <v>546</v>
      </c>
      <c r="D183" s="232" t="s">
        <v>416</v>
      </c>
      <c r="E183" s="233" t="s">
        <v>1658</v>
      </c>
      <c r="F183" s="234" t="s">
        <v>1659</v>
      </c>
      <c r="G183" s="235" t="s">
        <v>358</v>
      </c>
      <c r="H183" s="236">
        <v>351</v>
      </c>
      <c r="I183" s="237"/>
      <c r="J183" s="238">
        <f>ROUND(I183*H183,2)</f>
        <v>0</v>
      </c>
      <c r="K183" s="234" t="s">
        <v>32</v>
      </c>
      <c r="L183" s="239"/>
      <c r="M183" s="240" t="s">
        <v>32</v>
      </c>
      <c r="N183" s="241" t="s">
        <v>49</v>
      </c>
      <c r="O183" s="66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483</v>
      </c>
      <c r="AT183" s="178" t="s">
        <v>416</v>
      </c>
      <c r="AU183" s="178" t="s">
        <v>150</v>
      </c>
      <c r="AY183" s="18" t="s">
        <v>140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348</v>
      </c>
      <c r="BM183" s="178" t="s">
        <v>851</v>
      </c>
    </row>
    <row r="184" spans="1:65" s="2" customFormat="1" ht="11.25">
      <c r="A184" s="36"/>
      <c r="B184" s="37"/>
      <c r="C184" s="38"/>
      <c r="D184" s="180" t="s">
        <v>146</v>
      </c>
      <c r="E184" s="38"/>
      <c r="F184" s="181" t="s">
        <v>1659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146</v>
      </c>
      <c r="AU184" s="18" t="s">
        <v>150</v>
      </c>
    </row>
    <row r="185" spans="1:65" s="2" customFormat="1" ht="16.5" customHeight="1">
      <c r="A185" s="36"/>
      <c r="B185" s="37"/>
      <c r="C185" s="232" t="s">
        <v>276</v>
      </c>
      <c r="D185" s="232" t="s">
        <v>416</v>
      </c>
      <c r="E185" s="233" t="s">
        <v>1660</v>
      </c>
      <c r="F185" s="234" t="s">
        <v>1661</v>
      </c>
      <c r="G185" s="235" t="s">
        <v>358</v>
      </c>
      <c r="H185" s="236">
        <v>364</v>
      </c>
      <c r="I185" s="237"/>
      <c r="J185" s="238">
        <f>ROUND(I185*H185,2)</f>
        <v>0</v>
      </c>
      <c r="K185" s="234" t="s">
        <v>32</v>
      </c>
      <c r="L185" s="239"/>
      <c r="M185" s="240" t="s">
        <v>32</v>
      </c>
      <c r="N185" s="241" t="s">
        <v>49</v>
      </c>
      <c r="O185" s="66"/>
      <c r="P185" s="176">
        <f>O185*H185</f>
        <v>0</v>
      </c>
      <c r="Q185" s="176">
        <v>0</v>
      </c>
      <c r="R185" s="176">
        <f>Q185*H185</f>
        <v>0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483</v>
      </c>
      <c r="AT185" s="178" t="s">
        <v>416</v>
      </c>
      <c r="AU185" s="178" t="s">
        <v>150</v>
      </c>
      <c r="AY185" s="18" t="s">
        <v>140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348</v>
      </c>
      <c r="BM185" s="178" t="s">
        <v>860</v>
      </c>
    </row>
    <row r="186" spans="1:65" s="2" customFormat="1" ht="11.25">
      <c r="A186" s="36"/>
      <c r="B186" s="37"/>
      <c r="C186" s="38"/>
      <c r="D186" s="180" t="s">
        <v>146</v>
      </c>
      <c r="E186" s="38"/>
      <c r="F186" s="181" t="s">
        <v>1661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146</v>
      </c>
      <c r="AU186" s="18" t="s">
        <v>150</v>
      </c>
    </row>
    <row r="187" spans="1:65" s="2" customFormat="1" ht="16.5" customHeight="1">
      <c r="A187" s="36"/>
      <c r="B187" s="37"/>
      <c r="C187" s="232" t="s">
        <v>560</v>
      </c>
      <c r="D187" s="232" t="s">
        <v>416</v>
      </c>
      <c r="E187" s="233" t="s">
        <v>1662</v>
      </c>
      <c r="F187" s="234" t="s">
        <v>1663</v>
      </c>
      <c r="G187" s="235" t="s">
        <v>244</v>
      </c>
      <c r="H187" s="236">
        <v>0.6</v>
      </c>
      <c r="I187" s="237"/>
      <c r="J187" s="238">
        <f>ROUND(I187*H187,2)</f>
        <v>0</v>
      </c>
      <c r="K187" s="234" t="s">
        <v>32</v>
      </c>
      <c r="L187" s="239"/>
      <c r="M187" s="240" t="s">
        <v>32</v>
      </c>
      <c r="N187" s="241" t="s">
        <v>49</v>
      </c>
      <c r="O187" s="66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483</v>
      </c>
      <c r="AT187" s="178" t="s">
        <v>416</v>
      </c>
      <c r="AU187" s="178" t="s">
        <v>150</v>
      </c>
      <c r="AY187" s="18" t="s">
        <v>140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348</v>
      </c>
      <c r="BM187" s="178" t="s">
        <v>871</v>
      </c>
    </row>
    <row r="188" spans="1:65" s="2" customFormat="1" ht="11.25">
      <c r="A188" s="36"/>
      <c r="B188" s="37"/>
      <c r="C188" s="38"/>
      <c r="D188" s="180" t="s">
        <v>146</v>
      </c>
      <c r="E188" s="38"/>
      <c r="F188" s="181" t="s">
        <v>1663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146</v>
      </c>
      <c r="AU188" s="18" t="s">
        <v>150</v>
      </c>
    </row>
    <row r="189" spans="1:65" s="2" customFormat="1" ht="16.5" customHeight="1">
      <c r="A189" s="36"/>
      <c r="B189" s="37"/>
      <c r="C189" s="232" t="s">
        <v>567</v>
      </c>
      <c r="D189" s="232" t="s">
        <v>416</v>
      </c>
      <c r="E189" s="233" t="s">
        <v>1664</v>
      </c>
      <c r="F189" s="234" t="s">
        <v>1665</v>
      </c>
      <c r="G189" s="235" t="s">
        <v>358</v>
      </c>
      <c r="H189" s="236">
        <v>85</v>
      </c>
      <c r="I189" s="237"/>
      <c r="J189" s="238">
        <f>ROUND(I189*H189,2)</f>
        <v>0</v>
      </c>
      <c r="K189" s="234" t="s">
        <v>32</v>
      </c>
      <c r="L189" s="239"/>
      <c r="M189" s="240" t="s">
        <v>32</v>
      </c>
      <c r="N189" s="241" t="s">
        <v>49</v>
      </c>
      <c r="O189" s="66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8" t="s">
        <v>483</v>
      </c>
      <c r="AT189" s="178" t="s">
        <v>416</v>
      </c>
      <c r="AU189" s="178" t="s">
        <v>150</v>
      </c>
      <c r="AY189" s="18" t="s">
        <v>140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86</v>
      </c>
      <c r="BK189" s="179">
        <f>ROUND(I189*H189,2)</f>
        <v>0</v>
      </c>
      <c r="BL189" s="18" t="s">
        <v>348</v>
      </c>
      <c r="BM189" s="178" t="s">
        <v>882</v>
      </c>
    </row>
    <row r="190" spans="1:65" s="2" customFormat="1" ht="11.25">
      <c r="A190" s="36"/>
      <c r="B190" s="37"/>
      <c r="C190" s="38"/>
      <c r="D190" s="180" t="s">
        <v>146</v>
      </c>
      <c r="E190" s="38"/>
      <c r="F190" s="181" t="s">
        <v>1665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146</v>
      </c>
      <c r="AU190" s="18" t="s">
        <v>150</v>
      </c>
    </row>
    <row r="191" spans="1:65" s="2" customFormat="1" ht="16.5" customHeight="1">
      <c r="A191" s="36"/>
      <c r="B191" s="37"/>
      <c r="C191" s="232" t="s">
        <v>573</v>
      </c>
      <c r="D191" s="232" t="s">
        <v>416</v>
      </c>
      <c r="E191" s="233" t="s">
        <v>1666</v>
      </c>
      <c r="F191" s="234" t="s">
        <v>1667</v>
      </c>
      <c r="G191" s="235" t="s">
        <v>366</v>
      </c>
      <c r="H191" s="236">
        <v>1</v>
      </c>
      <c r="I191" s="237"/>
      <c r="J191" s="238">
        <f>ROUND(I191*H191,2)</f>
        <v>0</v>
      </c>
      <c r="K191" s="234" t="s">
        <v>32</v>
      </c>
      <c r="L191" s="239"/>
      <c r="M191" s="240" t="s">
        <v>32</v>
      </c>
      <c r="N191" s="241" t="s">
        <v>49</v>
      </c>
      <c r="O191" s="66"/>
      <c r="P191" s="176">
        <f>O191*H191</f>
        <v>0</v>
      </c>
      <c r="Q191" s="176">
        <v>0</v>
      </c>
      <c r="R191" s="176">
        <f>Q191*H191</f>
        <v>0</v>
      </c>
      <c r="S191" s="176">
        <v>0</v>
      </c>
      <c r="T191" s="17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8" t="s">
        <v>483</v>
      </c>
      <c r="AT191" s="178" t="s">
        <v>416</v>
      </c>
      <c r="AU191" s="178" t="s">
        <v>150</v>
      </c>
      <c r="AY191" s="18" t="s">
        <v>140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86</v>
      </c>
      <c r="BK191" s="179">
        <f>ROUND(I191*H191,2)</f>
        <v>0</v>
      </c>
      <c r="BL191" s="18" t="s">
        <v>348</v>
      </c>
      <c r="BM191" s="178" t="s">
        <v>894</v>
      </c>
    </row>
    <row r="192" spans="1:65" s="2" customFormat="1" ht="11.25">
      <c r="A192" s="36"/>
      <c r="B192" s="37"/>
      <c r="C192" s="38"/>
      <c r="D192" s="180" t="s">
        <v>146</v>
      </c>
      <c r="E192" s="38"/>
      <c r="F192" s="181" t="s">
        <v>1667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146</v>
      </c>
      <c r="AU192" s="18" t="s">
        <v>150</v>
      </c>
    </row>
    <row r="193" spans="1:65" s="2" customFormat="1" ht="16.5" customHeight="1">
      <c r="A193" s="36"/>
      <c r="B193" s="37"/>
      <c r="C193" s="232" t="s">
        <v>586</v>
      </c>
      <c r="D193" s="232" t="s">
        <v>416</v>
      </c>
      <c r="E193" s="233" t="s">
        <v>1668</v>
      </c>
      <c r="F193" s="234" t="s">
        <v>1669</v>
      </c>
      <c r="G193" s="235" t="s">
        <v>366</v>
      </c>
      <c r="H193" s="236">
        <v>1</v>
      </c>
      <c r="I193" s="237"/>
      <c r="J193" s="238">
        <f>ROUND(I193*H193,2)</f>
        <v>0</v>
      </c>
      <c r="K193" s="234" t="s">
        <v>32</v>
      </c>
      <c r="L193" s="239"/>
      <c r="M193" s="240" t="s">
        <v>32</v>
      </c>
      <c r="N193" s="241" t="s">
        <v>49</v>
      </c>
      <c r="O193" s="66"/>
      <c r="P193" s="176">
        <f>O193*H193</f>
        <v>0</v>
      </c>
      <c r="Q193" s="176">
        <v>0</v>
      </c>
      <c r="R193" s="176">
        <f>Q193*H193</f>
        <v>0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483</v>
      </c>
      <c r="AT193" s="178" t="s">
        <v>416</v>
      </c>
      <c r="AU193" s="178" t="s">
        <v>150</v>
      </c>
      <c r="AY193" s="18" t="s">
        <v>140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348</v>
      </c>
      <c r="BM193" s="178" t="s">
        <v>908</v>
      </c>
    </row>
    <row r="194" spans="1:65" s="2" customFormat="1" ht="11.25">
      <c r="A194" s="36"/>
      <c r="B194" s="37"/>
      <c r="C194" s="38"/>
      <c r="D194" s="180" t="s">
        <v>146</v>
      </c>
      <c r="E194" s="38"/>
      <c r="F194" s="181" t="s">
        <v>1669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146</v>
      </c>
      <c r="AU194" s="18" t="s">
        <v>150</v>
      </c>
    </row>
    <row r="195" spans="1:65" s="2" customFormat="1" ht="16.5" customHeight="1">
      <c r="A195" s="36"/>
      <c r="B195" s="37"/>
      <c r="C195" s="232" t="s">
        <v>592</v>
      </c>
      <c r="D195" s="232" t="s">
        <v>416</v>
      </c>
      <c r="E195" s="233" t="s">
        <v>1670</v>
      </c>
      <c r="F195" s="234" t="s">
        <v>1671</v>
      </c>
      <c r="G195" s="235" t="s">
        <v>244</v>
      </c>
      <c r="H195" s="236">
        <v>7.9</v>
      </c>
      <c r="I195" s="237"/>
      <c r="J195" s="238">
        <f>ROUND(I195*H195,2)</f>
        <v>0</v>
      </c>
      <c r="K195" s="234" t="s">
        <v>32</v>
      </c>
      <c r="L195" s="239"/>
      <c r="M195" s="240" t="s">
        <v>32</v>
      </c>
      <c r="N195" s="241" t="s">
        <v>49</v>
      </c>
      <c r="O195" s="66"/>
      <c r="P195" s="176">
        <f>O195*H195</f>
        <v>0</v>
      </c>
      <c r="Q195" s="176">
        <v>0</v>
      </c>
      <c r="R195" s="176">
        <f>Q195*H195</f>
        <v>0</v>
      </c>
      <c r="S195" s="176">
        <v>0</v>
      </c>
      <c r="T195" s="17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8" t="s">
        <v>483</v>
      </c>
      <c r="AT195" s="178" t="s">
        <v>416</v>
      </c>
      <c r="AU195" s="178" t="s">
        <v>150</v>
      </c>
      <c r="AY195" s="18" t="s">
        <v>140</v>
      </c>
      <c r="BE195" s="179">
        <f>IF(N195="základní",J195,0)</f>
        <v>0</v>
      </c>
      <c r="BF195" s="179">
        <f>IF(N195="snížená",J195,0)</f>
        <v>0</v>
      </c>
      <c r="BG195" s="179">
        <f>IF(N195="zákl. přenesená",J195,0)</f>
        <v>0</v>
      </c>
      <c r="BH195" s="179">
        <f>IF(N195="sníž. přenesená",J195,0)</f>
        <v>0</v>
      </c>
      <c r="BI195" s="179">
        <f>IF(N195="nulová",J195,0)</f>
        <v>0</v>
      </c>
      <c r="BJ195" s="18" t="s">
        <v>86</v>
      </c>
      <c r="BK195" s="179">
        <f>ROUND(I195*H195,2)</f>
        <v>0</v>
      </c>
      <c r="BL195" s="18" t="s">
        <v>348</v>
      </c>
      <c r="BM195" s="178" t="s">
        <v>919</v>
      </c>
    </row>
    <row r="196" spans="1:65" s="2" customFormat="1" ht="11.25">
      <c r="A196" s="36"/>
      <c r="B196" s="37"/>
      <c r="C196" s="38"/>
      <c r="D196" s="180" t="s">
        <v>146</v>
      </c>
      <c r="E196" s="38"/>
      <c r="F196" s="181" t="s">
        <v>1671</v>
      </c>
      <c r="G196" s="38"/>
      <c r="H196" s="38"/>
      <c r="I196" s="182"/>
      <c r="J196" s="38"/>
      <c r="K196" s="38"/>
      <c r="L196" s="41"/>
      <c r="M196" s="183"/>
      <c r="N196" s="18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8" t="s">
        <v>146</v>
      </c>
      <c r="AU196" s="18" t="s">
        <v>150</v>
      </c>
    </row>
    <row r="197" spans="1:65" s="11" customFormat="1" ht="20.85" customHeight="1">
      <c r="B197" s="153"/>
      <c r="C197" s="154"/>
      <c r="D197" s="155" t="s">
        <v>77</v>
      </c>
      <c r="E197" s="196" t="s">
        <v>1672</v>
      </c>
      <c r="F197" s="196" t="s">
        <v>138</v>
      </c>
      <c r="G197" s="154"/>
      <c r="H197" s="154"/>
      <c r="I197" s="157"/>
      <c r="J197" s="197">
        <f>BK197</f>
        <v>0</v>
      </c>
      <c r="K197" s="154"/>
      <c r="L197" s="159"/>
      <c r="M197" s="160"/>
      <c r="N197" s="161"/>
      <c r="O197" s="161"/>
      <c r="P197" s="162">
        <f>SUM(P198:P199)</f>
        <v>0</v>
      </c>
      <c r="Q197" s="161"/>
      <c r="R197" s="162">
        <f>SUM(R198:R199)</f>
        <v>0</v>
      </c>
      <c r="S197" s="161"/>
      <c r="T197" s="163">
        <f>SUM(T198:T199)</f>
        <v>0</v>
      </c>
      <c r="AR197" s="164" t="s">
        <v>86</v>
      </c>
      <c r="AT197" s="165" t="s">
        <v>77</v>
      </c>
      <c r="AU197" s="165" t="s">
        <v>88</v>
      </c>
      <c r="AY197" s="164" t="s">
        <v>140</v>
      </c>
      <c r="BK197" s="166">
        <f>SUM(BK198:BK199)</f>
        <v>0</v>
      </c>
    </row>
    <row r="198" spans="1:65" s="2" customFormat="1" ht="37.9" customHeight="1">
      <c r="A198" s="36"/>
      <c r="B198" s="37"/>
      <c r="C198" s="232" t="s">
        <v>603</v>
      </c>
      <c r="D198" s="232" t="s">
        <v>416</v>
      </c>
      <c r="E198" s="233" t="s">
        <v>1673</v>
      </c>
      <c r="F198" s="234" t="s">
        <v>1674</v>
      </c>
      <c r="G198" s="235" t="s">
        <v>366</v>
      </c>
      <c r="H198" s="236">
        <v>1</v>
      </c>
      <c r="I198" s="237"/>
      <c r="J198" s="238">
        <f>ROUND(I198*H198,2)</f>
        <v>0</v>
      </c>
      <c r="K198" s="234" t="s">
        <v>32</v>
      </c>
      <c r="L198" s="239"/>
      <c r="M198" s="240" t="s">
        <v>32</v>
      </c>
      <c r="N198" s="241" t="s">
        <v>49</v>
      </c>
      <c r="O198" s="6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8" t="s">
        <v>483</v>
      </c>
      <c r="AT198" s="178" t="s">
        <v>416</v>
      </c>
      <c r="AU198" s="178" t="s">
        <v>150</v>
      </c>
      <c r="AY198" s="18" t="s">
        <v>140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86</v>
      </c>
      <c r="BK198" s="179">
        <f>ROUND(I198*H198,2)</f>
        <v>0</v>
      </c>
      <c r="BL198" s="18" t="s">
        <v>348</v>
      </c>
      <c r="BM198" s="178" t="s">
        <v>930</v>
      </c>
    </row>
    <row r="199" spans="1:65" s="2" customFormat="1" ht="29.25">
      <c r="A199" s="36"/>
      <c r="B199" s="37"/>
      <c r="C199" s="38"/>
      <c r="D199" s="180" t="s">
        <v>146</v>
      </c>
      <c r="E199" s="38"/>
      <c r="F199" s="181" t="s">
        <v>1675</v>
      </c>
      <c r="G199" s="38"/>
      <c r="H199" s="38"/>
      <c r="I199" s="182"/>
      <c r="J199" s="38"/>
      <c r="K199" s="38"/>
      <c r="L199" s="41"/>
      <c r="M199" s="186"/>
      <c r="N199" s="187"/>
      <c r="O199" s="188"/>
      <c r="P199" s="188"/>
      <c r="Q199" s="188"/>
      <c r="R199" s="188"/>
      <c r="S199" s="188"/>
      <c r="T199" s="189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146</v>
      </c>
      <c r="AU199" s="18" t="s">
        <v>150</v>
      </c>
    </row>
    <row r="200" spans="1:65" s="2" customFormat="1" ht="6.95" customHeight="1">
      <c r="A200" s="36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41"/>
      <c r="M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</sheetData>
  <sheetProtection algorithmName="SHA-512" hashValue="O17TQ75Vz9Zqs6rj+4ES54/rkyOJwNt0lX0Kl1ixs2Kkgb1spxBQp8GRqCOW0hsW6FMpTh+xExfLZfxgWHhqnw==" saltValue="wHV97+wZm1UFrBKX7xunvmxGQz+97IZ3pKUkcxAt7bv7Xec6ECQGgdEyLImCZOPat+e96Cdtas6SO6B1+bCxNQ==" spinCount="100000" sheet="1" objects="1" scenarios="1" formatColumns="0" formatRows="0" autoFilter="0"/>
  <autoFilter ref="C91:K199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100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1676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ROUND(J107,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ROUND((SUM(BE107:BE461)),  2)</f>
        <v>0</v>
      </c>
      <c r="G33" s="36"/>
      <c r="H33" s="36"/>
      <c r="I33" s="120">
        <v>0.21</v>
      </c>
      <c r="J33" s="119">
        <f>ROUND(((SUM(BE107:BE461))*I33),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ROUND((SUM(BF107:BF461)),  2)</f>
        <v>0</v>
      </c>
      <c r="G34" s="36"/>
      <c r="H34" s="36"/>
      <c r="I34" s="120">
        <v>0.15</v>
      </c>
      <c r="J34" s="119">
        <f>ROUND(((SUM(BF107:BF461))*I34),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ROUND((SUM(BG107:BG461)),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ROUND((SUM(BH107:BH461)),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ROUND((SUM(BI107:BI461)),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EI_vn - Elektroinstalace - vnitřní rozvody nn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J107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1537</v>
      </c>
      <c r="E60" s="139"/>
      <c r="F60" s="139"/>
      <c r="G60" s="139"/>
      <c r="H60" s="139"/>
      <c r="I60" s="139"/>
      <c r="J60" s="140">
        <f>J108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1538</v>
      </c>
      <c r="E61" s="193"/>
      <c r="F61" s="193"/>
      <c r="G61" s="193"/>
      <c r="H61" s="193"/>
      <c r="I61" s="193"/>
      <c r="J61" s="194">
        <f>J109</f>
        <v>0</v>
      </c>
      <c r="K61" s="191"/>
      <c r="L61" s="195"/>
    </row>
    <row r="62" spans="1:47" s="12" customFormat="1" ht="14.85" customHeight="1">
      <c r="B62" s="190"/>
      <c r="C62" s="191"/>
      <c r="D62" s="192" t="s">
        <v>1539</v>
      </c>
      <c r="E62" s="193"/>
      <c r="F62" s="193"/>
      <c r="G62" s="193"/>
      <c r="H62" s="193"/>
      <c r="I62" s="193"/>
      <c r="J62" s="194">
        <f>J110</f>
        <v>0</v>
      </c>
      <c r="K62" s="191"/>
      <c r="L62" s="195"/>
    </row>
    <row r="63" spans="1:47" s="12" customFormat="1" ht="14.85" customHeight="1">
      <c r="B63" s="190"/>
      <c r="C63" s="191"/>
      <c r="D63" s="192" t="s">
        <v>1540</v>
      </c>
      <c r="E63" s="193"/>
      <c r="F63" s="193"/>
      <c r="G63" s="193"/>
      <c r="H63" s="193"/>
      <c r="I63" s="193"/>
      <c r="J63" s="194">
        <f>J115</f>
        <v>0</v>
      </c>
      <c r="K63" s="191"/>
      <c r="L63" s="195"/>
    </row>
    <row r="64" spans="1:47" s="12" customFormat="1" ht="14.85" customHeight="1">
      <c r="B64" s="190"/>
      <c r="C64" s="191"/>
      <c r="D64" s="192" t="s">
        <v>1677</v>
      </c>
      <c r="E64" s="193"/>
      <c r="F64" s="193"/>
      <c r="G64" s="193"/>
      <c r="H64" s="193"/>
      <c r="I64" s="193"/>
      <c r="J64" s="194">
        <f>J126</f>
        <v>0</v>
      </c>
      <c r="K64" s="191"/>
      <c r="L64" s="195"/>
    </row>
    <row r="65" spans="2:12" s="12" customFormat="1" ht="14.85" customHeight="1">
      <c r="B65" s="190"/>
      <c r="C65" s="191"/>
      <c r="D65" s="192" t="s">
        <v>1678</v>
      </c>
      <c r="E65" s="193"/>
      <c r="F65" s="193"/>
      <c r="G65" s="193"/>
      <c r="H65" s="193"/>
      <c r="I65" s="193"/>
      <c r="J65" s="194">
        <f>J147</f>
        <v>0</v>
      </c>
      <c r="K65" s="191"/>
      <c r="L65" s="195"/>
    </row>
    <row r="66" spans="2:12" s="12" customFormat="1" ht="14.85" customHeight="1">
      <c r="B66" s="190"/>
      <c r="C66" s="191"/>
      <c r="D66" s="192" t="s">
        <v>1679</v>
      </c>
      <c r="E66" s="193"/>
      <c r="F66" s="193"/>
      <c r="G66" s="193"/>
      <c r="H66" s="193"/>
      <c r="I66" s="193"/>
      <c r="J66" s="194">
        <f>J154</f>
        <v>0</v>
      </c>
      <c r="K66" s="191"/>
      <c r="L66" s="195"/>
    </row>
    <row r="67" spans="2:12" s="12" customFormat="1" ht="14.85" customHeight="1">
      <c r="B67" s="190"/>
      <c r="C67" s="191"/>
      <c r="D67" s="192" t="s">
        <v>1680</v>
      </c>
      <c r="E67" s="193"/>
      <c r="F67" s="193"/>
      <c r="G67" s="193"/>
      <c r="H67" s="193"/>
      <c r="I67" s="193"/>
      <c r="J67" s="194">
        <f>J177</f>
        <v>0</v>
      </c>
      <c r="K67" s="191"/>
      <c r="L67" s="195"/>
    </row>
    <row r="68" spans="2:12" s="12" customFormat="1" ht="14.85" customHeight="1">
      <c r="B68" s="190"/>
      <c r="C68" s="191"/>
      <c r="D68" s="192" t="s">
        <v>1681</v>
      </c>
      <c r="E68" s="193"/>
      <c r="F68" s="193"/>
      <c r="G68" s="193"/>
      <c r="H68" s="193"/>
      <c r="I68" s="193"/>
      <c r="J68" s="194">
        <f>J188</f>
        <v>0</v>
      </c>
      <c r="K68" s="191"/>
      <c r="L68" s="195"/>
    </row>
    <row r="69" spans="2:12" s="12" customFormat="1" ht="14.85" customHeight="1">
      <c r="B69" s="190"/>
      <c r="C69" s="191"/>
      <c r="D69" s="192" t="s">
        <v>1682</v>
      </c>
      <c r="E69" s="193"/>
      <c r="F69" s="193"/>
      <c r="G69" s="193"/>
      <c r="H69" s="193"/>
      <c r="I69" s="193"/>
      <c r="J69" s="194">
        <f>J193</f>
        <v>0</v>
      </c>
      <c r="K69" s="191"/>
      <c r="L69" s="195"/>
    </row>
    <row r="70" spans="2:12" s="12" customFormat="1" ht="14.85" customHeight="1">
      <c r="B70" s="190"/>
      <c r="C70" s="191"/>
      <c r="D70" s="192" t="s">
        <v>1683</v>
      </c>
      <c r="E70" s="193"/>
      <c r="F70" s="193"/>
      <c r="G70" s="193"/>
      <c r="H70" s="193"/>
      <c r="I70" s="193"/>
      <c r="J70" s="194">
        <f>J212</f>
        <v>0</v>
      </c>
      <c r="K70" s="191"/>
      <c r="L70" s="195"/>
    </row>
    <row r="71" spans="2:12" s="12" customFormat="1" ht="19.899999999999999" customHeight="1">
      <c r="B71" s="190"/>
      <c r="C71" s="191"/>
      <c r="D71" s="192" t="s">
        <v>1544</v>
      </c>
      <c r="E71" s="193"/>
      <c r="F71" s="193"/>
      <c r="G71" s="193"/>
      <c r="H71" s="193"/>
      <c r="I71" s="193"/>
      <c r="J71" s="194">
        <f>J233</f>
        <v>0</v>
      </c>
      <c r="K71" s="191"/>
      <c r="L71" s="195"/>
    </row>
    <row r="72" spans="2:12" s="12" customFormat="1" ht="14.85" customHeight="1">
      <c r="B72" s="190"/>
      <c r="C72" s="191"/>
      <c r="D72" s="192" t="s">
        <v>1545</v>
      </c>
      <c r="E72" s="193"/>
      <c r="F72" s="193"/>
      <c r="G72" s="193"/>
      <c r="H72" s="193"/>
      <c r="I72" s="193"/>
      <c r="J72" s="194">
        <f>J234</f>
        <v>0</v>
      </c>
      <c r="K72" s="191"/>
      <c r="L72" s="195"/>
    </row>
    <row r="73" spans="2:12" s="12" customFormat="1" ht="14.85" customHeight="1">
      <c r="B73" s="190"/>
      <c r="C73" s="191"/>
      <c r="D73" s="192" t="s">
        <v>1546</v>
      </c>
      <c r="E73" s="193"/>
      <c r="F73" s="193"/>
      <c r="G73" s="193"/>
      <c r="H73" s="193"/>
      <c r="I73" s="193"/>
      <c r="J73" s="194">
        <f>J239</f>
        <v>0</v>
      </c>
      <c r="K73" s="191"/>
      <c r="L73" s="195"/>
    </row>
    <row r="74" spans="2:12" s="12" customFormat="1" ht="14.85" customHeight="1">
      <c r="B74" s="190"/>
      <c r="C74" s="191"/>
      <c r="D74" s="192" t="s">
        <v>1684</v>
      </c>
      <c r="E74" s="193"/>
      <c r="F74" s="193"/>
      <c r="G74" s="193"/>
      <c r="H74" s="193"/>
      <c r="I74" s="193"/>
      <c r="J74" s="194">
        <f>J256</f>
        <v>0</v>
      </c>
      <c r="K74" s="191"/>
      <c r="L74" s="195"/>
    </row>
    <row r="75" spans="2:12" s="12" customFormat="1" ht="14.85" customHeight="1">
      <c r="B75" s="190"/>
      <c r="C75" s="191"/>
      <c r="D75" s="192" t="s">
        <v>1685</v>
      </c>
      <c r="E75" s="193"/>
      <c r="F75" s="193"/>
      <c r="G75" s="193"/>
      <c r="H75" s="193"/>
      <c r="I75" s="193"/>
      <c r="J75" s="194">
        <f>J297</f>
        <v>0</v>
      </c>
      <c r="K75" s="191"/>
      <c r="L75" s="195"/>
    </row>
    <row r="76" spans="2:12" s="12" customFormat="1" ht="14.85" customHeight="1">
      <c r="B76" s="190"/>
      <c r="C76" s="191"/>
      <c r="D76" s="192" t="s">
        <v>1686</v>
      </c>
      <c r="E76" s="193"/>
      <c r="F76" s="193"/>
      <c r="G76" s="193"/>
      <c r="H76" s="193"/>
      <c r="I76" s="193"/>
      <c r="J76" s="194">
        <f>J310</f>
        <v>0</v>
      </c>
      <c r="K76" s="191"/>
      <c r="L76" s="195"/>
    </row>
    <row r="77" spans="2:12" s="12" customFormat="1" ht="14.85" customHeight="1">
      <c r="B77" s="190"/>
      <c r="C77" s="191"/>
      <c r="D77" s="192" t="s">
        <v>1687</v>
      </c>
      <c r="E77" s="193"/>
      <c r="F77" s="193"/>
      <c r="G77" s="193"/>
      <c r="H77" s="193"/>
      <c r="I77" s="193"/>
      <c r="J77" s="194">
        <f>J333</f>
        <v>0</v>
      </c>
      <c r="K77" s="191"/>
      <c r="L77" s="195"/>
    </row>
    <row r="78" spans="2:12" s="12" customFormat="1" ht="14.85" customHeight="1">
      <c r="B78" s="190"/>
      <c r="C78" s="191"/>
      <c r="D78" s="192" t="s">
        <v>1688</v>
      </c>
      <c r="E78" s="193"/>
      <c r="F78" s="193"/>
      <c r="G78" s="193"/>
      <c r="H78" s="193"/>
      <c r="I78" s="193"/>
      <c r="J78" s="194">
        <f>J344</f>
        <v>0</v>
      </c>
      <c r="K78" s="191"/>
      <c r="L78" s="195"/>
    </row>
    <row r="79" spans="2:12" s="12" customFormat="1" ht="14.85" customHeight="1">
      <c r="B79" s="190"/>
      <c r="C79" s="191"/>
      <c r="D79" s="192" t="s">
        <v>1689</v>
      </c>
      <c r="E79" s="193"/>
      <c r="F79" s="193"/>
      <c r="G79" s="193"/>
      <c r="H79" s="193"/>
      <c r="I79" s="193"/>
      <c r="J79" s="194">
        <f>J365</f>
        <v>0</v>
      </c>
      <c r="K79" s="191"/>
      <c r="L79" s="195"/>
    </row>
    <row r="80" spans="2:12" s="12" customFormat="1" ht="14.85" customHeight="1">
      <c r="B80" s="190"/>
      <c r="C80" s="191"/>
      <c r="D80" s="192" t="s">
        <v>1683</v>
      </c>
      <c r="E80" s="193"/>
      <c r="F80" s="193"/>
      <c r="G80" s="193"/>
      <c r="H80" s="193"/>
      <c r="I80" s="193"/>
      <c r="J80" s="194">
        <f>J388</f>
        <v>0</v>
      </c>
      <c r="K80" s="191"/>
      <c r="L80" s="195"/>
    </row>
    <row r="81" spans="1:31" s="9" customFormat="1" ht="24.95" customHeight="1">
      <c r="B81" s="136"/>
      <c r="C81" s="137"/>
      <c r="D81" s="138" t="s">
        <v>1690</v>
      </c>
      <c r="E81" s="139"/>
      <c r="F81" s="139"/>
      <c r="G81" s="139"/>
      <c r="H81" s="139"/>
      <c r="I81" s="139"/>
      <c r="J81" s="140">
        <f>J391</f>
        <v>0</v>
      </c>
      <c r="K81" s="137"/>
      <c r="L81" s="141"/>
    </row>
    <row r="82" spans="1:31" s="12" customFormat="1" ht="19.899999999999999" customHeight="1">
      <c r="B82" s="190"/>
      <c r="C82" s="191"/>
      <c r="D82" s="192" t="s">
        <v>1691</v>
      </c>
      <c r="E82" s="193"/>
      <c r="F82" s="193"/>
      <c r="G82" s="193"/>
      <c r="H82" s="193"/>
      <c r="I82" s="193"/>
      <c r="J82" s="194">
        <f>J392</f>
        <v>0</v>
      </c>
      <c r="K82" s="191"/>
      <c r="L82" s="195"/>
    </row>
    <row r="83" spans="1:31" s="12" customFormat="1" ht="19.899999999999999" customHeight="1">
      <c r="B83" s="190"/>
      <c r="C83" s="191"/>
      <c r="D83" s="192" t="s">
        <v>1691</v>
      </c>
      <c r="E83" s="193"/>
      <c r="F83" s="193"/>
      <c r="G83" s="193"/>
      <c r="H83" s="193"/>
      <c r="I83" s="193"/>
      <c r="J83" s="194">
        <f>J395</f>
        <v>0</v>
      </c>
      <c r="K83" s="191"/>
      <c r="L83" s="195"/>
    </row>
    <row r="84" spans="1:31" s="12" customFormat="1" ht="19.899999999999999" customHeight="1">
      <c r="B84" s="190"/>
      <c r="C84" s="191"/>
      <c r="D84" s="192" t="s">
        <v>1692</v>
      </c>
      <c r="E84" s="193"/>
      <c r="F84" s="193"/>
      <c r="G84" s="193"/>
      <c r="H84" s="193"/>
      <c r="I84" s="193"/>
      <c r="J84" s="194">
        <f>J398</f>
        <v>0</v>
      </c>
      <c r="K84" s="191"/>
      <c r="L84" s="195"/>
    </row>
    <row r="85" spans="1:31" s="12" customFormat="1" ht="19.899999999999999" customHeight="1">
      <c r="B85" s="190"/>
      <c r="C85" s="191"/>
      <c r="D85" s="192" t="s">
        <v>1692</v>
      </c>
      <c r="E85" s="193"/>
      <c r="F85" s="193"/>
      <c r="G85" s="193"/>
      <c r="H85" s="193"/>
      <c r="I85" s="193"/>
      <c r="J85" s="194">
        <f>J413</f>
        <v>0</v>
      </c>
      <c r="K85" s="191"/>
      <c r="L85" s="195"/>
    </row>
    <row r="86" spans="1:31" s="12" customFormat="1" ht="19.899999999999999" customHeight="1">
      <c r="B86" s="190"/>
      <c r="C86" s="191"/>
      <c r="D86" s="192" t="s">
        <v>1693</v>
      </c>
      <c r="E86" s="193"/>
      <c r="F86" s="193"/>
      <c r="G86" s="193"/>
      <c r="H86" s="193"/>
      <c r="I86" s="193"/>
      <c r="J86" s="194">
        <f>J428</f>
        <v>0</v>
      </c>
      <c r="K86" s="191"/>
      <c r="L86" s="195"/>
    </row>
    <row r="87" spans="1:31" s="12" customFormat="1" ht="19.899999999999999" customHeight="1">
      <c r="B87" s="190"/>
      <c r="C87" s="191"/>
      <c r="D87" s="192" t="s">
        <v>1693</v>
      </c>
      <c r="E87" s="193"/>
      <c r="F87" s="193"/>
      <c r="G87" s="193"/>
      <c r="H87" s="193"/>
      <c r="I87" s="193"/>
      <c r="J87" s="194">
        <f>J445</f>
        <v>0</v>
      </c>
      <c r="K87" s="191"/>
      <c r="L87" s="195"/>
    </row>
    <row r="88" spans="1:31" s="2" customFormat="1" ht="21.7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3" spans="1:31" s="2" customFormat="1" ht="6.95" customHeight="1">
      <c r="A93" s="36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24.95" customHeight="1">
      <c r="A94" s="36"/>
      <c r="B94" s="37"/>
      <c r="C94" s="24" t="s">
        <v>124</v>
      </c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16</v>
      </c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6.5" customHeight="1">
      <c r="A97" s="36"/>
      <c r="B97" s="37"/>
      <c r="C97" s="38"/>
      <c r="D97" s="38"/>
      <c r="E97" s="388" t="str">
        <f>E7</f>
        <v>Objekt zázemí a šaten sport. organizace</v>
      </c>
      <c r="F97" s="389"/>
      <c r="G97" s="389"/>
      <c r="H97" s="389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2" customHeight="1">
      <c r="A98" s="36"/>
      <c r="B98" s="37"/>
      <c r="C98" s="30" t="s">
        <v>117</v>
      </c>
      <c r="D98" s="38"/>
      <c r="E98" s="38"/>
      <c r="F98" s="38"/>
      <c r="G98" s="38"/>
      <c r="H98" s="38"/>
      <c r="I98" s="38"/>
      <c r="J98" s="38"/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6.5" customHeight="1">
      <c r="A99" s="36"/>
      <c r="B99" s="37"/>
      <c r="C99" s="38"/>
      <c r="D99" s="38"/>
      <c r="E99" s="345" t="str">
        <f>E9</f>
        <v>EI_vn - Elektroinstalace - vnitřní rozvody nn</v>
      </c>
      <c r="F99" s="390"/>
      <c r="G99" s="390"/>
      <c r="H99" s="390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6.9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2" customHeight="1">
      <c r="A101" s="36"/>
      <c r="B101" s="37"/>
      <c r="C101" s="30" t="s">
        <v>22</v>
      </c>
      <c r="D101" s="38"/>
      <c r="E101" s="38"/>
      <c r="F101" s="28" t="str">
        <f>F12</f>
        <v xml:space="preserve">Štěnovický Borek </v>
      </c>
      <c r="G101" s="38"/>
      <c r="H101" s="38"/>
      <c r="I101" s="30" t="s">
        <v>24</v>
      </c>
      <c r="J101" s="61" t="str">
        <f>IF(J12="","",J12)</f>
        <v>25. 2. 2022</v>
      </c>
      <c r="K101" s="38"/>
      <c r="L101" s="10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6.9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10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40.15" customHeight="1">
      <c r="A103" s="36"/>
      <c r="B103" s="37"/>
      <c r="C103" s="30" t="s">
        <v>30</v>
      </c>
      <c r="D103" s="38"/>
      <c r="E103" s="38"/>
      <c r="F103" s="28" t="str">
        <f>E15</f>
        <v>Obec Štěnovický Borek, Štěnovický Borek 28, 33209</v>
      </c>
      <c r="G103" s="38"/>
      <c r="H103" s="38"/>
      <c r="I103" s="30" t="s">
        <v>37</v>
      </c>
      <c r="J103" s="34" t="str">
        <f>E21</f>
        <v>Dipl. tech. Josef Špeta, autorizovaný stavitel</v>
      </c>
      <c r="K103" s="38"/>
      <c r="L103" s="10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2" customFormat="1" ht="15.2" customHeight="1">
      <c r="A104" s="36"/>
      <c r="B104" s="37"/>
      <c r="C104" s="30" t="s">
        <v>35</v>
      </c>
      <c r="D104" s="38"/>
      <c r="E104" s="38"/>
      <c r="F104" s="28" t="str">
        <f>IF(E18="","",E18)</f>
        <v>Vyplň údaj</v>
      </c>
      <c r="G104" s="38"/>
      <c r="H104" s="38"/>
      <c r="I104" s="30" t="s">
        <v>40</v>
      </c>
      <c r="J104" s="34" t="str">
        <f>E24</f>
        <v>Jakub Vilingr</v>
      </c>
      <c r="K104" s="38"/>
      <c r="L104" s="10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10.35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10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10" customFormat="1" ht="29.25" customHeight="1">
      <c r="A106" s="142"/>
      <c r="B106" s="143"/>
      <c r="C106" s="144" t="s">
        <v>125</v>
      </c>
      <c r="D106" s="145" t="s">
        <v>63</v>
      </c>
      <c r="E106" s="145" t="s">
        <v>59</v>
      </c>
      <c r="F106" s="145" t="s">
        <v>60</v>
      </c>
      <c r="G106" s="145" t="s">
        <v>126</v>
      </c>
      <c r="H106" s="145" t="s">
        <v>127</v>
      </c>
      <c r="I106" s="145" t="s">
        <v>128</v>
      </c>
      <c r="J106" s="145" t="s">
        <v>121</v>
      </c>
      <c r="K106" s="146" t="s">
        <v>129</v>
      </c>
      <c r="L106" s="147"/>
      <c r="M106" s="70" t="s">
        <v>32</v>
      </c>
      <c r="N106" s="71" t="s">
        <v>48</v>
      </c>
      <c r="O106" s="71" t="s">
        <v>130</v>
      </c>
      <c r="P106" s="71" t="s">
        <v>131</v>
      </c>
      <c r="Q106" s="71" t="s">
        <v>132</v>
      </c>
      <c r="R106" s="71" t="s">
        <v>133</v>
      </c>
      <c r="S106" s="71" t="s">
        <v>134</v>
      </c>
      <c r="T106" s="72" t="s">
        <v>135</v>
      </c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</row>
    <row r="107" spans="1:65" s="2" customFormat="1" ht="22.9" customHeight="1">
      <c r="A107" s="36"/>
      <c r="B107" s="37"/>
      <c r="C107" s="77" t="s">
        <v>136</v>
      </c>
      <c r="D107" s="38"/>
      <c r="E107" s="38"/>
      <c r="F107" s="38"/>
      <c r="G107" s="38"/>
      <c r="H107" s="38"/>
      <c r="I107" s="38"/>
      <c r="J107" s="148">
        <f>BK107</f>
        <v>0</v>
      </c>
      <c r="K107" s="38"/>
      <c r="L107" s="41"/>
      <c r="M107" s="73"/>
      <c r="N107" s="149"/>
      <c r="O107" s="74"/>
      <c r="P107" s="150">
        <f>P108+P391</f>
        <v>0</v>
      </c>
      <c r="Q107" s="74"/>
      <c r="R107" s="150">
        <f>R108+R391</f>
        <v>0</v>
      </c>
      <c r="S107" s="74"/>
      <c r="T107" s="151">
        <f>T108+T391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77</v>
      </c>
      <c r="AU107" s="18" t="s">
        <v>122</v>
      </c>
      <c r="BK107" s="152">
        <f>BK108+BK391</f>
        <v>0</v>
      </c>
    </row>
    <row r="108" spans="1:65" s="11" customFormat="1" ht="25.9" customHeight="1">
      <c r="B108" s="153"/>
      <c r="C108" s="154"/>
      <c r="D108" s="155" t="s">
        <v>77</v>
      </c>
      <c r="E108" s="156" t="s">
        <v>941</v>
      </c>
      <c r="F108" s="156" t="s">
        <v>1550</v>
      </c>
      <c r="G108" s="154"/>
      <c r="H108" s="154"/>
      <c r="I108" s="157"/>
      <c r="J108" s="158">
        <f>BK108</f>
        <v>0</v>
      </c>
      <c r="K108" s="154"/>
      <c r="L108" s="159"/>
      <c r="M108" s="160"/>
      <c r="N108" s="161"/>
      <c r="O108" s="161"/>
      <c r="P108" s="162">
        <f>P109+P233</f>
        <v>0</v>
      </c>
      <c r="Q108" s="161"/>
      <c r="R108" s="162">
        <f>R109+R233</f>
        <v>0</v>
      </c>
      <c r="S108" s="161"/>
      <c r="T108" s="163">
        <f>T109+T233</f>
        <v>0</v>
      </c>
      <c r="AR108" s="164" t="s">
        <v>88</v>
      </c>
      <c r="AT108" s="165" t="s">
        <v>77</v>
      </c>
      <c r="AU108" s="165" t="s">
        <v>78</v>
      </c>
      <c r="AY108" s="164" t="s">
        <v>140</v>
      </c>
      <c r="BK108" s="166">
        <f>BK109+BK233</f>
        <v>0</v>
      </c>
    </row>
    <row r="109" spans="1:65" s="11" customFormat="1" ht="22.9" customHeight="1">
      <c r="B109" s="153"/>
      <c r="C109" s="154"/>
      <c r="D109" s="155" t="s">
        <v>77</v>
      </c>
      <c r="E109" s="196" t="s">
        <v>1551</v>
      </c>
      <c r="F109" s="196" t="s">
        <v>1552</v>
      </c>
      <c r="G109" s="154"/>
      <c r="H109" s="154"/>
      <c r="I109" s="157"/>
      <c r="J109" s="197">
        <f>BK109</f>
        <v>0</v>
      </c>
      <c r="K109" s="154"/>
      <c r="L109" s="159"/>
      <c r="M109" s="160"/>
      <c r="N109" s="161"/>
      <c r="O109" s="161"/>
      <c r="P109" s="162">
        <f>P110+P115+P126+P147+P154+P177+P188+P193+P212</f>
        <v>0</v>
      </c>
      <c r="Q109" s="161"/>
      <c r="R109" s="162">
        <f>R110+R115+R126+R147+R154+R177+R188+R193+R212</f>
        <v>0</v>
      </c>
      <c r="S109" s="161"/>
      <c r="T109" s="163">
        <f>T110+T115+T126+T147+T154+T177+T188+T193+T212</f>
        <v>0</v>
      </c>
      <c r="AR109" s="164" t="s">
        <v>86</v>
      </c>
      <c r="AT109" s="165" t="s">
        <v>77</v>
      </c>
      <c r="AU109" s="165" t="s">
        <v>86</v>
      </c>
      <c r="AY109" s="164" t="s">
        <v>140</v>
      </c>
      <c r="BK109" s="166">
        <f>BK110+BK115+BK126+BK147+BK154+BK177+BK188+BK193+BK212</f>
        <v>0</v>
      </c>
    </row>
    <row r="110" spans="1:65" s="11" customFormat="1" ht="20.85" customHeight="1">
      <c r="B110" s="153"/>
      <c r="C110" s="154"/>
      <c r="D110" s="155" t="s">
        <v>77</v>
      </c>
      <c r="E110" s="196" t="s">
        <v>1553</v>
      </c>
      <c r="F110" s="196" t="s">
        <v>1554</v>
      </c>
      <c r="G110" s="154"/>
      <c r="H110" s="154"/>
      <c r="I110" s="157"/>
      <c r="J110" s="197">
        <f>BK110</f>
        <v>0</v>
      </c>
      <c r="K110" s="154"/>
      <c r="L110" s="159"/>
      <c r="M110" s="160"/>
      <c r="N110" s="161"/>
      <c r="O110" s="161"/>
      <c r="P110" s="162">
        <f>SUM(P111:P114)</f>
        <v>0</v>
      </c>
      <c r="Q110" s="161"/>
      <c r="R110" s="162">
        <f>SUM(R111:R114)</f>
        <v>0</v>
      </c>
      <c r="S110" s="161"/>
      <c r="T110" s="163">
        <f>SUM(T111:T114)</f>
        <v>0</v>
      </c>
      <c r="AR110" s="164" t="s">
        <v>86</v>
      </c>
      <c r="AT110" s="165" t="s">
        <v>77</v>
      </c>
      <c r="AU110" s="165" t="s">
        <v>88</v>
      </c>
      <c r="AY110" s="164" t="s">
        <v>140</v>
      </c>
      <c r="BK110" s="166">
        <f>SUM(BK111:BK114)</f>
        <v>0</v>
      </c>
    </row>
    <row r="111" spans="1:65" s="2" customFormat="1" ht="21.75" customHeight="1">
      <c r="A111" s="36"/>
      <c r="B111" s="37"/>
      <c r="C111" s="167" t="s">
        <v>86</v>
      </c>
      <c r="D111" s="167" t="s">
        <v>141</v>
      </c>
      <c r="E111" s="168" t="s">
        <v>1555</v>
      </c>
      <c r="F111" s="169" t="s">
        <v>1556</v>
      </c>
      <c r="G111" s="170" t="s">
        <v>366</v>
      </c>
      <c r="H111" s="171">
        <v>1</v>
      </c>
      <c r="I111" s="172"/>
      <c r="J111" s="173">
        <f>ROUND(I111*H111,2)</f>
        <v>0</v>
      </c>
      <c r="K111" s="169" t="s">
        <v>32</v>
      </c>
      <c r="L111" s="41"/>
      <c r="M111" s="174" t="s">
        <v>32</v>
      </c>
      <c r="N111" s="175" t="s">
        <v>49</v>
      </c>
      <c r="O111" s="66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78" t="s">
        <v>348</v>
      </c>
      <c r="AT111" s="178" t="s">
        <v>141</v>
      </c>
      <c r="AU111" s="178" t="s">
        <v>150</v>
      </c>
      <c r="AY111" s="18" t="s">
        <v>140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86</v>
      </c>
      <c r="BK111" s="179">
        <f>ROUND(I111*H111,2)</f>
        <v>0</v>
      </c>
      <c r="BL111" s="18" t="s">
        <v>348</v>
      </c>
      <c r="BM111" s="178" t="s">
        <v>88</v>
      </c>
    </row>
    <row r="112" spans="1:65" s="2" customFormat="1" ht="11.25">
      <c r="A112" s="36"/>
      <c r="B112" s="37"/>
      <c r="C112" s="38"/>
      <c r="D112" s="180" t="s">
        <v>146</v>
      </c>
      <c r="E112" s="38"/>
      <c r="F112" s="181" t="s">
        <v>1556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146</v>
      </c>
      <c r="AU112" s="18" t="s">
        <v>150</v>
      </c>
    </row>
    <row r="113" spans="1:65" s="2" customFormat="1" ht="16.5" customHeight="1">
      <c r="A113" s="36"/>
      <c r="B113" s="37"/>
      <c r="C113" s="167" t="s">
        <v>88</v>
      </c>
      <c r="D113" s="167" t="s">
        <v>141</v>
      </c>
      <c r="E113" s="168" t="s">
        <v>1559</v>
      </c>
      <c r="F113" s="169" t="s">
        <v>1694</v>
      </c>
      <c r="G113" s="170" t="s">
        <v>1529</v>
      </c>
      <c r="H113" s="171">
        <v>1.5</v>
      </c>
      <c r="I113" s="172"/>
      <c r="J113" s="173">
        <f>ROUND(I113*H113,2)</f>
        <v>0</v>
      </c>
      <c r="K113" s="169" t="s">
        <v>32</v>
      </c>
      <c r="L113" s="41"/>
      <c r="M113" s="174" t="s">
        <v>32</v>
      </c>
      <c r="N113" s="175" t="s">
        <v>49</v>
      </c>
      <c r="O113" s="66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78" t="s">
        <v>348</v>
      </c>
      <c r="AT113" s="178" t="s">
        <v>141</v>
      </c>
      <c r="AU113" s="178" t="s">
        <v>150</v>
      </c>
      <c r="AY113" s="18" t="s">
        <v>140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18" t="s">
        <v>86</v>
      </c>
      <c r="BK113" s="179">
        <f>ROUND(I113*H113,2)</f>
        <v>0</v>
      </c>
      <c r="BL113" s="18" t="s">
        <v>348</v>
      </c>
      <c r="BM113" s="178" t="s">
        <v>139</v>
      </c>
    </row>
    <row r="114" spans="1:65" s="2" customFormat="1" ht="11.25">
      <c r="A114" s="36"/>
      <c r="B114" s="37"/>
      <c r="C114" s="38"/>
      <c r="D114" s="180" t="s">
        <v>146</v>
      </c>
      <c r="E114" s="38"/>
      <c r="F114" s="181" t="s">
        <v>1694</v>
      </c>
      <c r="G114" s="38"/>
      <c r="H114" s="38"/>
      <c r="I114" s="182"/>
      <c r="J114" s="38"/>
      <c r="K114" s="38"/>
      <c r="L114" s="41"/>
      <c r="M114" s="183"/>
      <c r="N114" s="18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146</v>
      </c>
      <c r="AU114" s="18" t="s">
        <v>150</v>
      </c>
    </row>
    <row r="115" spans="1:65" s="11" customFormat="1" ht="20.85" customHeight="1">
      <c r="B115" s="153"/>
      <c r="C115" s="154"/>
      <c r="D115" s="155" t="s">
        <v>77</v>
      </c>
      <c r="E115" s="196" t="s">
        <v>1565</v>
      </c>
      <c r="F115" s="196" t="s">
        <v>1566</v>
      </c>
      <c r="G115" s="154"/>
      <c r="H115" s="154"/>
      <c r="I115" s="157"/>
      <c r="J115" s="197">
        <f>BK115</f>
        <v>0</v>
      </c>
      <c r="K115" s="154"/>
      <c r="L115" s="159"/>
      <c r="M115" s="160"/>
      <c r="N115" s="161"/>
      <c r="O115" s="161"/>
      <c r="P115" s="162">
        <f>SUM(P116:P125)</f>
        <v>0</v>
      </c>
      <c r="Q115" s="161"/>
      <c r="R115" s="162">
        <f>SUM(R116:R125)</f>
        <v>0</v>
      </c>
      <c r="S115" s="161"/>
      <c r="T115" s="163">
        <f>SUM(T116:T125)</f>
        <v>0</v>
      </c>
      <c r="AR115" s="164" t="s">
        <v>86</v>
      </c>
      <c r="AT115" s="165" t="s">
        <v>77</v>
      </c>
      <c r="AU115" s="165" t="s">
        <v>88</v>
      </c>
      <c r="AY115" s="164" t="s">
        <v>140</v>
      </c>
      <c r="BK115" s="166">
        <f>SUM(BK116:BK125)</f>
        <v>0</v>
      </c>
    </row>
    <row r="116" spans="1:65" s="2" customFormat="1" ht="24.2" customHeight="1">
      <c r="A116" s="36"/>
      <c r="B116" s="37"/>
      <c r="C116" s="167" t="s">
        <v>150</v>
      </c>
      <c r="D116" s="167" t="s">
        <v>141</v>
      </c>
      <c r="E116" s="168" t="s">
        <v>1695</v>
      </c>
      <c r="F116" s="169" t="s">
        <v>1696</v>
      </c>
      <c r="G116" s="170" t="s">
        <v>358</v>
      </c>
      <c r="H116" s="171">
        <v>252</v>
      </c>
      <c r="I116" s="172"/>
      <c r="J116" s="173">
        <f>ROUND(I116*H116,2)</f>
        <v>0</v>
      </c>
      <c r="K116" s="169" t="s">
        <v>32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348</v>
      </c>
      <c r="AT116" s="178" t="s">
        <v>141</v>
      </c>
      <c r="AU116" s="178" t="s">
        <v>150</v>
      </c>
      <c r="AY116" s="18" t="s">
        <v>140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348</v>
      </c>
      <c r="BM116" s="178" t="s">
        <v>165</v>
      </c>
    </row>
    <row r="117" spans="1:65" s="2" customFormat="1" ht="19.5">
      <c r="A117" s="36"/>
      <c r="B117" s="37"/>
      <c r="C117" s="38"/>
      <c r="D117" s="180" t="s">
        <v>146</v>
      </c>
      <c r="E117" s="38"/>
      <c r="F117" s="181" t="s">
        <v>1696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146</v>
      </c>
      <c r="AU117" s="18" t="s">
        <v>150</v>
      </c>
    </row>
    <row r="118" spans="1:65" s="2" customFormat="1" ht="24.2" customHeight="1">
      <c r="A118" s="36"/>
      <c r="B118" s="37"/>
      <c r="C118" s="167" t="s">
        <v>139</v>
      </c>
      <c r="D118" s="167" t="s">
        <v>141</v>
      </c>
      <c r="E118" s="168" t="s">
        <v>1697</v>
      </c>
      <c r="F118" s="169" t="s">
        <v>1698</v>
      </c>
      <c r="G118" s="170" t="s">
        <v>358</v>
      </c>
      <c r="H118" s="171">
        <v>1460</v>
      </c>
      <c r="I118" s="172"/>
      <c r="J118" s="173">
        <f>ROUND(I118*H118,2)</f>
        <v>0</v>
      </c>
      <c r="K118" s="169" t="s">
        <v>32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348</v>
      </c>
      <c r="AT118" s="178" t="s">
        <v>141</v>
      </c>
      <c r="AU118" s="178" t="s">
        <v>150</v>
      </c>
      <c r="AY118" s="18" t="s">
        <v>140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348</v>
      </c>
      <c r="BM118" s="178" t="s">
        <v>173</v>
      </c>
    </row>
    <row r="119" spans="1:65" s="2" customFormat="1" ht="19.5">
      <c r="A119" s="36"/>
      <c r="B119" s="37"/>
      <c r="C119" s="38"/>
      <c r="D119" s="180" t="s">
        <v>146</v>
      </c>
      <c r="E119" s="38"/>
      <c r="F119" s="181" t="s">
        <v>1698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146</v>
      </c>
      <c r="AU119" s="18" t="s">
        <v>150</v>
      </c>
    </row>
    <row r="120" spans="1:65" s="2" customFormat="1" ht="24.2" customHeight="1">
      <c r="A120" s="36"/>
      <c r="B120" s="37"/>
      <c r="C120" s="167" t="s">
        <v>160</v>
      </c>
      <c r="D120" s="167" t="s">
        <v>141</v>
      </c>
      <c r="E120" s="168" t="s">
        <v>1699</v>
      </c>
      <c r="F120" s="169" t="s">
        <v>1700</v>
      </c>
      <c r="G120" s="170" t="s">
        <v>358</v>
      </c>
      <c r="H120" s="171">
        <v>1250</v>
      </c>
      <c r="I120" s="172"/>
      <c r="J120" s="173">
        <f>ROUND(I120*H120,2)</f>
        <v>0</v>
      </c>
      <c r="K120" s="169" t="s">
        <v>32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348</v>
      </c>
      <c r="AT120" s="178" t="s">
        <v>141</v>
      </c>
      <c r="AU120" s="178" t="s">
        <v>150</v>
      </c>
      <c r="AY120" s="18" t="s">
        <v>140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348</v>
      </c>
      <c r="BM120" s="178" t="s">
        <v>302</v>
      </c>
    </row>
    <row r="121" spans="1:65" s="2" customFormat="1" ht="19.5">
      <c r="A121" s="36"/>
      <c r="B121" s="37"/>
      <c r="C121" s="38"/>
      <c r="D121" s="180" t="s">
        <v>146</v>
      </c>
      <c r="E121" s="38"/>
      <c r="F121" s="181" t="s">
        <v>1700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146</v>
      </c>
      <c r="AU121" s="18" t="s">
        <v>150</v>
      </c>
    </row>
    <row r="122" spans="1:65" s="2" customFormat="1" ht="21.75" customHeight="1">
      <c r="A122" s="36"/>
      <c r="B122" s="37"/>
      <c r="C122" s="167" t="s">
        <v>165</v>
      </c>
      <c r="D122" s="167" t="s">
        <v>141</v>
      </c>
      <c r="E122" s="168" t="s">
        <v>1701</v>
      </c>
      <c r="F122" s="169" t="s">
        <v>1702</v>
      </c>
      <c r="G122" s="170" t="s">
        <v>358</v>
      </c>
      <c r="H122" s="171">
        <v>105</v>
      </c>
      <c r="I122" s="172"/>
      <c r="J122" s="173">
        <f>ROUND(I122*H122,2)</f>
        <v>0</v>
      </c>
      <c r="K122" s="169" t="s">
        <v>32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348</v>
      </c>
      <c r="AT122" s="178" t="s">
        <v>141</v>
      </c>
      <c r="AU122" s="178" t="s">
        <v>150</v>
      </c>
      <c r="AY122" s="18" t="s">
        <v>140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348</v>
      </c>
      <c r="BM122" s="178" t="s">
        <v>316</v>
      </c>
    </row>
    <row r="123" spans="1:65" s="2" customFormat="1" ht="11.25">
      <c r="A123" s="36"/>
      <c r="B123" s="37"/>
      <c r="C123" s="38"/>
      <c r="D123" s="180" t="s">
        <v>146</v>
      </c>
      <c r="E123" s="38"/>
      <c r="F123" s="181" t="s">
        <v>1702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146</v>
      </c>
      <c r="AU123" s="18" t="s">
        <v>150</v>
      </c>
    </row>
    <row r="124" spans="1:65" s="2" customFormat="1" ht="24.2" customHeight="1">
      <c r="A124" s="36"/>
      <c r="B124" s="37"/>
      <c r="C124" s="167" t="s">
        <v>169</v>
      </c>
      <c r="D124" s="167" t="s">
        <v>141</v>
      </c>
      <c r="E124" s="168" t="s">
        <v>1703</v>
      </c>
      <c r="F124" s="169" t="s">
        <v>1704</v>
      </c>
      <c r="G124" s="170" t="s">
        <v>358</v>
      </c>
      <c r="H124" s="171">
        <v>15</v>
      </c>
      <c r="I124" s="172"/>
      <c r="J124" s="173">
        <f>ROUND(I124*H124,2)</f>
        <v>0</v>
      </c>
      <c r="K124" s="169" t="s">
        <v>32</v>
      </c>
      <c r="L124" s="41"/>
      <c r="M124" s="174" t="s">
        <v>32</v>
      </c>
      <c r="N124" s="175" t="s">
        <v>49</v>
      </c>
      <c r="O124" s="66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8" t="s">
        <v>348</v>
      </c>
      <c r="AT124" s="178" t="s">
        <v>141</v>
      </c>
      <c r="AU124" s="178" t="s">
        <v>150</v>
      </c>
      <c r="AY124" s="18" t="s">
        <v>140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8" t="s">
        <v>86</v>
      </c>
      <c r="BK124" s="179">
        <f>ROUND(I124*H124,2)</f>
        <v>0</v>
      </c>
      <c r="BL124" s="18" t="s">
        <v>348</v>
      </c>
      <c r="BM124" s="178" t="s">
        <v>333</v>
      </c>
    </row>
    <row r="125" spans="1:65" s="2" customFormat="1" ht="19.5">
      <c r="A125" s="36"/>
      <c r="B125" s="37"/>
      <c r="C125" s="38"/>
      <c r="D125" s="180" t="s">
        <v>146</v>
      </c>
      <c r="E125" s="38"/>
      <c r="F125" s="181" t="s">
        <v>1704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146</v>
      </c>
      <c r="AU125" s="18" t="s">
        <v>150</v>
      </c>
    </row>
    <row r="126" spans="1:65" s="11" customFormat="1" ht="20.85" customHeight="1">
      <c r="B126" s="153"/>
      <c r="C126" s="154"/>
      <c r="D126" s="155" t="s">
        <v>77</v>
      </c>
      <c r="E126" s="196" t="s">
        <v>1571</v>
      </c>
      <c r="F126" s="196" t="s">
        <v>1705</v>
      </c>
      <c r="G126" s="154"/>
      <c r="H126" s="154"/>
      <c r="I126" s="157"/>
      <c r="J126" s="197">
        <f>BK126</f>
        <v>0</v>
      </c>
      <c r="K126" s="154"/>
      <c r="L126" s="159"/>
      <c r="M126" s="160"/>
      <c r="N126" s="161"/>
      <c r="O126" s="161"/>
      <c r="P126" s="162">
        <f>SUM(P127:P146)</f>
        <v>0</v>
      </c>
      <c r="Q126" s="161"/>
      <c r="R126" s="162">
        <f>SUM(R127:R146)</f>
        <v>0</v>
      </c>
      <c r="S126" s="161"/>
      <c r="T126" s="163">
        <f>SUM(T127:T146)</f>
        <v>0</v>
      </c>
      <c r="AR126" s="164" t="s">
        <v>86</v>
      </c>
      <c r="AT126" s="165" t="s">
        <v>77</v>
      </c>
      <c r="AU126" s="165" t="s">
        <v>88</v>
      </c>
      <c r="AY126" s="164" t="s">
        <v>140</v>
      </c>
      <c r="BK126" s="166">
        <f>SUM(BK127:BK146)</f>
        <v>0</v>
      </c>
    </row>
    <row r="127" spans="1:65" s="2" customFormat="1" ht="24.2" customHeight="1">
      <c r="A127" s="36"/>
      <c r="B127" s="37"/>
      <c r="C127" s="167" t="s">
        <v>173</v>
      </c>
      <c r="D127" s="167" t="s">
        <v>141</v>
      </c>
      <c r="E127" s="168" t="s">
        <v>1706</v>
      </c>
      <c r="F127" s="169" t="s">
        <v>1707</v>
      </c>
      <c r="G127" s="170" t="s">
        <v>366</v>
      </c>
      <c r="H127" s="171">
        <v>13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348</v>
      </c>
      <c r="AT127" s="178" t="s">
        <v>141</v>
      </c>
      <c r="AU127" s="178" t="s">
        <v>150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348</v>
      </c>
      <c r="BM127" s="178" t="s">
        <v>348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1708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150</v>
      </c>
    </row>
    <row r="129" spans="1:65" s="2" customFormat="1" ht="24.2" customHeight="1">
      <c r="A129" s="36"/>
      <c r="B129" s="37"/>
      <c r="C129" s="167" t="s">
        <v>295</v>
      </c>
      <c r="D129" s="167" t="s">
        <v>141</v>
      </c>
      <c r="E129" s="168" t="s">
        <v>1709</v>
      </c>
      <c r="F129" s="169" t="s">
        <v>1710</v>
      </c>
      <c r="G129" s="170" t="s">
        <v>366</v>
      </c>
      <c r="H129" s="171">
        <v>15</v>
      </c>
      <c r="I129" s="172"/>
      <c r="J129" s="173">
        <f>ROUND(I129*H129,2)</f>
        <v>0</v>
      </c>
      <c r="K129" s="169" t="s">
        <v>32</v>
      </c>
      <c r="L129" s="41"/>
      <c r="M129" s="174" t="s">
        <v>32</v>
      </c>
      <c r="N129" s="175" t="s">
        <v>49</v>
      </c>
      <c r="O129" s="66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78" t="s">
        <v>348</v>
      </c>
      <c r="AT129" s="178" t="s">
        <v>141</v>
      </c>
      <c r="AU129" s="178" t="s">
        <v>150</v>
      </c>
      <c r="AY129" s="18" t="s">
        <v>140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8" t="s">
        <v>86</v>
      </c>
      <c r="BK129" s="179">
        <f>ROUND(I129*H129,2)</f>
        <v>0</v>
      </c>
      <c r="BL129" s="18" t="s">
        <v>348</v>
      </c>
      <c r="BM129" s="178" t="s">
        <v>363</v>
      </c>
    </row>
    <row r="130" spans="1:65" s="2" customFormat="1" ht="19.5">
      <c r="A130" s="36"/>
      <c r="B130" s="37"/>
      <c r="C130" s="38"/>
      <c r="D130" s="180" t="s">
        <v>146</v>
      </c>
      <c r="E130" s="38"/>
      <c r="F130" s="181" t="s">
        <v>1711</v>
      </c>
      <c r="G130" s="38"/>
      <c r="H130" s="38"/>
      <c r="I130" s="182"/>
      <c r="J130" s="38"/>
      <c r="K130" s="38"/>
      <c r="L130" s="41"/>
      <c r="M130" s="183"/>
      <c r="N130" s="18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146</v>
      </c>
      <c r="AU130" s="18" t="s">
        <v>150</v>
      </c>
    </row>
    <row r="131" spans="1:65" s="2" customFormat="1" ht="24.2" customHeight="1">
      <c r="A131" s="36"/>
      <c r="B131" s="37"/>
      <c r="C131" s="167" t="s">
        <v>302</v>
      </c>
      <c r="D131" s="167" t="s">
        <v>141</v>
      </c>
      <c r="E131" s="168" t="s">
        <v>1712</v>
      </c>
      <c r="F131" s="169" t="s">
        <v>1713</v>
      </c>
      <c r="G131" s="170" t="s">
        <v>366</v>
      </c>
      <c r="H131" s="171">
        <v>7</v>
      </c>
      <c r="I131" s="172"/>
      <c r="J131" s="173">
        <f>ROUND(I131*H131,2)</f>
        <v>0</v>
      </c>
      <c r="K131" s="169" t="s">
        <v>32</v>
      </c>
      <c r="L131" s="41"/>
      <c r="M131" s="174" t="s">
        <v>32</v>
      </c>
      <c r="N131" s="175" t="s">
        <v>49</v>
      </c>
      <c r="O131" s="66"/>
      <c r="P131" s="176">
        <f>O131*H131</f>
        <v>0</v>
      </c>
      <c r="Q131" s="176">
        <v>0</v>
      </c>
      <c r="R131" s="176">
        <f>Q131*H131</f>
        <v>0</v>
      </c>
      <c r="S131" s="176">
        <v>0</v>
      </c>
      <c r="T131" s="17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8" t="s">
        <v>348</v>
      </c>
      <c r="AT131" s="178" t="s">
        <v>141</v>
      </c>
      <c r="AU131" s="178" t="s">
        <v>150</v>
      </c>
      <c r="AY131" s="18" t="s">
        <v>140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86</v>
      </c>
      <c r="BK131" s="179">
        <f>ROUND(I131*H131,2)</f>
        <v>0</v>
      </c>
      <c r="BL131" s="18" t="s">
        <v>348</v>
      </c>
      <c r="BM131" s="178" t="s">
        <v>376</v>
      </c>
    </row>
    <row r="132" spans="1:65" s="2" customFormat="1" ht="11.25">
      <c r="A132" s="36"/>
      <c r="B132" s="37"/>
      <c r="C132" s="38"/>
      <c r="D132" s="180" t="s">
        <v>146</v>
      </c>
      <c r="E132" s="38"/>
      <c r="F132" s="181" t="s">
        <v>1713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146</v>
      </c>
      <c r="AU132" s="18" t="s">
        <v>150</v>
      </c>
    </row>
    <row r="133" spans="1:65" s="2" customFormat="1" ht="24.2" customHeight="1">
      <c r="A133" s="36"/>
      <c r="B133" s="37"/>
      <c r="C133" s="167" t="s">
        <v>309</v>
      </c>
      <c r="D133" s="167" t="s">
        <v>141</v>
      </c>
      <c r="E133" s="168" t="s">
        <v>1714</v>
      </c>
      <c r="F133" s="169" t="s">
        <v>1715</v>
      </c>
      <c r="G133" s="170" t="s">
        <v>366</v>
      </c>
      <c r="H133" s="171">
        <v>10</v>
      </c>
      <c r="I133" s="172"/>
      <c r="J133" s="173">
        <f>ROUND(I133*H133,2)</f>
        <v>0</v>
      </c>
      <c r="K133" s="169" t="s">
        <v>32</v>
      </c>
      <c r="L133" s="41"/>
      <c r="M133" s="174" t="s">
        <v>32</v>
      </c>
      <c r="N133" s="175" t="s">
        <v>49</v>
      </c>
      <c r="O133" s="66"/>
      <c r="P133" s="176">
        <f>O133*H133</f>
        <v>0</v>
      </c>
      <c r="Q133" s="176">
        <v>0</v>
      </c>
      <c r="R133" s="176">
        <f>Q133*H133</f>
        <v>0</v>
      </c>
      <c r="S133" s="176">
        <v>0</v>
      </c>
      <c r="T133" s="17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8" t="s">
        <v>348</v>
      </c>
      <c r="AT133" s="178" t="s">
        <v>141</v>
      </c>
      <c r="AU133" s="178" t="s">
        <v>150</v>
      </c>
      <c r="AY133" s="18" t="s">
        <v>140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18" t="s">
        <v>86</v>
      </c>
      <c r="BK133" s="179">
        <f>ROUND(I133*H133,2)</f>
        <v>0</v>
      </c>
      <c r="BL133" s="18" t="s">
        <v>348</v>
      </c>
      <c r="BM133" s="178" t="s">
        <v>392</v>
      </c>
    </row>
    <row r="134" spans="1:65" s="2" customFormat="1" ht="11.25">
      <c r="A134" s="36"/>
      <c r="B134" s="37"/>
      <c r="C134" s="38"/>
      <c r="D134" s="180" t="s">
        <v>146</v>
      </c>
      <c r="E134" s="38"/>
      <c r="F134" s="181" t="s">
        <v>1715</v>
      </c>
      <c r="G134" s="38"/>
      <c r="H134" s="38"/>
      <c r="I134" s="182"/>
      <c r="J134" s="38"/>
      <c r="K134" s="38"/>
      <c r="L134" s="41"/>
      <c r="M134" s="183"/>
      <c r="N134" s="18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146</v>
      </c>
      <c r="AU134" s="18" t="s">
        <v>150</v>
      </c>
    </row>
    <row r="135" spans="1:65" s="2" customFormat="1" ht="24.2" customHeight="1">
      <c r="A135" s="36"/>
      <c r="B135" s="37"/>
      <c r="C135" s="167" t="s">
        <v>316</v>
      </c>
      <c r="D135" s="167" t="s">
        <v>141</v>
      </c>
      <c r="E135" s="168" t="s">
        <v>1716</v>
      </c>
      <c r="F135" s="169" t="s">
        <v>1717</v>
      </c>
      <c r="G135" s="170" t="s">
        <v>366</v>
      </c>
      <c r="H135" s="171">
        <v>2</v>
      </c>
      <c r="I135" s="172"/>
      <c r="J135" s="173">
        <f>ROUND(I135*H135,2)</f>
        <v>0</v>
      </c>
      <c r="K135" s="169" t="s">
        <v>32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348</v>
      </c>
      <c r="AT135" s="178" t="s">
        <v>141</v>
      </c>
      <c r="AU135" s="178" t="s">
        <v>150</v>
      </c>
      <c r="AY135" s="18" t="s">
        <v>140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348</v>
      </c>
      <c r="BM135" s="178" t="s">
        <v>406</v>
      </c>
    </row>
    <row r="136" spans="1:65" s="2" customFormat="1" ht="19.5">
      <c r="A136" s="36"/>
      <c r="B136" s="37"/>
      <c r="C136" s="38"/>
      <c r="D136" s="180" t="s">
        <v>146</v>
      </c>
      <c r="E136" s="38"/>
      <c r="F136" s="181" t="s">
        <v>1718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146</v>
      </c>
      <c r="AU136" s="18" t="s">
        <v>150</v>
      </c>
    </row>
    <row r="137" spans="1:65" s="2" customFormat="1" ht="16.5" customHeight="1">
      <c r="A137" s="36"/>
      <c r="B137" s="37"/>
      <c r="C137" s="167" t="s">
        <v>323</v>
      </c>
      <c r="D137" s="167" t="s">
        <v>141</v>
      </c>
      <c r="E137" s="168" t="s">
        <v>1719</v>
      </c>
      <c r="F137" s="169" t="s">
        <v>1720</v>
      </c>
      <c r="G137" s="170" t="s">
        <v>366</v>
      </c>
      <c r="H137" s="171">
        <v>5</v>
      </c>
      <c r="I137" s="172"/>
      <c r="J137" s="173">
        <f>ROUND(I137*H137,2)</f>
        <v>0</v>
      </c>
      <c r="K137" s="169" t="s">
        <v>32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348</v>
      </c>
      <c r="AT137" s="178" t="s">
        <v>141</v>
      </c>
      <c r="AU137" s="178" t="s">
        <v>150</v>
      </c>
      <c r="AY137" s="18" t="s">
        <v>140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348</v>
      </c>
      <c r="BM137" s="178" t="s">
        <v>421</v>
      </c>
    </row>
    <row r="138" spans="1:65" s="2" customFormat="1" ht="11.25">
      <c r="A138" s="36"/>
      <c r="B138" s="37"/>
      <c r="C138" s="38"/>
      <c r="D138" s="180" t="s">
        <v>146</v>
      </c>
      <c r="E138" s="38"/>
      <c r="F138" s="181" t="s">
        <v>1720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146</v>
      </c>
      <c r="AU138" s="18" t="s">
        <v>150</v>
      </c>
    </row>
    <row r="139" spans="1:65" s="2" customFormat="1" ht="16.5" customHeight="1">
      <c r="A139" s="36"/>
      <c r="B139" s="37"/>
      <c r="C139" s="167" t="s">
        <v>333</v>
      </c>
      <c r="D139" s="167" t="s">
        <v>141</v>
      </c>
      <c r="E139" s="168" t="s">
        <v>1562</v>
      </c>
      <c r="F139" s="169" t="s">
        <v>1721</v>
      </c>
      <c r="G139" s="170" t="s">
        <v>1529</v>
      </c>
      <c r="H139" s="171">
        <v>0.5</v>
      </c>
      <c r="I139" s="172"/>
      <c r="J139" s="173">
        <f>ROUND(I139*H139,2)</f>
        <v>0</v>
      </c>
      <c r="K139" s="169" t="s">
        <v>32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348</v>
      </c>
      <c r="AT139" s="178" t="s">
        <v>141</v>
      </c>
      <c r="AU139" s="178" t="s">
        <v>150</v>
      </c>
      <c r="AY139" s="18" t="s">
        <v>140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348</v>
      </c>
      <c r="BM139" s="178" t="s">
        <v>435</v>
      </c>
    </row>
    <row r="140" spans="1:65" s="2" customFormat="1" ht="11.25">
      <c r="A140" s="36"/>
      <c r="B140" s="37"/>
      <c r="C140" s="38"/>
      <c r="D140" s="180" t="s">
        <v>146</v>
      </c>
      <c r="E140" s="38"/>
      <c r="F140" s="181" t="s">
        <v>1722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146</v>
      </c>
      <c r="AU140" s="18" t="s">
        <v>150</v>
      </c>
    </row>
    <row r="141" spans="1:65" s="2" customFormat="1" ht="16.5" customHeight="1">
      <c r="A141" s="36"/>
      <c r="B141" s="37"/>
      <c r="C141" s="167" t="s">
        <v>8</v>
      </c>
      <c r="D141" s="167" t="s">
        <v>141</v>
      </c>
      <c r="E141" s="168" t="s">
        <v>1597</v>
      </c>
      <c r="F141" s="169" t="s">
        <v>1723</v>
      </c>
      <c r="G141" s="170" t="s">
        <v>1529</v>
      </c>
      <c r="H141" s="171">
        <v>0.6</v>
      </c>
      <c r="I141" s="172"/>
      <c r="J141" s="173">
        <f>ROUND(I141*H141,2)</f>
        <v>0</v>
      </c>
      <c r="K141" s="169" t="s">
        <v>32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348</v>
      </c>
      <c r="AT141" s="178" t="s">
        <v>141</v>
      </c>
      <c r="AU141" s="178" t="s">
        <v>150</v>
      </c>
      <c r="AY141" s="18" t="s">
        <v>140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348</v>
      </c>
      <c r="BM141" s="178" t="s">
        <v>463</v>
      </c>
    </row>
    <row r="142" spans="1:65" s="2" customFormat="1" ht="11.25">
      <c r="A142" s="36"/>
      <c r="B142" s="37"/>
      <c r="C142" s="38"/>
      <c r="D142" s="180" t="s">
        <v>146</v>
      </c>
      <c r="E142" s="38"/>
      <c r="F142" s="181" t="s">
        <v>1724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146</v>
      </c>
      <c r="AU142" s="18" t="s">
        <v>150</v>
      </c>
    </row>
    <row r="143" spans="1:65" s="2" customFormat="1" ht="16.5" customHeight="1">
      <c r="A143" s="36"/>
      <c r="B143" s="37"/>
      <c r="C143" s="167" t="s">
        <v>348</v>
      </c>
      <c r="D143" s="167" t="s">
        <v>141</v>
      </c>
      <c r="E143" s="168" t="s">
        <v>1605</v>
      </c>
      <c r="F143" s="169" t="s">
        <v>1725</v>
      </c>
      <c r="G143" s="170" t="s">
        <v>1529</v>
      </c>
      <c r="H143" s="171">
        <v>0.8</v>
      </c>
      <c r="I143" s="172"/>
      <c r="J143" s="173">
        <f>ROUND(I143*H143,2)</f>
        <v>0</v>
      </c>
      <c r="K143" s="169" t="s">
        <v>32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348</v>
      </c>
      <c r="AT143" s="178" t="s">
        <v>141</v>
      </c>
      <c r="AU143" s="178" t="s">
        <v>150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348</v>
      </c>
      <c r="BM143" s="178" t="s">
        <v>483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1726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150</v>
      </c>
    </row>
    <row r="145" spans="1:65" s="2" customFormat="1" ht="16.5" customHeight="1">
      <c r="A145" s="36"/>
      <c r="B145" s="37"/>
      <c r="C145" s="167" t="s">
        <v>355</v>
      </c>
      <c r="D145" s="167" t="s">
        <v>141</v>
      </c>
      <c r="E145" s="168" t="s">
        <v>1727</v>
      </c>
      <c r="F145" s="169" t="s">
        <v>1728</v>
      </c>
      <c r="G145" s="170" t="s">
        <v>366</v>
      </c>
      <c r="H145" s="171">
        <v>3</v>
      </c>
      <c r="I145" s="172"/>
      <c r="J145" s="173">
        <f>ROUND(I145*H145,2)</f>
        <v>0</v>
      </c>
      <c r="K145" s="169" t="s">
        <v>32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348</v>
      </c>
      <c r="AT145" s="178" t="s">
        <v>141</v>
      </c>
      <c r="AU145" s="178" t="s">
        <v>150</v>
      </c>
      <c r="AY145" s="18" t="s">
        <v>140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348</v>
      </c>
      <c r="BM145" s="178" t="s">
        <v>499</v>
      </c>
    </row>
    <row r="146" spans="1:65" s="2" customFormat="1" ht="11.25">
      <c r="A146" s="36"/>
      <c r="B146" s="37"/>
      <c r="C146" s="38"/>
      <c r="D146" s="180" t="s">
        <v>146</v>
      </c>
      <c r="E146" s="38"/>
      <c r="F146" s="181" t="s">
        <v>1728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146</v>
      </c>
      <c r="AU146" s="18" t="s">
        <v>150</v>
      </c>
    </row>
    <row r="147" spans="1:65" s="11" customFormat="1" ht="20.85" customHeight="1">
      <c r="B147" s="153"/>
      <c r="C147" s="154"/>
      <c r="D147" s="155" t="s">
        <v>77</v>
      </c>
      <c r="E147" s="196" t="s">
        <v>1579</v>
      </c>
      <c r="F147" s="196" t="s">
        <v>1729</v>
      </c>
      <c r="G147" s="154"/>
      <c r="H147" s="154"/>
      <c r="I147" s="157"/>
      <c r="J147" s="197">
        <f>BK147</f>
        <v>0</v>
      </c>
      <c r="K147" s="154"/>
      <c r="L147" s="159"/>
      <c r="M147" s="160"/>
      <c r="N147" s="161"/>
      <c r="O147" s="161"/>
      <c r="P147" s="162">
        <f>SUM(P148:P153)</f>
        <v>0</v>
      </c>
      <c r="Q147" s="161"/>
      <c r="R147" s="162">
        <f>SUM(R148:R153)</f>
        <v>0</v>
      </c>
      <c r="S147" s="161"/>
      <c r="T147" s="163">
        <f>SUM(T148:T153)</f>
        <v>0</v>
      </c>
      <c r="AR147" s="164" t="s">
        <v>86</v>
      </c>
      <c r="AT147" s="165" t="s">
        <v>77</v>
      </c>
      <c r="AU147" s="165" t="s">
        <v>88</v>
      </c>
      <c r="AY147" s="164" t="s">
        <v>140</v>
      </c>
      <c r="BK147" s="166">
        <f>SUM(BK148:BK153)</f>
        <v>0</v>
      </c>
    </row>
    <row r="148" spans="1:65" s="2" customFormat="1" ht="24.2" customHeight="1">
      <c r="A148" s="36"/>
      <c r="B148" s="37"/>
      <c r="C148" s="167" t="s">
        <v>363</v>
      </c>
      <c r="D148" s="167" t="s">
        <v>141</v>
      </c>
      <c r="E148" s="168" t="s">
        <v>1730</v>
      </c>
      <c r="F148" s="169" t="s">
        <v>1731</v>
      </c>
      <c r="G148" s="170" t="s">
        <v>366</v>
      </c>
      <c r="H148" s="171">
        <v>98</v>
      </c>
      <c r="I148" s="172"/>
      <c r="J148" s="173">
        <f>ROUND(I148*H148,2)</f>
        <v>0</v>
      </c>
      <c r="K148" s="169" t="s">
        <v>32</v>
      </c>
      <c r="L148" s="41"/>
      <c r="M148" s="174" t="s">
        <v>32</v>
      </c>
      <c r="N148" s="175" t="s">
        <v>49</v>
      </c>
      <c r="O148" s="66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8" t="s">
        <v>348</v>
      </c>
      <c r="AT148" s="178" t="s">
        <v>141</v>
      </c>
      <c r="AU148" s="178" t="s">
        <v>150</v>
      </c>
      <c r="AY148" s="18" t="s">
        <v>140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18" t="s">
        <v>86</v>
      </c>
      <c r="BK148" s="179">
        <f>ROUND(I148*H148,2)</f>
        <v>0</v>
      </c>
      <c r="BL148" s="18" t="s">
        <v>348</v>
      </c>
      <c r="BM148" s="178" t="s">
        <v>391</v>
      </c>
    </row>
    <row r="149" spans="1:65" s="2" customFormat="1" ht="19.5">
      <c r="A149" s="36"/>
      <c r="B149" s="37"/>
      <c r="C149" s="38"/>
      <c r="D149" s="180" t="s">
        <v>146</v>
      </c>
      <c r="E149" s="38"/>
      <c r="F149" s="181" t="s">
        <v>1731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146</v>
      </c>
      <c r="AU149" s="18" t="s">
        <v>150</v>
      </c>
    </row>
    <row r="150" spans="1:65" s="2" customFormat="1" ht="21.75" customHeight="1">
      <c r="A150" s="36"/>
      <c r="B150" s="37"/>
      <c r="C150" s="167" t="s">
        <v>370</v>
      </c>
      <c r="D150" s="167" t="s">
        <v>141</v>
      </c>
      <c r="E150" s="168" t="s">
        <v>1732</v>
      </c>
      <c r="F150" s="169" t="s">
        <v>1733</v>
      </c>
      <c r="G150" s="170" t="s">
        <v>366</v>
      </c>
      <c r="H150" s="171">
        <v>2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348</v>
      </c>
      <c r="AT150" s="178" t="s">
        <v>141</v>
      </c>
      <c r="AU150" s="178" t="s">
        <v>150</v>
      </c>
      <c r="AY150" s="18" t="s">
        <v>140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348</v>
      </c>
      <c r="BM150" s="178" t="s">
        <v>530</v>
      </c>
    </row>
    <row r="151" spans="1:65" s="2" customFormat="1" ht="11.25">
      <c r="A151" s="36"/>
      <c r="B151" s="37"/>
      <c r="C151" s="38"/>
      <c r="D151" s="180" t="s">
        <v>146</v>
      </c>
      <c r="E151" s="38"/>
      <c r="F151" s="181" t="s">
        <v>1733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146</v>
      </c>
      <c r="AU151" s="18" t="s">
        <v>150</v>
      </c>
    </row>
    <row r="152" spans="1:65" s="2" customFormat="1" ht="21.75" customHeight="1">
      <c r="A152" s="36"/>
      <c r="B152" s="37"/>
      <c r="C152" s="167" t="s">
        <v>376</v>
      </c>
      <c r="D152" s="167" t="s">
        <v>141</v>
      </c>
      <c r="E152" s="168" t="s">
        <v>1734</v>
      </c>
      <c r="F152" s="169" t="s">
        <v>1735</v>
      </c>
      <c r="G152" s="170" t="s">
        <v>366</v>
      </c>
      <c r="H152" s="171">
        <v>3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348</v>
      </c>
      <c r="AT152" s="178" t="s">
        <v>141</v>
      </c>
      <c r="AU152" s="178" t="s">
        <v>150</v>
      </c>
      <c r="AY152" s="18" t="s">
        <v>140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348</v>
      </c>
      <c r="BM152" s="178" t="s">
        <v>546</v>
      </c>
    </row>
    <row r="153" spans="1:65" s="2" customFormat="1" ht="11.25">
      <c r="A153" s="36"/>
      <c r="B153" s="37"/>
      <c r="C153" s="38"/>
      <c r="D153" s="180" t="s">
        <v>146</v>
      </c>
      <c r="E153" s="38"/>
      <c r="F153" s="181" t="s">
        <v>1735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146</v>
      </c>
      <c r="AU153" s="18" t="s">
        <v>150</v>
      </c>
    </row>
    <row r="154" spans="1:65" s="11" customFormat="1" ht="20.85" customHeight="1">
      <c r="B154" s="153"/>
      <c r="C154" s="154"/>
      <c r="D154" s="155" t="s">
        <v>77</v>
      </c>
      <c r="E154" s="196" t="s">
        <v>1616</v>
      </c>
      <c r="F154" s="196" t="s">
        <v>1736</v>
      </c>
      <c r="G154" s="154"/>
      <c r="H154" s="154"/>
      <c r="I154" s="157"/>
      <c r="J154" s="197">
        <f>BK154</f>
        <v>0</v>
      </c>
      <c r="K154" s="154"/>
      <c r="L154" s="159"/>
      <c r="M154" s="160"/>
      <c r="N154" s="161"/>
      <c r="O154" s="161"/>
      <c r="P154" s="162">
        <f>SUM(P155:P176)</f>
        <v>0</v>
      </c>
      <c r="Q154" s="161"/>
      <c r="R154" s="162">
        <f>SUM(R155:R176)</f>
        <v>0</v>
      </c>
      <c r="S154" s="161"/>
      <c r="T154" s="163">
        <f>SUM(T155:T176)</f>
        <v>0</v>
      </c>
      <c r="AR154" s="164" t="s">
        <v>86</v>
      </c>
      <c r="AT154" s="165" t="s">
        <v>77</v>
      </c>
      <c r="AU154" s="165" t="s">
        <v>88</v>
      </c>
      <c r="AY154" s="164" t="s">
        <v>140</v>
      </c>
      <c r="BK154" s="166">
        <f>SUM(BK155:BK176)</f>
        <v>0</v>
      </c>
    </row>
    <row r="155" spans="1:65" s="2" customFormat="1" ht="24.2" customHeight="1">
      <c r="A155" s="36"/>
      <c r="B155" s="37"/>
      <c r="C155" s="167" t="s">
        <v>7</v>
      </c>
      <c r="D155" s="167" t="s">
        <v>141</v>
      </c>
      <c r="E155" s="168" t="s">
        <v>1737</v>
      </c>
      <c r="F155" s="169" t="s">
        <v>1738</v>
      </c>
      <c r="G155" s="170" t="s">
        <v>366</v>
      </c>
      <c r="H155" s="171">
        <v>156</v>
      </c>
      <c r="I155" s="172"/>
      <c r="J155" s="173">
        <f>ROUND(I155*H155,2)</f>
        <v>0</v>
      </c>
      <c r="K155" s="169" t="s">
        <v>32</v>
      </c>
      <c r="L155" s="41"/>
      <c r="M155" s="174" t="s">
        <v>32</v>
      </c>
      <c r="N155" s="175" t="s">
        <v>49</v>
      </c>
      <c r="O155" s="6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8" t="s">
        <v>348</v>
      </c>
      <c r="AT155" s="178" t="s">
        <v>141</v>
      </c>
      <c r="AU155" s="178" t="s">
        <v>150</v>
      </c>
      <c r="AY155" s="18" t="s">
        <v>140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86</v>
      </c>
      <c r="BK155" s="179">
        <f>ROUND(I155*H155,2)</f>
        <v>0</v>
      </c>
      <c r="BL155" s="18" t="s">
        <v>348</v>
      </c>
      <c r="BM155" s="178" t="s">
        <v>560</v>
      </c>
    </row>
    <row r="156" spans="1:65" s="2" customFormat="1" ht="19.5">
      <c r="A156" s="36"/>
      <c r="B156" s="37"/>
      <c r="C156" s="38"/>
      <c r="D156" s="180" t="s">
        <v>146</v>
      </c>
      <c r="E156" s="38"/>
      <c r="F156" s="181" t="s">
        <v>1738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146</v>
      </c>
      <c r="AU156" s="18" t="s">
        <v>150</v>
      </c>
    </row>
    <row r="157" spans="1:65" s="2" customFormat="1" ht="24.2" customHeight="1">
      <c r="A157" s="36"/>
      <c r="B157" s="37"/>
      <c r="C157" s="167" t="s">
        <v>392</v>
      </c>
      <c r="D157" s="167" t="s">
        <v>141</v>
      </c>
      <c r="E157" s="168" t="s">
        <v>1739</v>
      </c>
      <c r="F157" s="169" t="s">
        <v>1740</v>
      </c>
      <c r="G157" s="170" t="s">
        <v>366</v>
      </c>
      <c r="H157" s="171">
        <v>36</v>
      </c>
      <c r="I157" s="172"/>
      <c r="J157" s="173">
        <f>ROUND(I157*H157,2)</f>
        <v>0</v>
      </c>
      <c r="K157" s="169" t="s">
        <v>32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348</v>
      </c>
      <c r="AT157" s="178" t="s">
        <v>141</v>
      </c>
      <c r="AU157" s="178" t="s">
        <v>150</v>
      </c>
      <c r="AY157" s="18" t="s">
        <v>140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348</v>
      </c>
      <c r="BM157" s="178" t="s">
        <v>573</v>
      </c>
    </row>
    <row r="158" spans="1:65" s="2" customFormat="1" ht="19.5">
      <c r="A158" s="36"/>
      <c r="B158" s="37"/>
      <c r="C158" s="38"/>
      <c r="D158" s="180" t="s">
        <v>146</v>
      </c>
      <c r="E158" s="38"/>
      <c r="F158" s="181" t="s">
        <v>1740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146</v>
      </c>
      <c r="AU158" s="18" t="s">
        <v>150</v>
      </c>
    </row>
    <row r="159" spans="1:65" s="2" customFormat="1" ht="16.5" customHeight="1">
      <c r="A159" s="36"/>
      <c r="B159" s="37"/>
      <c r="C159" s="167" t="s">
        <v>399</v>
      </c>
      <c r="D159" s="167" t="s">
        <v>141</v>
      </c>
      <c r="E159" s="168" t="s">
        <v>1741</v>
      </c>
      <c r="F159" s="169" t="s">
        <v>1742</v>
      </c>
      <c r="G159" s="170" t="s">
        <v>366</v>
      </c>
      <c r="H159" s="171">
        <v>28</v>
      </c>
      <c r="I159" s="172"/>
      <c r="J159" s="173">
        <f>ROUND(I159*H159,2)</f>
        <v>0</v>
      </c>
      <c r="K159" s="169" t="s">
        <v>32</v>
      </c>
      <c r="L159" s="41"/>
      <c r="M159" s="174" t="s">
        <v>32</v>
      </c>
      <c r="N159" s="175" t="s">
        <v>49</v>
      </c>
      <c r="O159" s="66"/>
      <c r="P159" s="176">
        <f>O159*H159</f>
        <v>0</v>
      </c>
      <c r="Q159" s="176">
        <v>0</v>
      </c>
      <c r="R159" s="176">
        <f>Q159*H159</f>
        <v>0</v>
      </c>
      <c r="S159" s="176">
        <v>0</v>
      </c>
      <c r="T159" s="17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8" t="s">
        <v>348</v>
      </c>
      <c r="AT159" s="178" t="s">
        <v>141</v>
      </c>
      <c r="AU159" s="178" t="s">
        <v>150</v>
      </c>
      <c r="AY159" s="18" t="s">
        <v>140</v>
      </c>
      <c r="BE159" s="179">
        <f>IF(N159="základní",J159,0)</f>
        <v>0</v>
      </c>
      <c r="BF159" s="179">
        <f>IF(N159="snížená",J159,0)</f>
        <v>0</v>
      </c>
      <c r="BG159" s="179">
        <f>IF(N159="zákl. přenesená",J159,0)</f>
        <v>0</v>
      </c>
      <c r="BH159" s="179">
        <f>IF(N159="sníž. přenesená",J159,0)</f>
        <v>0</v>
      </c>
      <c r="BI159" s="179">
        <f>IF(N159="nulová",J159,0)</f>
        <v>0</v>
      </c>
      <c r="BJ159" s="18" t="s">
        <v>86</v>
      </c>
      <c r="BK159" s="179">
        <f>ROUND(I159*H159,2)</f>
        <v>0</v>
      </c>
      <c r="BL159" s="18" t="s">
        <v>348</v>
      </c>
      <c r="BM159" s="178" t="s">
        <v>592</v>
      </c>
    </row>
    <row r="160" spans="1:65" s="2" customFormat="1" ht="11.25">
      <c r="A160" s="36"/>
      <c r="B160" s="37"/>
      <c r="C160" s="38"/>
      <c r="D160" s="180" t="s">
        <v>146</v>
      </c>
      <c r="E160" s="38"/>
      <c r="F160" s="181" t="s">
        <v>1742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146</v>
      </c>
      <c r="AU160" s="18" t="s">
        <v>150</v>
      </c>
    </row>
    <row r="161" spans="1:65" s="2" customFormat="1" ht="24.2" customHeight="1">
      <c r="A161" s="36"/>
      <c r="B161" s="37"/>
      <c r="C161" s="167" t="s">
        <v>406</v>
      </c>
      <c r="D161" s="167" t="s">
        <v>141</v>
      </c>
      <c r="E161" s="168" t="s">
        <v>1743</v>
      </c>
      <c r="F161" s="169" t="s">
        <v>1744</v>
      </c>
      <c r="G161" s="170" t="s">
        <v>366</v>
      </c>
      <c r="H161" s="171">
        <v>4</v>
      </c>
      <c r="I161" s="172"/>
      <c r="J161" s="173">
        <f>ROUND(I161*H161,2)</f>
        <v>0</v>
      </c>
      <c r="K161" s="169" t="s">
        <v>32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348</v>
      </c>
      <c r="AT161" s="178" t="s">
        <v>141</v>
      </c>
      <c r="AU161" s="178" t="s">
        <v>150</v>
      </c>
      <c r="AY161" s="18" t="s">
        <v>140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348</v>
      </c>
      <c r="BM161" s="178" t="s">
        <v>611</v>
      </c>
    </row>
    <row r="162" spans="1:65" s="2" customFormat="1" ht="11.25">
      <c r="A162" s="36"/>
      <c r="B162" s="37"/>
      <c r="C162" s="38"/>
      <c r="D162" s="180" t="s">
        <v>146</v>
      </c>
      <c r="E162" s="38"/>
      <c r="F162" s="181" t="s">
        <v>1744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146</v>
      </c>
      <c r="AU162" s="18" t="s">
        <v>150</v>
      </c>
    </row>
    <row r="163" spans="1:65" s="2" customFormat="1" ht="24.2" customHeight="1">
      <c r="A163" s="36"/>
      <c r="B163" s="37"/>
      <c r="C163" s="167" t="s">
        <v>415</v>
      </c>
      <c r="D163" s="167" t="s">
        <v>141</v>
      </c>
      <c r="E163" s="168" t="s">
        <v>1745</v>
      </c>
      <c r="F163" s="169" t="s">
        <v>1746</v>
      </c>
      <c r="G163" s="170" t="s">
        <v>358</v>
      </c>
      <c r="H163" s="171">
        <v>5</v>
      </c>
      <c r="I163" s="172"/>
      <c r="J163" s="173">
        <f>ROUND(I163*H163,2)</f>
        <v>0</v>
      </c>
      <c r="K163" s="169" t="s">
        <v>32</v>
      </c>
      <c r="L163" s="41"/>
      <c r="M163" s="174" t="s">
        <v>32</v>
      </c>
      <c r="N163" s="175" t="s">
        <v>49</v>
      </c>
      <c r="O163" s="66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8" t="s">
        <v>348</v>
      </c>
      <c r="AT163" s="178" t="s">
        <v>141</v>
      </c>
      <c r="AU163" s="178" t="s">
        <v>150</v>
      </c>
      <c r="AY163" s="18" t="s">
        <v>140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86</v>
      </c>
      <c r="BK163" s="179">
        <f>ROUND(I163*H163,2)</f>
        <v>0</v>
      </c>
      <c r="BL163" s="18" t="s">
        <v>348</v>
      </c>
      <c r="BM163" s="178" t="s">
        <v>623</v>
      </c>
    </row>
    <row r="164" spans="1:65" s="2" customFormat="1" ht="19.5">
      <c r="A164" s="36"/>
      <c r="B164" s="37"/>
      <c r="C164" s="38"/>
      <c r="D164" s="180" t="s">
        <v>146</v>
      </c>
      <c r="E164" s="38"/>
      <c r="F164" s="181" t="s">
        <v>1747</v>
      </c>
      <c r="G164" s="38"/>
      <c r="H164" s="38"/>
      <c r="I164" s="182"/>
      <c r="J164" s="38"/>
      <c r="K164" s="38"/>
      <c r="L164" s="41"/>
      <c r="M164" s="183"/>
      <c r="N164" s="18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8" t="s">
        <v>146</v>
      </c>
      <c r="AU164" s="18" t="s">
        <v>150</v>
      </c>
    </row>
    <row r="165" spans="1:65" s="2" customFormat="1" ht="16.5" customHeight="1">
      <c r="A165" s="36"/>
      <c r="B165" s="37"/>
      <c r="C165" s="167" t="s">
        <v>421</v>
      </c>
      <c r="D165" s="167" t="s">
        <v>141</v>
      </c>
      <c r="E165" s="168" t="s">
        <v>1748</v>
      </c>
      <c r="F165" s="169" t="s">
        <v>1749</v>
      </c>
      <c r="G165" s="170" t="s">
        <v>955</v>
      </c>
      <c r="H165" s="171">
        <v>3</v>
      </c>
      <c r="I165" s="172"/>
      <c r="J165" s="173">
        <f>ROUND(I165*H165,2)</f>
        <v>0</v>
      </c>
      <c r="K165" s="169" t="s">
        <v>32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348</v>
      </c>
      <c r="AT165" s="178" t="s">
        <v>141</v>
      </c>
      <c r="AU165" s="178" t="s">
        <v>150</v>
      </c>
      <c r="AY165" s="18" t="s">
        <v>140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348</v>
      </c>
      <c r="BM165" s="178" t="s">
        <v>633</v>
      </c>
    </row>
    <row r="166" spans="1:65" s="2" customFormat="1" ht="11.25">
      <c r="A166" s="36"/>
      <c r="B166" s="37"/>
      <c r="C166" s="38"/>
      <c r="D166" s="180" t="s">
        <v>146</v>
      </c>
      <c r="E166" s="38"/>
      <c r="F166" s="181" t="s">
        <v>1749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146</v>
      </c>
      <c r="AU166" s="18" t="s">
        <v>150</v>
      </c>
    </row>
    <row r="167" spans="1:65" s="2" customFormat="1" ht="24.2" customHeight="1">
      <c r="A167" s="36"/>
      <c r="B167" s="37"/>
      <c r="C167" s="167" t="s">
        <v>430</v>
      </c>
      <c r="D167" s="167" t="s">
        <v>141</v>
      </c>
      <c r="E167" s="168" t="s">
        <v>1750</v>
      </c>
      <c r="F167" s="169" t="s">
        <v>1751</v>
      </c>
      <c r="G167" s="170" t="s">
        <v>366</v>
      </c>
      <c r="H167" s="171">
        <v>250</v>
      </c>
      <c r="I167" s="172"/>
      <c r="J167" s="173">
        <f>ROUND(I167*H167,2)</f>
        <v>0</v>
      </c>
      <c r="K167" s="169" t="s">
        <v>32</v>
      </c>
      <c r="L167" s="41"/>
      <c r="M167" s="174" t="s">
        <v>32</v>
      </c>
      <c r="N167" s="175" t="s">
        <v>49</v>
      </c>
      <c r="O167" s="66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8" t="s">
        <v>348</v>
      </c>
      <c r="AT167" s="178" t="s">
        <v>141</v>
      </c>
      <c r="AU167" s="178" t="s">
        <v>150</v>
      </c>
      <c r="AY167" s="18" t="s">
        <v>140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86</v>
      </c>
      <c r="BK167" s="179">
        <f>ROUND(I167*H167,2)</f>
        <v>0</v>
      </c>
      <c r="BL167" s="18" t="s">
        <v>348</v>
      </c>
      <c r="BM167" s="178" t="s">
        <v>644</v>
      </c>
    </row>
    <row r="168" spans="1:65" s="2" customFormat="1" ht="19.5">
      <c r="A168" s="36"/>
      <c r="B168" s="37"/>
      <c r="C168" s="38"/>
      <c r="D168" s="180" t="s">
        <v>146</v>
      </c>
      <c r="E168" s="38"/>
      <c r="F168" s="181" t="s">
        <v>1752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146</v>
      </c>
      <c r="AU168" s="18" t="s">
        <v>150</v>
      </c>
    </row>
    <row r="169" spans="1:65" s="2" customFormat="1" ht="16.5" customHeight="1">
      <c r="A169" s="36"/>
      <c r="B169" s="37"/>
      <c r="C169" s="167" t="s">
        <v>435</v>
      </c>
      <c r="D169" s="167" t="s">
        <v>141</v>
      </c>
      <c r="E169" s="168" t="s">
        <v>1753</v>
      </c>
      <c r="F169" s="169" t="s">
        <v>1754</v>
      </c>
      <c r="G169" s="170" t="s">
        <v>366</v>
      </c>
      <c r="H169" s="171">
        <v>2</v>
      </c>
      <c r="I169" s="172"/>
      <c r="J169" s="173">
        <f>ROUND(I169*H169,2)</f>
        <v>0</v>
      </c>
      <c r="K169" s="169" t="s">
        <v>32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348</v>
      </c>
      <c r="AT169" s="178" t="s">
        <v>141</v>
      </c>
      <c r="AU169" s="178" t="s">
        <v>150</v>
      </c>
      <c r="AY169" s="18" t="s">
        <v>140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348</v>
      </c>
      <c r="BM169" s="178" t="s">
        <v>657</v>
      </c>
    </row>
    <row r="170" spans="1:65" s="2" customFormat="1" ht="11.25">
      <c r="A170" s="36"/>
      <c r="B170" s="37"/>
      <c r="C170" s="38"/>
      <c r="D170" s="180" t="s">
        <v>146</v>
      </c>
      <c r="E170" s="38"/>
      <c r="F170" s="181" t="s">
        <v>1754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146</v>
      </c>
      <c r="AU170" s="18" t="s">
        <v>150</v>
      </c>
    </row>
    <row r="171" spans="1:65" s="2" customFormat="1" ht="16.5" customHeight="1">
      <c r="A171" s="36"/>
      <c r="B171" s="37"/>
      <c r="C171" s="167" t="s">
        <v>458</v>
      </c>
      <c r="D171" s="167" t="s">
        <v>141</v>
      </c>
      <c r="E171" s="168" t="s">
        <v>1611</v>
      </c>
      <c r="F171" s="169" t="s">
        <v>1755</v>
      </c>
      <c r="G171" s="170" t="s">
        <v>1529</v>
      </c>
      <c r="H171" s="171">
        <v>1</v>
      </c>
      <c r="I171" s="172"/>
      <c r="J171" s="173">
        <f>ROUND(I171*H171,2)</f>
        <v>0</v>
      </c>
      <c r="K171" s="169" t="s">
        <v>32</v>
      </c>
      <c r="L171" s="41"/>
      <c r="M171" s="174" t="s">
        <v>32</v>
      </c>
      <c r="N171" s="175" t="s">
        <v>49</v>
      </c>
      <c r="O171" s="66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348</v>
      </c>
      <c r="AT171" s="178" t="s">
        <v>141</v>
      </c>
      <c r="AU171" s="178" t="s">
        <v>150</v>
      </c>
      <c r="AY171" s="18" t="s">
        <v>140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348</v>
      </c>
      <c r="BM171" s="178" t="s">
        <v>668</v>
      </c>
    </row>
    <row r="172" spans="1:65" s="2" customFormat="1" ht="11.25">
      <c r="A172" s="36"/>
      <c r="B172" s="37"/>
      <c r="C172" s="38"/>
      <c r="D172" s="180" t="s">
        <v>146</v>
      </c>
      <c r="E172" s="38"/>
      <c r="F172" s="181" t="s">
        <v>1755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146</v>
      </c>
      <c r="AU172" s="18" t="s">
        <v>150</v>
      </c>
    </row>
    <row r="173" spans="1:65" s="2" customFormat="1" ht="16.5" customHeight="1">
      <c r="A173" s="36"/>
      <c r="B173" s="37"/>
      <c r="C173" s="167" t="s">
        <v>463</v>
      </c>
      <c r="D173" s="167" t="s">
        <v>141</v>
      </c>
      <c r="E173" s="168" t="s">
        <v>1613</v>
      </c>
      <c r="F173" s="169" t="s">
        <v>1756</v>
      </c>
      <c r="G173" s="170" t="s">
        <v>1529</v>
      </c>
      <c r="H173" s="171">
        <v>6</v>
      </c>
      <c r="I173" s="172"/>
      <c r="J173" s="173">
        <f>ROUND(I173*H173,2)</f>
        <v>0</v>
      </c>
      <c r="K173" s="169" t="s">
        <v>32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0</v>
      </c>
      <c r="R173" s="176">
        <f>Q173*H173</f>
        <v>0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348</v>
      </c>
      <c r="AT173" s="178" t="s">
        <v>141</v>
      </c>
      <c r="AU173" s="178" t="s">
        <v>150</v>
      </c>
      <c r="AY173" s="18" t="s">
        <v>140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348</v>
      </c>
      <c r="BM173" s="178" t="s">
        <v>682</v>
      </c>
    </row>
    <row r="174" spans="1:65" s="2" customFormat="1" ht="11.25">
      <c r="A174" s="36"/>
      <c r="B174" s="37"/>
      <c r="C174" s="38"/>
      <c r="D174" s="180" t="s">
        <v>146</v>
      </c>
      <c r="E174" s="38"/>
      <c r="F174" s="181" t="s">
        <v>1756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146</v>
      </c>
      <c r="AU174" s="18" t="s">
        <v>150</v>
      </c>
    </row>
    <row r="175" spans="1:65" s="2" customFormat="1" ht="16.5" customHeight="1">
      <c r="A175" s="36"/>
      <c r="B175" s="37"/>
      <c r="C175" s="167" t="s">
        <v>473</v>
      </c>
      <c r="D175" s="167" t="s">
        <v>141</v>
      </c>
      <c r="E175" s="168" t="s">
        <v>1573</v>
      </c>
      <c r="F175" s="169" t="s">
        <v>1574</v>
      </c>
      <c r="G175" s="170" t="s">
        <v>366</v>
      </c>
      <c r="H175" s="171">
        <v>3</v>
      </c>
      <c r="I175" s="172"/>
      <c r="J175" s="173">
        <f>ROUND(I175*H175,2)</f>
        <v>0</v>
      </c>
      <c r="K175" s="169" t="s">
        <v>32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348</v>
      </c>
      <c r="AT175" s="178" t="s">
        <v>141</v>
      </c>
      <c r="AU175" s="178" t="s">
        <v>150</v>
      </c>
      <c r="AY175" s="18" t="s">
        <v>140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348</v>
      </c>
      <c r="BM175" s="178" t="s">
        <v>694</v>
      </c>
    </row>
    <row r="176" spans="1:65" s="2" customFormat="1" ht="11.25">
      <c r="A176" s="36"/>
      <c r="B176" s="37"/>
      <c r="C176" s="38"/>
      <c r="D176" s="180" t="s">
        <v>146</v>
      </c>
      <c r="E176" s="38"/>
      <c r="F176" s="181" t="s">
        <v>1575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146</v>
      </c>
      <c r="AU176" s="18" t="s">
        <v>150</v>
      </c>
    </row>
    <row r="177" spans="1:65" s="11" customFormat="1" ht="20.85" customHeight="1">
      <c r="B177" s="153"/>
      <c r="C177" s="154"/>
      <c r="D177" s="155" t="s">
        <v>77</v>
      </c>
      <c r="E177" s="196" t="s">
        <v>1757</v>
      </c>
      <c r="F177" s="196" t="s">
        <v>1758</v>
      </c>
      <c r="G177" s="154"/>
      <c r="H177" s="154"/>
      <c r="I177" s="157"/>
      <c r="J177" s="197">
        <f>BK177</f>
        <v>0</v>
      </c>
      <c r="K177" s="154"/>
      <c r="L177" s="159"/>
      <c r="M177" s="160"/>
      <c r="N177" s="161"/>
      <c r="O177" s="161"/>
      <c r="P177" s="162">
        <f>SUM(P178:P187)</f>
        <v>0</v>
      </c>
      <c r="Q177" s="161"/>
      <c r="R177" s="162">
        <f>SUM(R178:R187)</f>
        <v>0</v>
      </c>
      <c r="S177" s="161"/>
      <c r="T177" s="163">
        <f>SUM(T178:T187)</f>
        <v>0</v>
      </c>
      <c r="AR177" s="164" t="s">
        <v>86</v>
      </c>
      <c r="AT177" s="165" t="s">
        <v>77</v>
      </c>
      <c r="AU177" s="165" t="s">
        <v>88</v>
      </c>
      <c r="AY177" s="164" t="s">
        <v>140</v>
      </c>
      <c r="BK177" s="166">
        <f>SUM(BK178:BK187)</f>
        <v>0</v>
      </c>
    </row>
    <row r="178" spans="1:65" s="2" customFormat="1" ht="24.2" customHeight="1">
      <c r="A178" s="36"/>
      <c r="B178" s="37"/>
      <c r="C178" s="167" t="s">
        <v>483</v>
      </c>
      <c r="D178" s="167" t="s">
        <v>141</v>
      </c>
      <c r="E178" s="168" t="s">
        <v>1759</v>
      </c>
      <c r="F178" s="169" t="s">
        <v>1760</v>
      </c>
      <c r="G178" s="170" t="s">
        <v>366</v>
      </c>
      <c r="H178" s="171">
        <v>1</v>
      </c>
      <c r="I178" s="172"/>
      <c r="J178" s="173">
        <f>ROUND(I178*H178,2)</f>
        <v>0</v>
      </c>
      <c r="K178" s="169" t="s">
        <v>32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348</v>
      </c>
      <c r="AT178" s="178" t="s">
        <v>141</v>
      </c>
      <c r="AU178" s="178" t="s">
        <v>150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348</v>
      </c>
      <c r="BM178" s="178" t="s">
        <v>731</v>
      </c>
    </row>
    <row r="179" spans="1:65" s="2" customFormat="1" ht="11.25">
      <c r="A179" s="36"/>
      <c r="B179" s="37"/>
      <c r="C179" s="38"/>
      <c r="D179" s="180" t="s">
        <v>146</v>
      </c>
      <c r="E179" s="38"/>
      <c r="F179" s="181" t="s">
        <v>1760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150</v>
      </c>
    </row>
    <row r="180" spans="1:65" s="2" customFormat="1" ht="16.5" customHeight="1">
      <c r="A180" s="36"/>
      <c r="B180" s="37"/>
      <c r="C180" s="167" t="s">
        <v>491</v>
      </c>
      <c r="D180" s="167" t="s">
        <v>141</v>
      </c>
      <c r="E180" s="168" t="s">
        <v>1761</v>
      </c>
      <c r="F180" s="169" t="s">
        <v>1762</v>
      </c>
      <c r="G180" s="170" t="s">
        <v>366</v>
      </c>
      <c r="H180" s="171">
        <v>1</v>
      </c>
      <c r="I180" s="172"/>
      <c r="J180" s="173">
        <f>ROUND(I180*H180,2)</f>
        <v>0</v>
      </c>
      <c r="K180" s="169" t="s">
        <v>32</v>
      </c>
      <c r="L180" s="41"/>
      <c r="M180" s="174" t="s">
        <v>32</v>
      </c>
      <c r="N180" s="175" t="s">
        <v>49</v>
      </c>
      <c r="O180" s="66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8" t="s">
        <v>348</v>
      </c>
      <c r="AT180" s="178" t="s">
        <v>141</v>
      </c>
      <c r="AU180" s="178" t="s">
        <v>150</v>
      </c>
      <c r="AY180" s="18" t="s">
        <v>140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86</v>
      </c>
      <c r="BK180" s="179">
        <f>ROUND(I180*H180,2)</f>
        <v>0</v>
      </c>
      <c r="BL180" s="18" t="s">
        <v>348</v>
      </c>
      <c r="BM180" s="178" t="s">
        <v>743</v>
      </c>
    </row>
    <row r="181" spans="1:65" s="2" customFormat="1" ht="11.25">
      <c r="A181" s="36"/>
      <c r="B181" s="37"/>
      <c r="C181" s="38"/>
      <c r="D181" s="180" t="s">
        <v>146</v>
      </c>
      <c r="E181" s="38"/>
      <c r="F181" s="181" t="s">
        <v>1762</v>
      </c>
      <c r="G181" s="38"/>
      <c r="H181" s="38"/>
      <c r="I181" s="182"/>
      <c r="J181" s="38"/>
      <c r="K181" s="38"/>
      <c r="L181" s="41"/>
      <c r="M181" s="183"/>
      <c r="N181" s="18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146</v>
      </c>
      <c r="AU181" s="18" t="s">
        <v>150</v>
      </c>
    </row>
    <row r="182" spans="1:65" s="2" customFormat="1" ht="16.5" customHeight="1">
      <c r="A182" s="36"/>
      <c r="B182" s="37"/>
      <c r="C182" s="167" t="s">
        <v>499</v>
      </c>
      <c r="D182" s="167" t="s">
        <v>141</v>
      </c>
      <c r="E182" s="168" t="s">
        <v>1763</v>
      </c>
      <c r="F182" s="169" t="s">
        <v>1764</v>
      </c>
      <c r="G182" s="170" t="s">
        <v>366</v>
      </c>
      <c r="H182" s="171">
        <v>1</v>
      </c>
      <c r="I182" s="172"/>
      <c r="J182" s="173">
        <f>ROUND(I182*H182,2)</f>
        <v>0</v>
      </c>
      <c r="K182" s="169" t="s">
        <v>32</v>
      </c>
      <c r="L182" s="41"/>
      <c r="M182" s="174" t="s">
        <v>32</v>
      </c>
      <c r="N182" s="175" t="s">
        <v>49</v>
      </c>
      <c r="O182" s="66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8" t="s">
        <v>348</v>
      </c>
      <c r="AT182" s="178" t="s">
        <v>141</v>
      </c>
      <c r="AU182" s="178" t="s">
        <v>150</v>
      </c>
      <c r="AY182" s="18" t="s">
        <v>140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86</v>
      </c>
      <c r="BK182" s="179">
        <f>ROUND(I182*H182,2)</f>
        <v>0</v>
      </c>
      <c r="BL182" s="18" t="s">
        <v>348</v>
      </c>
      <c r="BM182" s="178" t="s">
        <v>753</v>
      </c>
    </row>
    <row r="183" spans="1:65" s="2" customFormat="1" ht="11.25">
      <c r="A183" s="36"/>
      <c r="B183" s="37"/>
      <c r="C183" s="38"/>
      <c r="D183" s="180" t="s">
        <v>146</v>
      </c>
      <c r="E183" s="38"/>
      <c r="F183" s="181" t="s">
        <v>1764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146</v>
      </c>
      <c r="AU183" s="18" t="s">
        <v>150</v>
      </c>
    </row>
    <row r="184" spans="1:65" s="2" customFormat="1" ht="24.2" customHeight="1">
      <c r="A184" s="36"/>
      <c r="B184" s="37"/>
      <c r="C184" s="167" t="s">
        <v>506</v>
      </c>
      <c r="D184" s="167" t="s">
        <v>141</v>
      </c>
      <c r="E184" s="168" t="s">
        <v>1765</v>
      </c>
      <c r="F184" s="169" t="s">
        <v>1766</v>
      </c>
      <c r="G184" s="170" t="s">
        <v>366</v>
      </c>
      <c r="H184" s="171">
        <v>1</v>
      </c>
      <c r="I184" s="172"/>
      <c r="J184" s="173">
        <f>ROUND(I184*H184,2)</f>
        <v>0</v>
      </c>
      <c r="K184" s="169" t="s">
        <v>32</v>
      </c>
      <c r="L184" s="41"/>
      <c r="M184" s="174" t="s">
        <v>32</v>
      </c>
      <c r="N184" s="175" t="s">
        <v>49</v>
      </c>
      <c r="O184" s="66"/>
      <c r="P184" s="176">
        <f>O184*H184</f>
        <v>0</v>
      </c>
      <c r="Q184" s="176">
        <v>0</v>
      </c>
      <c r="R184" s="176">
        <f>Q184*H184</f>
        <v>0</v>
      </c>
      <c r="S184" s="176">
        <v>0</v>
      </c>
      <c r="T184" s="17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8" t="s">
        <v>348</v>
      </c>
      <c r="AT184" s="178" t="s">
        <v>141</v>
      </c>
      <c r="AU184" s="178" t="s">
        <v>150</v>
      </c>
      <c r="AY184" s="18" t="s">
        <v>140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86</v>
      </c>
      <c r="BK184" s="179">
        <f>ROUND(I184*H184,2)</f>
        <v>0</v>
      </c>
      <c r="BL184" s="18" t="s">
        <v>348</v>
      </c>
      <c r="BM184" s="178" t="s">
        <v>765</v>
      </c>
    </row>
    <row r="185" spans="1:65" s="2" customFormat="1" ht="11.25">
      <c r="A185" s="36"/>
      <c r="B185" s="37"/>
      <c r="C185" s="38"/>
      <c r="D185" s="180" t="s">
        <v>146</v>
      </c>
      <c r="E185" s="38"/>
      <c r="F185" s="181" t="s">
        <v>1766</v>
      </c>
      <c r="G185" s="38"/>
      <c r="H185" s="38"/>
      <c r="I185" s="182"/>
      <c r="J185" s="38"/>
      <c r="K185" s="38"/>
      <c r="L185" s="41"/>
      <c r="M185" s="183"/>
      <c r="N185" s="18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146</v>
      </c>
      <c r="AU185" s="18" t="s">
        <v>150</v>
      </c>
    </row>
    <row r="186" spans="1:65" s="2" customFormat="1" ht="16.5" customHeight="1">
      <c r="A186" s="36"/>
      <c r="B186" s="37"/>
      <c r="C186" s="167" t="s">
        <v>391</v>
      </c>
      <c r="D186" s="167" t="s">
        <v>141</v>
      </c>
      <c r="E186" s="168" t="s">
        <v>1767</v>
      </c>
      <c r="F186" s="169" t="s">
        <v>1768</v>
      </c>
      <c r="G186" s="170" t="s">
        <v>358</v>
      </c>
      <c r="H186" s="171">
        <v>15</v>
      </c>
      <c r="I186" s="172"/>
      <c r="J186" s="173">
        <f>ROUND(I186*H186,2)</f>
        <v>0</v>
      </c>
      <c r="K186" s="169" t="s">
        <v>32</v>
      </c>
      <c r="L186" s="41"/>
      <c r="M186" s="174" t="s">
        <v>32</v>
      </c>
      <c r="N186" s="175" t="s">
        <v>49</v>
      </c>
      <c r="O186" s="66"/>
      <c r="P186" s="176">
        <f>O186*H186</f>
        <v>0</v>
      </c>
      <c r="Q186" s="176">
        <v>0</v>
      </c>
      <c r="R186" s="176">
        <f>Q186*H186</f>
        <v>0</v>
      </c>
      <c r="S186" s="176">
        <v>0</v>
      </c>
      <c r="T186" s="177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8" t="s">
        <v>348</v>
      </c>
      <c r="AT186" s="178" t="s">
        <v>141</v>
      </c>
      <c r="AU186" s="178" t="s">
        <v>150</v>
      </c>
      <c r="AY186" s="18" t="s">
        <v>140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18" t="s">
        <v>86</v>
      </c>
      <c r="BK186" s="179">
        <f>ROUND(I186*H186,2)</f>
        <v>0</v>
      </c>
      <c r="BL186" s="18" t="s">
        <v>348</v>
      </c>
      <c r="BM186" s="178" t="s">
        <v>777</v>
      </c>
    </row>
    <row r="187" spans="1:65" s="2" customFormat="1" ht="11.25">
      <c r="A187" s="36"/>
      <c r="B187" s="37"/>
      <c r="C187" s="38"/>
      <c r="D187" s="180" t="s">
        <v>146</v>
      </c>
      <c r="E187" s="38"/>
      <c r="F187" s="181" t="s">
        <v>1768</v>
      </c>
      <c r="G187" s="38"/>
      <c r="H187" s="38"/>
      <c r="I187" s="182"/>
      <c r="J187" s="38"/>
      <c r="K187" s="38"/>
      <c r="L187" s="41"/>
      <c r="M187" s="183"/>
      <c r="N187" s="18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146</v>
      </c>
      <c r="AU187" s="18" t="s">
        <v>150</v>
      </c>
    </row>
    <row r="188" spans="1:65" s="11" customFormat="1" ht="20.85" customHeight="1">
      <c r="B188" s="153"/>
      <c r="C188" s="154"/>
      <c r="D188" s="155" t="s">
        <v>77</v>
      </c>
      <c r="E188" s="196" t="s">
        <v>1769</v>
      </c>
      <c r="F188" s="196" t="s">
        <v>1770</v>
      </c>
      <c r="G188" s="154"/>
      <c r="H188" s="154"/>
      <c r="I188" s="157"/>
      <c r="J188" s="197">
        <f>BK188</f>
        <v>0</v>
      </c>
      <c r="K188" s="154"/>
      <c r="L188" s="159"/>
      <c r="M188" s="160"/>
      <c r="N188" s="161"/>
      <c r="O188" s="161"/>
      <c r="P188" s="162">
        <f>SUM(P189:P192)</f>
        <v>0</v>
      </c>
      <c r="Q188" s="161"/>
      <c r="R188" s="162">
        <f>SUM(R189:R192)</f>
        <v>0</v>
      </c>
      <c r="S188" s="161"/>
      <c r="T188" s="163">
        <f>SUM(T189:T192)</f>
        <v>0</v>
      </c>
      <c r="AR188" s="164" t="s">
        <v>86</v>
      </c>
      <c r="AT188" s="165" t="s">
        <v>77</v>
      </c>
      <c r="AU188" s="165" t="s">
        <v>88</v>
      </c>
      <c r="AY188" s="164" t="s">
        <v>140</v>
      </c>
      <c r="BK188" s="166">
        <f>SUM(BK189:BK192)</f>
        <v>0</v>
      </c>
    </row>
    <row r="189" spans="1:65" s="2" customFormat="1" ht="24.2" customHeight="1">
      <c r="A189" s="36"/>
      <c r="B189" s="37"/>
      <c r="C189" s="167" t="s">
        <v>522</v>
      </c>
      <c r="D189" s="167" t="s">
        <v>141</v>
      </c>
      <c r="E189" s="168" t="s">
        <v>1771</v>
      </c>
      <c r="F189" s="169" t="s">
        <v>1772</v>
      </c>
      <c r="G189" s="170" t="s">
        <v>366</v>
      </c>
      <c r="H189" s="171">
        <v>56</v>
      </c>
      <c r="I189" s="172"/>
      <c r="J189" s="173">
        <f>ROUND(I189*H189,2)</f>
        <v>0</v>
      </c>
      <c r="K189" s="169" t="s">
        <v>32</v>
      </c>
      <c r="L189" s="41"/>
      <c r="M189" s="174" t="s">
        <v>32</v>
      </c>
      <c r="N189" s="175" t="s">
        <v>49</v>
      </c>
      <c r="O189" s="66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8" t="s">
        <v>348</v>
      </c>
      <c r="AT189" s="178" t="s">
        <v>141</v>
      </c>
      <c r="AU189" s="178" t="s">
        <v>150</v>
      </c>
      <c r="AY189" s="18" t="s">
        <v>140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86</v>
      </c>
      <c r="BK189" s="179">
        <f>ROUND(I189*H189,2)</f>
        <v>0</v>
      </c>
      <c r="BL189" s="18" t="s">
        <v>348</v>
      </c>
      <c r="BM189" s="178" t="s">
        <v>814</v>
      </c>
    </row>
    <row r="190" spans="1:65" s="2" customFormat="1" ht="11.25">
      <c r="A190" s="36"/>
      <c r="B190" s="37"/>
      <c r="C190" s="38"/>
      <c r="D190" s="180" t="s">
        <v>146</v>
      </c>
      <c r="E190" s="38"/>
      <c r="F190" s="181" t="s">
        <v>1772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146</v>
      </c>
      <c r="AU190" s="18" t="s">
        <v>150</v>
      </c>
    </row>
    <row r="191" spans="1:65" s="2" customFormat="1" ht="24.2" customHeight="1">
      <c r="A191" s="36"/>
      <c r="B191" s="37"/>
      <c r="C191" s="167" t="s">
        <v>530</v>
      </c>
      <c r="D191" s="167" t="s">
        <v>141</v>
      </c>
      <c r="E191" s="168" t="s">
        <v>1773</v>
      </c>
      <c r="F191" s="169" t="s">
        <v>1774</v>
      </c>
      <c r="G191" s="170" t="s">
        <v>366</v>
      </c>
      <c r="H191" s="171">
        <v>10</v>
      </c>
      <c r="I191" s="172"/>
      <c r="J191" s="173">
        <f>ROUND(I191*H191,2)</f>
        <v>0</v>
      </c>
      <c r="K191" s="169" t="s">
        <v>32</v>
      </c>
      <c r="L191" s="41"/>
      <c r="M191" s="174" t="s">
        <v>32</v>
      </c>
      <c r="N191" s="175" t="s">
        <v>49</v>
      </c>
      <c r="O191" s="66"/>
      <c r="P191" s="176">
        <f>O191*H191</f>
        <v>0</v>
      </c>
      <c r="Q191" s="176">
        <v>0</v>
      </c>
      <c r="R191" s="176">
        <f>Q191*H191</f>
        <v>0</v>
      </c>
      <c r="S191" s="176">
        <v>0</v>
      </c>
      <c r="T191" s="17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8" t="s">
        <v>348</v>
      </c>
      <c r="AT191" s="178" t="s">
        <v>141</v>
      </c>
      <c r="AU191" s="178" t="s">
        <v>150</v>
      </c>
      <c r="AY191" s="18" t="s">
        <v>140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86</v>
      </c>
      <c r="BK191" s="179">
        <f>ROUND(I191*H191,2)</f>
        <v>0</v>
      </c>
      <c r="BL191" s="18" t="s">
        <v>348</v>
      </c>
      <c r="BM191" s="178" t="s">
        <v>823</v>
      </c>
    </row>
    <row r="192" spans="1:65" s="2" customFormat="1" ht="11.25">
      <c r="A192" s="36"/>
      <c r="B192" s="37"/>
      <c r="C192" s="38"/>
      <c r="D192" s="180" t="s">
        <v>146</v>
      </c>
      <c r="E192" s="38"/>
      <c r="F192" s="181" t="s">
        <v>1774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146</v>
      </c>
      <c r="AU192" s="18" t="s">
        <v>150</v>
      </c>
    </row>
    <row r="193" spans="1:65" s="11" customFormat="1" ht="20.85" customHeight="1">
      <c r="B193" s="153"/>
      <c r="C193" s="154"/>
      <c r="D193" s="155" t="s">
        <v>77</v>
      </c>
      <c r="E193" s="196" t="s">
        <v>1775</v>
      </c>
      <c r="F193" s="196" t="s">
        <v>1776</v>
      </c>
      <c r="G193" s="154"/>
      <c r="H193" s="154"/>
      <c r="I193" s="157"/>
      <c r="J193" s="197">
        <f>BK193</f>
        <v>0</v>
      </c>
      <c r="K193" s="154"/>
      <c r="L193" s="159"/>
      <c r="M193" s="160"/>
      <c r="N193" s="161"/>
      <c r="O193" s="161"/>
      <c r="P193" s="162">
        <f>SUM(P194:P211)</f>
        <v>0</v>
      </c>
      <c r="Q193" s="161"/>
      <c r="R193" s="162">
        <f>SUM(R194:R211)</f>
        <v>0</v>
      </c>
      <c r="S193" s="161"/>
      <c r="T193" s="163">
        <f>SUM(T194:T211)</f>
        <v>0</v>
      </c>
      <c r="AR193" s="164" t="s">
        <v>86</v>
      </c>
      <c r="AT193" s="165" t="s">
        <v>77</v>
      </c>
      <c r="AU193" s="165" t="s">
        <v>88</v>
      </c>
      <c r="AY193" s="164" t="s">
        <v>140</v>
      </c>
      <c r="BK193" s="166">
        <f>SUM(BK194:BK211)</f>
        <v>0</v>
      </c>
    </row>
    <row r="194" spans="1:65" s="2" customFormat="1" ht="24.2" customHeight="1">
      <c r="A194" s="36"/>
      <c r="B194" s="37"/>
      <c r="C194" s="167" t="s">
        <v>538</v>
      </c>
      <c r="D194" s="167" t="s">
        <v>141</v>
      </c>
      <c r="E194" s="168" t="s">
        <v>944</v>
      </c>
      <c r="F194" s="169" t="s">
        <v>947</v>
      </c>
      <c r="G194" s="170" t="s">
        <v>358</v>
      </c>
      <c r="H194" s="171">
        <v>110</v>
      </c>
      <c r="I194" s="172"/>
      <c r="J194" s="173">
        <f>ROUND(I194*H194,2)</f>
        <v>0</v>
      </c>
      <c r="K194" s="169" t="s">
        <v>32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348</v>
      </c>
      <c r="AT194" s="178" t="s">
        <v>141</v>
      </c>
      <c r="AU194" s="178" t="s">
        <v>150</v>
      </c>
      <c r="AY194" s="18" t="s">
        <v>140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348</v>
      </c>
      <c r="BM194" s="178" t="s">
        <v>840</v>
      </c>
    </row>
    <row r="195" spans="1:65" s="2" customFormat="1" ht="19.5">
      <c r="A195" s="36"/>
      <c r="B195" s="37"/>
      <c r="C195" s="38"/>
      <c r="D195" s="180" t="s">
        <v>146</v>
      </c>
      <c r="E195" s="38"/>
      <c r="F195" s="181" t="s">
        <v>947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146</v>
      </c>
      <c r="AU195" s="18" t="s">
        <v>150</v>
      </c>
    </row>
    <row r="196" spans="1:65" s="2" customFormat="1" ht="16.5" customHeight="1">
      <c r="A196" s="36"/>
      <c r="B196" s="37"/>
      <c r="C196" s="167" t="s">
        <v>546</v>
      </c>
      <c r="D196" s="167" t="s">
        <v>141</v>
      </c>
      <c r="E196" s="168" t="s">
        <v>1777</v>
      </c>
      <c r="F196" s="169" t="s">
        <v>1778</v>
      </c>
      <c r="G196" s="170" t="s">
        <v>358</v>
      </c>
      <c r="H196" s="171">
        <v>85</v>
      </c>
      <c r="I196" s="172"/>
      <c r="J196" s="173">
        <f>ROUND(I196*H196,2)</f>
        <v>0</v>
      </c>
      <c r="K196" s="169" t="s">
        <v>32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348</v>
      </c>
      <c r="AT196" s="178" t="s">
        <v>141</v>
      </c>
      <c r="AU196" s="178" t="s">
        <v>150</v>
      </c>
      <c r="AY196" s="18" t="s">
        <v>140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348</v>
      </c>
      <c r="BM196" s="178" t="s">
        <v>851</v>
      </c>
    </row>
    <row r="197" spans="1:65" s="2" customFormat="1" ht="11.25">
      <c r="A197" s="36"/>
      <c r="B197" s="37"/>
      <c r="C197" s="38"/>
      <c r="D197" s="180" t="s">
        <v>146</v>
      </c>
      <c r="E197" s="38"/>
      <c r="F197" s="181" t="s">
        <v>1778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146</v>
      </c>
      <c r="AU197" s="18" t="s">
        <v>150</v>
      </c>
    </row>
    <row r="198" spans="1:65" s="2" customFormat="1" ht="16.5" customHeight="1">
      <c r="A198" s="36"/>
      <c r="B198" s="37"/>
      <c r="C198" s="167" t="s">
        <v>276</v>
      </c>
      <c r="D198" s="167" t="s">
        <v>141</v>
      </c>
      <c r="E198" s="168" t="s">
        <v>1779</v>
      </c>
      <c r="F198" s="169" t="s">
        <v>1780</v>
      </c>
      <c r="G198" s="170" t="s">
        <v>358</v>
      </c>
      <c r="H198" s="171">
        <v>12</v>
      </c>
      <c r="I198" s="172"/>
      <c r="J198" s="173">
        <f>ROUND(I198*H198,2)</f>
        <v>0</v>
      </c>
      <c r="K198" s="169" t="s">
        <v>32</v>
      </c>
      <c r="L198" s="41"/>
      <c r="M198" s="174" t="s">
        <v>32</v>
      </c>
      <c r="N198" s="175" t="s">
        <v>49</v>
      </c>
      <c r="O198" s="6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8" t="s">
        <v>348</v>
      </c>
      <c r="AT198" s="178" t="s">
        <v>141</v>
      </c>
      <c r="AU198" s="178" t="s">
        <v>150</v>
      </c>
      <c r="AY198" s="18" t="s">
        <v>140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86</v>
      </c>
      <c r="BK198" s="179">
        <f>ROUND(I198*H198,2)</f>
        <v>0</v>
      </c>
      <c r="BL198" s="18" t="s">
        <v>348</v>
      </c>
      <c r="BM198" s="178" t="s">
        <v>860</v>
      </c>
    </row>
    <row r="199" spans="1:65" s="2" customFormat="1" ht="11.25">
      <c r="A199" s="36"/>
      <c r="B199" s="37"/>
      <c r="C199" s="38"/>
      <c r="D199" s="180" t="s">
        <v>146</v>
      </c>
      <c r="E199" s="38"/>
      <c r="F199" s="181" t="s">
        <v>1780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146</v>
      </c>
      <c r="AU199" s="18" t="s">
        <v>150</v>
      </c>
    </row>
    <row r="200" spans="1:65" s="2" customFormat="1" ht="16.5" customHeight="1">
      <c r="A200" s="36"/>
      <c r="B200" s="37"/>
      <c r="C200" s="167" t="s">
        <v>560</v>
      </c>
      <c r="D200" s="167" t="s">
        <v>141</v>
      </c>
      <c r="E200" s="168" t="s">
        <v>1573</v>
      </c>
      <c r="F200" s="169" t="s">
        <v>1574</v>
      </c>
      <c r="G200" s="170" t="s">
        <v>366</v>
      </c>
      <c r="H200" s="171">
        <v>26</v>
      </c>
      <c r="I200" s="172"/>
      <c r="J200" s="173">
        <f>ROUND(I200*H200,2)</f>
        <v>0</v>
      </c>
      <c r="K200" s="169" t="s">
        <v>32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348</v>
      </c>
      <c r="AT200" s="178" t="s">
        <v>141</v>
      </c>
      <c r="AU200" s="178" t="s">
        <v>150</v>
      </c>
      <c r="AY200" s="18" t="s">
        <v>140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348</v>
      </c>
      <c r="BM200" s="178" t="s">
        <v>871</v>
      </c>
    </row>
    <row r="201" spans="1:65" s="2" customFormat="1" ht="11.25">
      <c r="A201" s="36"/>
      <c r="B201" s="37"/>
      <c r="C201" s="38"/>
      <c r="D201" s="180" t="s">
        <v>146</v>
      </c>
      <c r="E201" s="38"/>
      <c r="F201" s="181" t="s">
        <v>1575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146</v>
      </c>
      <c r="AU201" s="18" t="s">
        <v>150</v>
      </c>
    </row>
    <row r="202" spans="1:65" s="2" customFormat="1" ht="16.5" customHeight="1">
      <c r="A202" s="36"/>
      <c r="B202" s="37"/>
      <c r="C202" s="167" t="s">
        <v>567</v>
      </c>
      <c r="D202" s="167" t="s">
        <v>141</v>
      </c>
      <c r="E202" s="168" t="s">
        <v>1781</v>
      </c>
      <c r="F202" s="169" t="s">
        <v>1782</v>
      </c>
      <c r="G202" s="170" t="s">
        <v>366</v>
      </c>
      <c r="H202" s="171">
        <v>4</v>
      </c>
      <c r="I202" s="172"/>
      <c r="J202" s="173">
        <f>ROUND(I202*H202,2)</f>
        <v>0</v>
      </c>
      <c r="K202" s="169" t="s">
        <v>32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348</v>
      </c>
      <c r="AT202" s="178" t="s">
        <v>141</v>
      </c>
      <c r="AU202" s="178" t="s">
        <v>150</v>
      </c>
      <c r="AY202" s="18" t="s">
        <v>140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348</v>
      </c>
      <c r="BM202" s="178" t="s">
        <v>882</v>
      </c>
    </row>
    <row r="203" spans="1:65" s="2" customFormat="1" ht="11.25">
      <c r="A203" s="36"/>
      <c r="B203" s="37"/>
      <c r="C203" s="38"/>
      <c r="D203" s="180" t="s">
        <v>146</v>
      </c>
      <c r="E203" s="38"/>
      <c r="F203" s="181" t="s">
        <v>1782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146</v>
      </c>
      <c r="AU203" s="18" t="s">
        <v>150</v>
      </c>
    </row>
    <row r="204" spans="1:65" s="2" customFormat="1" ht="16.5" customHeight="1">
      <c r="A204" s="36"/>
      <c r="B204" s="37"/>
      <c r="C204" s="167" t="s">
        <v>573</v>
      </c>
      <c r="D204" s="167" t="s">
        <v>141</v>
      </c>
      <c r="E204" s="168" t="s">
        <v>1783</v>
      </c>
      <c r="F204" s="169" t="s">
        <v>1784</v>
      </c>
      <c r="G204" s="170" t="s">
        <v>366</v>
      </c>
      <c r="H204" s="171">
        <v>4</v>
      </c>
      <c r="I204" s="172"/>
      <c r="J204" s="173">
        <f>ROUND(I204*H204,2)</f>
        <v>0</v>
      </c>
      <c r="K204" s="169" t="s">
        <v>32</v>
      </c>
      <c r="L204" s="41"/>
      <c r="M204" s="174" t="s">
        <v>32</v>
      </c>
      <c r="N204" s="175" t="s">
        <v>49</v>
      </c>
      <c r="O204" s="66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8" t="s">
        <v>348</v>
      </c>
      <c r="AT204" s="178" t="s">
        <v>141</v>
      </c>
      <c r="AU204" s="178" t="s">
        <v>150</v>
      </c>
      <c r="AY204" s="18" t="s">
        <v>140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86</v>
      </c>
      <c r="BK204" s="179">
        <f>ROUND(I204*H204,2)</f>
        <v>0</v>
      </c>
      <c r="BL204" s="18" t="s">
        <v>348</v>
      </c>
      <c r="BM204" s="178" t="s">
        <v>894</v>
      </c>
    </row>
    <row r="205" spans="1:65" s="2" customFormat="1" ht="11.25">
      <c r="A205" s="36"/>
      <c r="B205" s="37"/>
      <c r="C205" s="38"/>
      <c r="D205" s="180" t="s">
        <v>146</v>
      </c>
      <c r="E205" s="38"/>
      <c r="F205" s="181" t="s">
        <v>1785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146</v>
      </c>
      <c r="AU205" s="18" t="s">
        <v>150</v>
      </c>
    </row>
    <row r="206" spans="1:65" s="2" customFormat="1" ht="16.5" customHeight="1">
      <c r="A206" s="36"/>
      <c r="B206" s="37"/>
      <c r="C206" s="167" t="s">
        <v>586</v>
      </c>
      <c r="D206" s="167" t="s">
        <v>141</v>
      </c>
      <c r="E206" s="168" t="s">
        <v>1786</v>
      </c>
      <c r="F206" s="169" t="s">
        <v>1787</v>
      </c>
      <c r="G206" s="170" t="s">
        <v>366</v>
      </c>
      <c r="H206" s="171">
        <v>4</v>
      </c>
      <c r="I206" s="172"/>
      <c r="J206" s="173">
        <f>ROUND(I206*H206,2)</f>
        <v>0</v>
      </c>
      <c r="K206" s="169" t="s">
        <v>32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348</v>
      </c>
      <c r="AT206" s="178" t="s">
        <v>141</v>
      </c>
      <c r="AU206" s="178" t="s">
        <v>150</v>
      </c>
      <c r="AY206" s="18" t="s">
        <v>140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348</v>
      </c>
      <c r="BM206" s="178" t="s">
        <v>908</v>
      </c>
    </row>
    <row r="207" spans="1:65" s="2" customFormat="1" ht="11.25">
      <c r="A207" s="36"/>
      <c r="B207" s="37"/>
      <c r="C207" s="38"/>
      <c r="D207" s="180" t="s">
        <v>146</v>
      </c>
      <c r="E207" s="38"/>
      <c r="F207" s="181" t="s">
        <v>1788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146</v>
      </c>
      <c r="AU207" s="18" t="s">
        <v>150</v>
      </c>
    </row>
    <row r="208" spans="1:65" s="2" customFormat="1" ht="16.5" customHeight="1">
      <c r="A208" s="36"/>
      <c r="B208" s="37"/>
      <c r="C208" s="167" t="s">
        <v>592</v>
      </c>
      <c r="D208" s="167" t="s">
        <v>141</v>
      </c>
      <c r="E208" s="168" t="s">
        <v>1617</v>
      </c>
      <c r="F208" s="169" t="s">
        <v>1789</v>
      </c>
      <c r="G208" s="170" t="s">
        <v>1529</v>
      </c>
      <c r="H208" s="171">
        <v>2</v>
      </c>
      <c r="I208" s="172"/>
      <c r="J208" s="173">
        <f>ROUND(I208*H208,2)</f>
        <v>0</v>
      </c>
      <c r="K208" s="169" t="s">
        <v>32</v>
      </c>
      <c r="L208" s="41"/>
      <c r="M208" s="174" t="s">
        <v>32</v>
      </c>
      <c r="N208" s="175" t="s">
        <v>49</v>
      </c>
      <c r="O208" s="66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8" t="s">
        <v>348</v>
      </c>
      <c r="AT208" s="178" t="s">
        <v>141</v>
      </c>
      <c r="AU208" s="178" t="s">
        <v>150</v>
      </c>
      <c r="AY208" s="18" t="s">
        <v>140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86</v>
      </c>
      <c r="BK208" s="179">
        <f>ROUND(I208*H208,2)</f>
        <v>0</v>
      </c>
      <c r="BL208" s="18" t="s">
        <v>348</v>
      </c>
      <c r="BM208" s="178" t="s">
        <v>919</v>
      </c>
    </row>
    <row r="209" spans="1:65" s="2" customFormat="1" ht="11.25">
      <c r="A209" s="36"/>
      <c r="B209" s="37"/>
      <c r="C209" s="38"/>
      <c r="D209" s="180" t="s">
        <v>146</v>
      </c>
      <c r="E209" s="38"/>
      <c r="F209" s="181" t="s">
        <v>1789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146</v>
      </c>
      <c r="AU209" s="18" t="s">
        <v>150</v>
      </c>
    </row>
    <row r="210" spans="1:65" s="2" customFormat="1" ht="24.2" customHeight="1">
      <c r="A210" s="36"/>
      <c r="B210" s="37"/>
      <c r="C210" s="167" t="s">
        <v>603</v>
      </c>
      <c r="D210" s="167" t="s">
        <v>141</v>
      </c>
      <c r="E210" s="168" t="s">
        <v>1790</v>
      </c>
      <c r="F210" s="169" t="s">
        <v>1791</v>
      </c>
      <c r="G210" s="170" t="s">
        <v>366</v>
      </c>
      <c r="H210" s="171">
        <v>4</v>
      </c>
      <c r="I210" s="172"/>
      <c r="J210" s="173">
        <f>ROUND(I210*H210,2)</f>
        <v>0</v>
      </c>
      <c r="K210" s="169" t="s">
        <v>32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348</v>
      </c>
      <c r="AT210" s="178" t="s">
        <v>141</v>
      </c>
      <c r="AU210" s="178" t="s">
        <v>150</v>
      </c>
      <c r="AY210" s="18" t="s">
        <v>140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348</v>
      </c>
      <c r="BM210" s="178" t="s">
        <v>930</v>
      </c>
    </row>
    <row r="211" spans="1:65" s="2" customFormat="1" ht="11.25">
      <c r="A211" s="36"/>
      <c r="B211" s="37"/>
      <c r="C211" s="38"/>
      <c r="D211" s="180" t="s">
        <v>146</v>
      </c>
      <c r="E211" s="38"/>
      <c r="F211" s="181" t="s">
        <v>1792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146</v>
      </c>
      <c r="AU211" s="18" t="s">
        <v>150</v>
      </c>
    </row>
    <row r="212" spans="1:65" s="11" customFormat="1" ht="20.85" customHeight="1">
      <c r="B212" s="153"/>
      <c r="C212" s="154"/>
      <c r="D212" s="155" t="s">
        <v>77</v>
      </c>
      <c r="E212" s="196" t="s">
        <v>137</v>
      </c>
      <c r="F212" s="196" t="s">
        <v>138</v>
      </c>
      <c r="G212" s="154"/>
      <c r="H212" s="154"/>
      <c r="I212" s="157"/>
      <c r="J212" s="197">
        <f>BK212</f>
        <v>0</v>
      </c>
      <c r="K212" s="154"/>
      <c r="L212" s="159"/>
      <c r="M212" s="160"/>
      <c r="N212" s="161"/>
      <c r="O212" s="161"/>
      <c r="P212" s="162">
        <f>SUM(P213:P232)</f>
        <v>0</v>
      </c>
      <c r="Q212" s="161"/>
      <c r="R212" s="162">
        <f>SUM(R213:R232)</f>
        <v>0</v>
      </c>
      <c r="S212" s="161"/>
      <c r="T212" s="163">
        <f>SUM(T213:T232)</f>
        <v>0</v>
      </c>
      <c r="AR212" s="164" t="s">
        <v>139</v>
      </c>
      <c r="AT212" s="165" t="s">
        <v>77</v>
      </c>
      <c r="AU212" s="165" t="s">
        <v>88</v>
      </c>
      <c r="AY212" s="164" t="s">
        <v>140</v>
      </c>
      <c r="BK212" s="166">
        <f>SUM(BK213:BK232)</f>
        <v>0</v>
      </c>
    </row>
    <row r="213" spans="1:65" s="2" customFormat="1" ht="16.5" customHeight="1">
      <c r="A213" s="36"/>
      <c r="B213" s="37"/>
      <c r="C213" s="167" t="s">
        <v>611</v>
      </c>
      <c r="D213" s="167" t="s">
        <v>141</v>
      </c>
      <c r="E213" s="168" t="s">
        <v>1793</v>
      </c>
      <c r="F213" s="169" t="s">
        <v>1794</v>
      </c>
      <c r="G213" s="170" t="s">
        <v>1529</v>
      </c>
      <c r="H213" s="171">
        <v>17</v>
      </c>
      <c r="I213" s="172"/>
      <c r="J213" s="173">
        <f>ROUND(I213*H213,2)</f>
        <v>0</v>
      </c>
      <c r="K213" s="169" t="s">
        <v>32</v>
      </c>
      <c r="L213" s="41"/>
      <c r="M213" s="174" t="s">
        <v>32</v>
      </c>
      <c r="N213" s="175" t="s">
        <v>49</v>
      </c>
      <c r="O213" s="66"/>
      <c r="P213" s="176">
        <f>O213*H213</f>
        <v>0</v>
      </c>
      <c r="Q213" s="176">
        <v>0</v>
      </c>
      <c r="R213" s="176">
        <f>Q213*H213</f>
        <v>0</v>
      </c>
      <c r="S213" s="176">
        <v>0</v>
      </c>
      <c r="T213" s="17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8" t="s">
        <v>348</v>
      </c>
      <c r="AT213" s="178" t="s">
        <v>141</v>
      </c>
      <c r="AU213" s="178" t="s">
        <v>150</v>
      </c>
      <c r="AY213" s="18" t="s">
        <v>140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18" t="s">
        <v>86</v>
      </c>
      <c r="BK213" s="179">
        <f>ROUND(I213*H213,2)</f>
        <v>0</v>
      </c>
      <c r="BL213" s="18" t="s">
        <v>348</v>
      </c>
      <c r="BM213" s="178" t="s">
        <v>1150</v>
      </c>
    </row>
    <row r="214" spans="1:65" s="2" customFormat="1" ht="11.25">
      <c r="A214" s="36"/>
      <c r="B214" s="37"/>
      <c r="C214" s="38"/>
      <c r="D214" s="180" t="s">
        <v>146</v>
      </c>
      <c r="E214" s="38"/>
      <c r="F214" s="181" t="s">
        <v>1794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146</v>
      </c>
      <c r="AU214" s="18" t="s">
        <v>150</v>
      </c>
    </row>
    <row r="215" spans="1:65" s="2" customFormat="1" ht="16.5" customHeight="1">
      <c r="A215" s="36"/>
      <c r="B215" s="37"/>
      <c r="C215" s="167" t="s">
        <v>616</v>
      </c>
      <c r="D215" s="167" t="s">
        <v>141</v>
      </c>
      <c r="E215" s="168" t="s">
        <v>1795</v>
      </c>
      <c r="F215" s="169" t="s">
        <v>1624</v>
      </c>
      <c r="G215" s="170" t="s">
        <v>1529</v>
      </c>
      <c r="H215" s="171">
        <v>4</v>
      </c>
      <c r="I215" s="172"/>
      <c r="J215" s="173">
        <f>ROUND(I215*H215,2)</f>
        <v>0</v>
      </c>
      <c r="K215" s="169" t="s">
        <v>32</v>
      </c>
      <c r="L215" s="41"/>
      <c r="M215" s="174" t="s">
        <v>32</v>
      </c>
      <c r="N215" s="175" t="s">
        <v>49</v>
      </c>
      <c r="O215" s="66"/>
      <c r="P215" s="176">
        <f>O215*H215</f>
        <v>0</v>
      </c>
      <c r="Q215" s="176">
        <v>0</v>
      </c>
      <c r="R215" s="176">
        <f>Q215*H215</f>
        <v>0</v>
      </c>
      <c r="S215" s="176">
        <v>0</v>
      </c>
      <c r="T215" s="17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8" t="s">
        <v>348</v>
      </c>
      <c r="AT215" s="178" t="s">
        <v>141</v>
      </c>
      <c r="AU215" s="178" t="s">
        <v>150</v>
      </c>
      <c r="AY215" s="18" t="s">
        <v>140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86</v>
      </c>
      <c r="BK215" s="179">
        <f>ROUND(I215*H215,2)</f>
        <v>0</v>
      </c>
      <c r="BL215" s="18" t="s">
        <v>348</v>
      </c>
      <c r="BM215" s="178" t="s">
        <v>1161</v>
      </c>
    </row>
    <row r="216" spans="1:65" s="2" customFormat="1" ht="11.25">
      <c r="A216" s="36"/>
      <c r="B216" s="37"/>
      <c r="C216" s="38"/>
      <c r="D216" s="180" t="s">
        <v>146</v>
      </c>
      <c r="E216" s="38"/>
      <c r="F216" s="181" t="s">
        <v>1624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146</v>
      </c>
      <c r="AU216" s="18" t="s">
        <v>150</v>
      </c>
    </row>
    <row r="217" spans="1:65" s="2" customFormat="1" ht="16.5" customHeight="1">
      <c r="A217" s="36"/>
      <c r="B217" s="37"/>
      <c r="C217" s="167" t="s">
        <v>623</v>
      </c>
      <c r="D217" s="167" t="s">
        <v>141</v>
      </c>
      <c r="E217" s="168" t="s">
        <v>1796</v>
      </c>
      <c r="F217" s="169" t="s">
        <v>1797</v>
      </c>
      <c r="G217" s="170" t="s">
        <v>1529</v>
      </c>
      <c r="H217" s="171">
        <v>84</v>
      </c>
      <c r="I217" s="172"/>
      <c r="J217" s="173">
        <f>ROUND(I217*H217,2)</f>
        <v>0</v>
      </c>
      <c r="K217" s="169" t="s">
        <v>32</v>
      </c>
      <c r="L217" s="41"/>
      <c r="M217" s="174" t="s">
        <v>32</v>
      </c>
      <c r="N217" s="175" t="s">
        <v>49</v>
      </c>
      <c r="O217" s="66"/>
      <c r="P217" s="176">
        <f>O217*H217</f>
        <v>0</v>
      </c>
      <c r="Q217" s="176">
        <v>0</v>
      </c>
      <c r="R217" s="176">
        <f>Q217*H217</f>
        <v>0</v>
      </c>
      <c r="S217" s="176">
        <v>0</v>
      </c>
      <c r="T217" s="17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8" t="s">
        <v>348</v>
      </c>
      <c r="AT217" s="178" t="s">
        <v>141</v>
      </c>
      <c r="AU217" s="178" t="s">
        <v>150</v>
      </c>
      <c r="AY217" s="18" t="s">
        <v>140</v>
      </c>
      <c r="BE217" s="179">
        <f>IF(N217="základní",J217,0)</f>
        <v>0</v>
      </c>
      <c r="BF217" s="179">
        <f>IF(N217="snížená",J217,0)</f>
        <v>0</v>
      </c>
      <c r="BG217" s="179">
        <f>IF(N217="zákl. přenesená",J217,0)</f>
        <v>0</v>
      </c>
      <c r="BH217" s="179">
        <f>IF(N217="sníž. přenesená",J217,0)</f>
        <v>0</v>
      </c>
      <c r="BI217" s="179">
        <f>IF(N217="nulová",J217,0)</f>
        <v>0</v>
      </c>
      <c r="BJ217" s="18" t="s">
        <v>86</v>
      </c>
      <c r="BK217" s="179">
        <f>ROUND(I217*H217,2)</f>
        <v>0</v>
      </c>
      <c r="BL217" s="18" t="s">
        <v>348</v>
      </c>
      <c r="BM217" s="178" t="s">
        <v>1172</v>
      </c>
    </row>
    <row r="218" spans="1:65" s="2" customFormat="1" ht="11.25">
      <c r="A218" s="36"/>
      <c r="B218" s="37"/>
      <c r="C218" s="38"/>
      <c r="D218" s="180" t="s">
        <v>146</v>
      </c>
      <c r="E218" s="38"/>
      <c r="F218" s="181" t="s">
        <v>1797</v>
      </c>
      <c r="G218" s="38"/>
      <c r="H218" s="38"/>
      <c r="I218" s="182"/>
      <c r="J218" s="38"/>
      <c r="K218" s="38"/>
      <c r="L218" s="41"/>
      <c r="M218" s="183"/>
      <c r="N218" s="18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8" t="s">
        <v>146</v>
      </c>
      <c r="AU218" s="18" t="s">
        <v>150</v>
      </c>
    </row>
    <row r="219" spans="1:65" s="2" customFormat="1" ht="16.5" customHeight="1">
      <c r="A219" s="36"/>
      <c r="B219" s="37"/>
      <c r="C219" s="167" t="s">
        <v>628</v>
      </c>
      <c r="D219" s="167" t="s">
        <v>141</v>
      </c>
      <c r="E219" s="168" t="s">
        <v>1798</v>
      </c>
      <c r="F219" s="169" t="s">
        <v>1799</v>
      </c>
      <c r="G219" s="170" t="s">
        <v>1529</v>
      </c>
      <c r="H219" s="171">
        <v>5</v>
      </c>
      <c r="I219" s="172"/>
      <c r="J219" s="173">
        <f>ROUND(I219*H219,2)</f>
        <v>0</v>
      </c>
      <c r="K219" s="169" t="s">
        <v>32</v>
      </c>
      <c r="L219" s="41"/>
      <c r="M219" s="174" t="s">
        <v>32</v>
      </c>
      <c r="N219" s="175" t="s">
        <v>49</v>
      </c>
      <c r="O219" s="66"/>
      <c r="P219" s="176">
        <f>O219*H219</f>
        <v>0</v>
      </c>
      <c r="Q219" s="176">
        <v>0</v>
      </c>
      <c r="R219" s="176">
        <f>Q219*H219</f>
        <v>0</v>
      </c>
      <c r="S219" s="176">
        <v>0</v>
      </c>
      <c r="T219" s="17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8" t="s">
        <v>348</v>
      </c>
      <c r="AT219" s="178" t="s">
        <v>141</v>
      </c>
      <c r="AU219" s="178" t="s">
        <v>150</v>
      </c>
      <c r="AY219" s="18" t="s">
        <v>140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18" t="s">
        <v>86</v>
      </c>
      <c r="BK219" s="179">
        <f>ROUND(I219*H219,2)</f>
        <v>0</v>
      </c>
      <c r="BL219" s="18" t="s">
        <v>348</v>
      </c>
      <c r="BM219" s="178" t="s">
        <v>1180</v>
      </c>
    </row>
    <row r="220" spans="1:65" s="2" customFormat="1" ht="11.25">
      <c r="A220" s="36"/>
      <c r="B220" s="37"/>
      <c r="C220" s="38"/>
      <c r="D220" s="180" t="s">
        <v>146</v>
      </c>
      <c r="E220" s="38"/>
      <c r="F220" s="181" t="s">
        <v>1799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146</v>
      </c>
      <c r="AU220" s="18" t="s">
        <v>150</v>
      </c>
    </row>
    <row r="221" spans="1:65" s="2" customFormat="1" ht="21.75" customHeight="1">
      <c r="A221" s="36"/>
      <c r="B221" s="37"/>
      <c r="C221" s="167" t="s">
        <v>633</v>
      </c>
      <c r="D221" s="167" t="s">
        <v>141</v>
      </c>
      <c r="E221" s="168" t="s">
        <v>1800</v>
      </c>
      <c r="F221" s="169" t="s">
        <v>1801</v>
      </c>
      <c r="G221" s="170" t="s">
        <v>1529</v>
      </c>
      <c r="H221" s="171">
        <v>8</v>
      </c>
      <c r="I221" s="172"/>
      <c r="J221" s="173">
        <f>ROUND(I221*H221,2)</f>
        <v>0</v>
      </c>
      <c r="K221" s="169" t="s">
        <v>32</v>
      </c>
      <c r="L221" s="41"/>
      <c r="M221" s="174" t="s">
        <v>32</v>
      </c>
      <c r="N221" s="175" t="s">
        <v>49</v>
      </c>
      <c r="O221" s="66"/>
      <c r="P221" s="176">
        <f>O221*H221</f>
        <v>0</v>
      </c>
      <c r="Q221" s="176">
        <v>0</v>
      </c>
      <c r="R221" s="176">
        <f>Q221*H221</f>
        <v>0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348</v>
      </c>
      <c r="AT221" s="178" t="s">
        <v>141</v>
      </c>
      <c r="AU221" s="178" t="s">
        <v>150</v>
      </c>
      <c r="AY221" s="18" t="s">
        <v>140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348</v>
      </c>
      <c r="BM221" s="178" t="s">
        <v>1190</v>
      </c>
    </row>
    <row r="222" spans="1:65" s="2" customFormat="1" ht="11.25">
      <c r="A222" s="36"/>
      <c r="B222" s="37"/>
      <c r="C222" s="38"/>
      <c r="D222" s="180" t="s">
        <v>146</v>
      </c>
      <c r="E222" s="38"/>
      <c r="F222" s="181" t="s">
        <v>1801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146</v>
      </c>
      <c r="AU222" s="18" t="s">
        <v>150</v>
      </c>
    </row>
    <row r="223" spans="1:65" s="2" customFormat="1" ht="24.2" customHeight="1">
      <c r="A223" s="36"/>
      <c r="B223" s="37"/>
      <c r="C223" s="167" t="s">
        <v>638</v>
      </c>
      <c r="D223" s="167" t="s">
        <v>141</v>
      </c>
      <c r="E223" s="168" t="s">
        <v>1802</v>
      </c>
      <c r="F223" s="169" t="s">
        <v>1803</v>
      </c>
      <c r="G223" s="170" t="s">
        <v>366</v>
      </c>
      <c r="H223" s="171">
        <v>1</v>
      </c>
      <c r="I223" s="172"/>
      <c r="J223" s="173">
        <f>ROUND(I223*H223,2)</f>
        <v>0</v>
      </c>
      <c r="K223" s="169" t="s">
        <v>32</v>
      </c>
      <c r="L223" s="41"/>
      <c r="M223" s="174" t="s">
        <v>32</v>
      </c>
      <c r="N223" s="175" t="s">
        <v>49</v>
      </c>
      <c r="O223" s="66"/>
      <c r="P223" s="176">
        <f>O223*H223</f>
        <v>0</v>
      </c>
      <c r="Q223" s="176">
        <v>0</v>
      </c>
      <c r="R223" s="176">
        <f>Q223*H223</f>
        <v>0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348</v>
      </c>
      <c r="AT223" s="178" t="s">
        <v>141</v>
      </c>
      <c r="AU223" s="178" t="s">
        <v>150</v>
      </c>
      <c r="AY223" s="18" t="s">
        <v>140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348</v>
      </c>
      <c r="BM223" s="178" t="s">
        <v>1202</v>
      </c>
    </row>
    <row r="224" spans="1:65" s="2" customFormat="1" ht="19.5">
      <c r="A224" s="36"/>
      <c r="B224" s="37"/>
      <c r="C224" s="38"/>
      <c r="D224" s="180" t="s">
        <v>146</v>
      </c>
      <c r="E224" s="38"/>
      <c r="F224" s="181" t="s">
        <v>1804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146</v>
      </c>
      <c r="AU224" s="18" t="s">
        <v>150</v>
      </c>
    </row>
    <row r="225" spans="1:65" s="2" customFormat="1" ht="16.5" customHeight="1">
      <c r="A225" s="36"/>
      <c r="B225" s="37"/>
      <c r="C225" s="167" t="s">
        <v>644</v>
      </c>
      <c r="D225" s="167" t="s">
        <v>141</v>
      </c>
      <c r="E225" s="168" t="s">
        <v>1805</v>
      </c>
      <c r="F225" s="169" t="s">
        <v>1806</v>
      </c>
      <c r="G225" s="170" t="s">
        <v>366</v>
      </c>
      <c r="H225" s="171">
        <v>2</v>
      </c>
      <c r="I225" s="172"/>
      <c r="J225" s="173">
        <f>ROUND(I225*H225,2)</f>
        <v>0</v>
      </c>
      <c r="K225" s="169" t="s">
        <v>32</v>
      </c>
      <c r="L225" s="41"/>
      <c r="M225" s="174" t="s">
        <v>32</v>
      </c>
      <c r="N225" s="175" t="s">
        <v>49</v>
      </c>
      <c r="O225" s="66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348</v>
      </c>
      <c r="AT225" s="178" t="s">
        <v>141</v>
      </c>
      <c r="AU225" s="178" t="s">
        <v>150</v>
      </c>
      <c r="AY225" s="18" t="s">
        <v>140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348</v>
      </c>
      <c r="BM225" s="178" t="s">
        <v>1214</v>
      </c>
    </row>
    <row r="226" spans="1:65" s="2" customFormat="1" ht="11.25">
      <c r="A226" s="36"/>
      <c r="B226" s="37"/>
      <c r="C226" s="38"/>
      <c r="D226" s="180" t="s">
        <v>146</v>
      </c>
      <c r="E226" s="38"/>
      <c r="F226" s="181" t="s">
        <v>1806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146</v>
      </c>
      <c r="AU226" s="18" t="s">
        <v>150</v>
      </c>
    </row>
    <row r="227" spans="1:65" s="2" customFormat="1" ht="16.5" customHeight="1">
      <c r="A227" s="36"/>
      <c r="B227" s="37"/>
      <c r="C227" s="167" t="s">
        <v>651</v>
      </c>
      <c r="D227" s="167" t="s">
        <v>141</v>
      </c>
      <c r="E227" s="168" t="s">
        <v>1807</v>
      </c>
      <c r="F227" s="169" t="s">
        <v>1631</v>
      </c>
      <c r="G227" s="170" t="s">
        <v>821</v>
      </c>
      <c r="H227" s="171">
        <v>1</v>
      </c>
      <c r="I227" s="172"/>
      <c r="J227" s="173">
        <f>ROUND(I227*H227,2)</f>
        <v>0</v>
      </c>
      <c r="K227" s="169" t="s">
        <v>32</v>
      </c>
      <c r="L227" s="41"/>
      <c r="M227" s="174" t="s">
        <v>32</v>
      </c>
      <c r="N227" s="175" t="s">
        <v>49</v>
      </c>
      <c r="O227" s="66"/>
      <c r="P227" s="176">
        <f>O227*H227</f>
        <v>0</v>
      </c>
      <c r="Q227" s="176">
        <v>0</v>
      </c>
      <c r="R227" s="176">
        <f>Q227*H227</f>
        <v>0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348</v>
      </c>
      <c r="AT227" s="178" t="s">
        <v>141</v>
      </c>
      <c r="AU227" s="178" t="s">
        <v>150</v>
      </c>
      <c r="AY227" s="18" t="s">
        <v>140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348</v>
      </c>
      <c r="BM227" s="178" t="s">
        <v>1224</v>
      </c>
    </row>
    <row r="228" spans="1:65" s="2" customFormat="1" ht="11.25">
      <c r="A228" s="36"/>
      <c r="B228" s="37"/>
      <c r="C228" s="38"/>
      <c r="D228" s="180" t="s">
        <v>146</v>
      </c>
      <c r="E228" s="38"/>
      <c r="F228" s="181" t="s">
        <v>1631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146</v>
      </c>
      <c r="AU228" s="18" t="s">
        <v>150</v>
      </c>
    </row>
    <row r="229" spans="1:65" s="2" customFormat="1" ht="16.5" customHeight="1">
      <c r="A229" s="36"/>
      <c r="B229" s="37"/>
      <c r="C229" s="167" t="s">
        <v>657</v>
      </c>
      <c r="D229" s="167" t="s">
        <v>141</v>
      </c>
      <c r="E229" s="168" t="s">
        <v>1808</v>
      </c>
      <c r="F229" s="169" t="s">
        <v>1633</v>
      </c>
      <c r="G229" s="170" t="s">
        <v>821</v>
      </c>
      <c r="H229" s="171">
        <v>1</v>
      </c>
      <c r="I229" s="172"/>
      <c r="J229" s="173">
        <f>ROUND(I229*H229,2)</f>
        <v>0</v>
      </c>
      <c r="K229" s="169" t="s">
        <v>32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0</v>
      </c>
      <c r="R229" s="176">
        <f>Q229*H229</f>
        <v>0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348</v>
      </c>
      <c r="AT229" s="178" t="s">
        <v>141</v>
      </c>
      <c r="AU229" s="178" t="s">
        <v>150</v>
      </c>
      <c r="AY229" s="18" t="s">
        <v>140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348</v>
      </c>
      <c r="BM229" s="178" t="s">
        <v>1234</v>
      </c>
    </row>
    <row r="230" spans="1:65" s="2" customFormat="1" ht="11.25">
      <c r="A230" s="36"/>
      <c r="B230" s="37"/>
      <c r="C230" s="38"/>
      <c r="D230" s="180" t="s">
        <v>146</v>
      </c>
      <c r="E230" s="38"/>
      <c r="F230" s="181" t="s">
        <v>1634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146</v>
      </c>
      <c r="AU230" s="18" t="s">
        <v>150</v>
      </c>
    </row>
    <row r="231" spans="1:65" s="2" customFormat="1" ht="16.5" customHeight="1">
      <c r="A231" s="36"/>
      <c r="B231" s="37"/>
      <c r="C231" s="167" t="s">
        <v>662</v>
      </c>
      <c r="D231" s="167" t="s">
        <v>141</v>
      </c>
      <c r="E231" s="168" t="s">
        <v>1809</v>
      </c>
      <c r="F231" s="169" t="s">
        <v>1636</v>
      </c>
      <c r="G231" s="170" t="s">
        <v>821</v>
      </c>
      <c r="H231" s="171">
        <v>1</v>
      </c>
      <c r="I231" s="172"/>
      <c r="J231" s="173">
        <f>ROUND(I231*H231,2)</f>
        <v>0</v>
      </c>
      <c r="K231" s="169" t="s">
        <v>32</v>
      </c>
      <c r="L231" s="41"/>
      <c r="M231" s="174" t="s">
        <v>32</v>
      </c>
      <c r="N231" s="175" t="s">
        <v>49</v>
      </c>
      <c r="O231" s="66"/>
      <c r="P231" s="176">
        <f>O231*H231</f>
        <v>0</v>
      </c>
      <c r="Q231" s="176">
        <v>0</v>
      </c>
      <c r="R231" s="176">
        <f>Q231*H231</f>
        <v>0</v>
      </c>
      <c r="S231" s="176">
        <v>0</v>
      </c>
      <c r="T231" s="17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8" t="s">
        <v>348</v>
      </c>
      <c r="AT231" s="178" t="s">
        <v>141</v>
      </c>
      <c r="AU231" s="178" t="s">
        <v>150</v>
      </c>
      <c r="AY231" s="18" t="s">
        <v>140</v>
      </c>
      <c r="BE231" s="179">
        <f>IF(N231="základní",J231,0)</f>
        <v>0</v>
      </c>
      <c r="BF231" s="179">
        <f>IF(N231="snížená",J231,0)</f>
        <v>0</v>
      </c>
      <c r="BG231" s="179">
        <f>IF(N231="zákl. přenesená",J231,0)</f>
        <v>0</v>
      </c>
      <c r="BH231" s="179">
        <f>IF(N231="sníž. přenesená",J231,0)</f>
        <v>0</v>
      </c>
      <c r="BI231" s="179">
        <f>IF(N231="nulová",J231,0)</f>
        <v>0</v>
      </c>
      <c r="BJ231" s="18" t="s">
        <v>86</v>
      </c>
      <c r="BK231" s="179">
        <f>ROUND(I231*H231,2)</f>
        <v>0</v>
      </c>
      <c r="BL231" s="18" t="s">
        <v>348</v>
      </c>
      <c r="BM231" s="178" t="s">
        <v>1245</v>
      </c>
    </row>
    <row r="232" spans="1:65" s="2" customFormat="1" ht="11.25">
      <c r="A232" s="36"/>
      <c r="B232" s="37"/>
      <c r="C232" s="38"/>
      <c r="D232" s="180" t="s">
        <v>146</v>
      </c>
      <c r="E232" s="38"/>
      <c r="F232" s="181" t="s">
        <v>1636</v>
      </c>
      <c r="G232" s="38"/>
      <c r="H232" s="38"/>
      <c r="I232" s="182"/>
      <c r="J232" s="38"/>
      <c r="K232" s="38"/>
      <c r="L232" s="41"/>
      <c r="M232" s="183"/>
      <c r="N232" s="18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146</v>
      </c>
      <c r="AU232" s="18" t="s">
        <v>150</v>
      </c>
    </row>
    <row r="233" spans="1:65" s="11" customFormat="1" ht="22.9" customHeight="1">
      <c r="B233" s="153"/>
      <c r="C233" s="154"/>
      <c r="D233" s="155" t="s">
        <v>77</v>
      </c>
      <c r="E233" s="196" t="s">
        <v>1637</v>
      </c>
      <c r="F233" s="196" t="s">
        <v>1638</v>
      </c>
      <c r="G233" s="154"/>
      <c r="H233" s="154"/>
      <c r="I233" s="157"/>
      <c r="J233" s="197">
        <f>BK233</f>
        <v>0</v>
      </c>
      <c r="K233" s="154"/>
      <c r="L233" s="159"/>
      <c r="M233" s="160"/>
      <c r="N233" s="161"/>
      <c r="O233" s="161"/>
      <c r="P233" s="162">
        <f>P234+P239+P256+P297+P310+P333+P344+P365+P388</f>
        <v>0</v>
      </c>
      <c r="Q233" s="161"/>
      <c r="R233" s="162">
        <f>R234+R239+R256+R297+R310+R333+R344+R365+R388</f>
        <v>0</v>
      </c>
      <c r="S233" s="161"/>
      <c r="T233" s="163">
        <f>T234+T239+T256+T297+T310+T333+T344+T365+T388</f>
        <v>0</v>
      </c>
      <c r="AR233" s="164" t="s">
        <v>86</v>
      </c>
      <c r="AT233" s="165" t="s">
        <v>77</v>
      </c>
      <c r="AU233" s="165" t="s">
        <v>86</v>
      </c>
      <c r="AY233" s="164" t="s">
        <v>140</v>
      </c>
      <c r="BK233" s="166">
        <f>BK234+BK239+BK256+BK297+BK310+BK333+BK344+BK365+BK388</f>
        <v>0</v>
      </c>
    </row>
    <row r="234" spans="1:65" s="11" customFormat="1" ht="20.85" customHeight="1">
      <c r="B234" s="153"/>
      <c r="C234" s="154"/>
      <c r="D234" s="155" t="s">
        <v>77</v>
      </c>
      <c r="E234" s="196" t="s">
        <v>1639</v>
      </c>
      <c r="F234" s="196" t="s">
        <v>1554</v>
      </c>
      <c r="G234" s="154"/>
      <c r="H234" s="154"/>
      <c r="I234" s="157"/>
      <c r="J234" s="197">
        <f>BK234</f>
        <v>0</v>
      </c>
      <c r="K234" s="154"/>
      <c r="L234" s="159"/>
      <c r="M234" s="160"/>
      <c r="N234" s="161"/>
      <c r="O234" s="161"/>
      <c r="P234" s="162">
        <f>SUM(P235:P238)</f>
        <v>0</v>
      </c>
      <c r="Q234" s="161"/>
      <c r="R234" s="162">
        <f>SUM(R235:R238)</f>
        <v>0</v>
      </c>
      <c r="S234" s="161"/>
      <c r="T234" s="163">
        <f>SUM(T235:T238)</f>
        <v>0</v>
      </c>
      <c r="AR234" s="164" t="s">
        <v>86</v>
      </c>
      <c r="AT234" s="165" t="s">
        <v>77</v>
      </c>
      <c r="AU234" s="165" t="s">
        <v>88</v>
      </c>
      <c r="AY234" s="164" t="s">
        <v>140</v>
      </c>
      <c r="BK234" s="166">
        <f>SUM(BK235:BK238)</f>
        <v>0</v>
      </c>
    </row>
    <row r="235" spans="1:65" s="2" customFormat="1" ht="33" customHeight="1">
      <c r="A235" s="36"/>
      <c r="B235" s="37"/>
      <c r="C235" s="232" t="s">
        <v>668</v>
      </c>
      <c r="D235" s="232" t="s">
        <v>416</v>
      </c>
      <c r="E235" s="233" t="s">
        <v>1640</v>
      </c>
      <c r="F235" s="234" t="s">
        <v>1810</v>
      </c>
      <c r="G235" s="235" t="s">
        <v>366</v>
      </c>
      <c r="H235" s="236">
        <v>1</v>
      </c>
      <c r="I235" s="237"/>
      <c r="J235" s="238">
        <f>ROUND(I235*H235,2)</f>
        <v>0</v>
      </c>
      <c r="K235" s="234" t="s">
        <v>32</v>
      </c>
      <c r="L235" s="239"/>
      <c r="M235" s="240" t="s">
        <v>32</v>
      </c>
      <c r="N235" s="241" t="s">
        <v>49</v>
      </c>
      <c r="O235" s="66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483</v>
      </c>
      <c r="AT235" s="178" t="s">
        <v>416</v>
      </c>
      <c r="AU235" s="178" t="s">
        <v>150</v>
      </c>
      <c r="AY235" s="18" t="s">
        <v>140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348</v>
      </c>
      <c r="BM235" s="178" t="s">
        <v>1258</v>
      </c>
    </row>
    <row r="236" spans="1:65" s="2" customFormat="1" ht="19.5">
      <c r="A236" s="36"/>
      <c r="B236" s="37"/>
      <c r="C236" s="38"/>
      <c r="D236" s="180" t="s">
        <v>146</v>
      </c>
      <c r="E236" s="38"/>
      <c r="F236" s="181" t="s">
        <v>1810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146</v>
      </c>
      <c r="AU236" s="18" t="s">
        <v>150</v>
      </c>
    </row>
    <row r="237" spans="1:65" s="2" customFormat="1" ht="16.5" customHeight="1">
      <c r="A237" s="36"/>
      <c r="B237" s="37"/>
      <c r="C237" s="232" t="s">
        <v>674</v>
      </c>
      <c r="D237" s="232" t="s">
        <v>416</v>
      </c>
      <c r="E237" s="233" t="s">
        <v>1811</v>
      </c>
      <c r="F237" s="234" t="s">
        <v>1812</v>
      </c>
      <c r="G237" s="235" t="s">
        <v>366</v>
      </c>
      <c r="H237" s="236">
        <v>1</v>
      </c>
      <c r="I237" s="237"/>
      <c r="J237" s="238">
        <f>ROUND(I237*H237,2)</f>
        <v>0</v>
      </c>
      <c r="K237" s="234" t="s">
        <v>32</v>
      </c>
      <c r="L237" s="239"/>
      <c r="M237" s="240" t="s">
        <v>32</v>
      </c>
      <c r="N237" s="241" t="s">
        <v>49</v>
      </c>
      <c r="O237" s="66"/>
      <c r="P237" s="176">
        <f>O237*H237</f>
        <v>0</v>
      </c>
      <c r="Q237" s="176">
        <v>0</v>
      </c>
      <c r="R237" s="176">
        <f>Q237*H237</f>
        <v>0</v>
      </c>
      <c r="S237" s="176">
        <v>0</v>
      </c>
      <c r="T237" s="177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78" t="s">
        <v>483</v>
      </c>
      <c r="AT237" s="178" t="s">
        <v>416</v>
      </c>
      <c r="AU237" s="178" t="s">
        <v>150</v>
      </c>
      <c r="AY237" s="18" t="s">
        <v>140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18" t="s">
        <v>86</v>
      </c>
      <c r="BK237" s="179">
        <f>ROUND(I237*H237,2)</f>
        <v>0</v>
      </c>
      <c r="BL237" s="18" t="s">
        <v>348</v>
      </c>
      <c r="BM237" s="178" t="s">
        <v>1268</v>
      </c>
    </row>
    <row r="238" spans="1:65" s="2" customFormat="1" ht="11.25">
      <c r="A238" s="36"/>
      <c r="B238" s="37"/>
      <c r="C238" s="38"/>
      <c r="D238" s="180" t="s">
        <v>146</v>
      </c>
      <c r="E238" s="38"/>
      <c r="F238" s="181" t="s">
        <v>1812</v>
      </c>
      <c r="G238" s="38"/>
      <c r="H238" s="38"/>
      <c r="I238" s="182"/>
      <c r="J238" s="38"/>
      <c r="K238" s="38"/>
      <c r="L238" s="41"/>
      <c r="M238" s="183"/>
      <c r="N238" s="18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8" t="s">
        <v>146</v>
      </c>
      <c r="AU238" s="18" t="s">
        <v>150</v>
      </c>
    </row>
    <row r="239" spans="1:65" s="11" customFormat="1" ht="20.85" customHeight="1">
      <c r="B239" s="153"/>
      <c r="C239" s="154"/>
      <c r="D239" s="155" t="s">
        <v>77</v>
      </c>
      <c r="E239" s="196" t="s">
        <v>1642</v>
      </c>
      <c r="F239" s="196" t="s">
        <v>1566</v>
      </c>
      <c r="G239" s="154"/>
      <c r="H239" s="154"/>
      <c r="I239" s="157"/>
      <c r="J239" s="197">
        <f>BK239</f>
        <v>0</v>
      </c>
      <c r="K239" s="154"/>
      <c r="L239" s="159"/>
      <c r="M239" s="160"/>
      <c r="N239" s="161"/>
      <c r="O239" s="161"/>
      <c r="P239" s="162">
        <f>SUM(P240:P255)</f>
        <v>0</v>
      </c>
      <c r="Q239" s="161"/>
      <c r="R239" s="162">
        <f>SUM(R240:R255)</f>
        <v>0</v>
      </c>
      <c r="S239" s="161"/>
      <c r="T239" s="163">
        <f>SUM(T240:T255)</f>
        <v>0</v>
      </c>
      <c r="AR239" s="164" t="s">
        <v>86</v>
      </c>
      <c r="AT239" s="165" t="s">
        <v>77</v>
      </c>
      <c r="AU239" s="165" t="s">
        <v>88</v>
      </c>
      <c r="AY239" s="164" t="s">
        <v>140</v>
      </c>
      <c r="BK239" s="166">
        <f>SUM(BK240:BK255)</f>
        <v>0</v>
      </c>
    </row>
    <row r="240" spans="1:65" s="2" customFormat="1" ht="16.5" customHeight="1">
      <c r="A240" s="36"/>
      <c r="B240" s="37"/>
      <c r="C240" s="232" t="s">
        <v>682</v>
      </c>
      <c r="D240" s="232" t="s">
        <v>416</v>
      </c>
      <c r="E240" s="233" t="s">
        <v>1813</v>
      </c>
      <c r="F240" s="234" t="s">
        <v>1814</v>
      </c>
      <c r="G240" s="235" t="s">
        <v>358</v>
      </c>
      <c r="H240" s="236">
        <v>32</v>
      </c>
      <c r="I240" s="237"/>
      <c r="J240" s="238">
        <f>ROUND(I240*H240,2)</f>
        <v>0</v>
      </c>
      <c r="K240" s="234" t="s">
        <v>32</v>
      </c>
      <c r="L240" s="239"/>
      <c r="M240" s="240" t="s">
        <v>32</v>
      </c>
      <c r="N240" s="241" t="s">
        <v>49</v>
      </c>
      <c r="O240" s="66"/>
      <c r="P240" s="176">
        <f>O240*H240</f>
        <v>0</v>
      </c>
      <c r="Q240" s="176">
        <v>0</v>
      </c>
      <c r="R240" s="176">
        <f>Q240*H240</f>
        <v>0</v>
      </c>
      <c r="S240" s="176">
        <v>0</v>
      </c>
      <c r="T240" s="17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8" t="s">
        <v>483</v>
      </c>
      <c r="AT240" s="178" t="s">
        <v>416</v>
      </c>
      <c r="AU240" s="178" t="s">
        <v>150</v>
      </c>
      <c r="AY240" s="18" t="s">
        <v>140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86</v>
      </c>
      <c r="BK240" s="179">
        <f>ROUND(I240*H240,2)</f>
        <v>0</v>
      </c>
      <c r="BL240" s="18" t="s">
        <v>348</v>
      </c>
      <c r="BM240" s="178" t="s">
        <v>1279</v>
      </c>
    </row>
    <row r="241" spans="1:65" s="2" customFormat="1" ht="11.25">
      <c r="A241" s="36"/>
      <c r="B241" s="37"/>
      <c r="C241" s="38"/>
      <c r="D241" s="180" t="s">
        <v>146</v>
      </c>
      <c r="E241" s="38"/>
      <c r="F241" s="181" t="s">
        <v>1814</v>
      </c>
      <c r="G241" s="38"/>
      <c r="H241" s="38"/>
      <c r="I241" s="182"/>
      <c r="J241" s="38"/>
      <c r="K241" s="38"/>
      <c r="L241" s="41"/>
      <c r="M241" s="183"/>
      <c r="N241" s="18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8" t="s">
        <v>146</v>
      </c>
      <c r="AU241" s="18" t="s">
        <v>150</v>
      </c>
    </row>
    <row r="242" spans="1:65" s="2" customFormat="1" ht="16.5" customHeight="1">
      <c r="A242" s="36"/>
      <c r="B242" s="37"/>
      <c r="C242" s="232" t="s">
        <v>688</v>
      </c>
      <c r="D242" s="232" t="s">
        <v>416</v>
      </c>
      <c r="E242" s="233" t="s">
        <v>1645</v>
      </c>
      <c r="F242" s="234" t="s">
        <v>1646</v>
      </c>
      <c r="G242" s="235" t="s">
        <v>358</v>
      </c>
      <c r="H242" s="236">
        <v>220</v>
      </c>
      <c r="I242" s="237"/>
      <c r="J242" s="238">
        <f>ROUND(I242*H242,2)</f>
        <v>0</v>
      </c>
      <c r="K242" s="234" t="s">
        <v>32</v>
      </c>
      <c r="L242" s="239"/>
      <c r="M242" s="240" t="s">
        <v>32</v>
      </c>
      <c r="N242" s="241" t="s">
        <v>49</v>
      </c>
      <c r="O242" s="66"/>
      <c r="P242" s="176">
        <f>O242*H242</f>
        <v>0</v>
      </c>
      <c r="Q242" s="176">
        <v>0</v>
      </c>
      <c r="R242" s="176">
        <f>Q242*H242</f>
        <v>0</v>
      </c>
      <c r="S242" s="176">
        <v>0</v>
      </c>
      <c r="T242" s="17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8" t="s">
        <v>483</v>
      </c>
      <c r="AT242" s="178" t="s">
        <v>416</v>
      </c>
      <c r="AU242" s="178" t="s">
        <v>150</v>
      </c>
      <c r="AY242" s="18" t="s">
        <v>140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86</v>
      </c>
      <c r="BK242" s="179">
        <f>ROUND(I242*H242,2)</f>
        <v>0</v>
      </c>
      <c r="BL242" s="18" t="s">
        <v>348</v>
      </c>
      <c r="BM242" s="178" t="s">
        <v>1290</v>
      </c>
    </row>
    <row r="243" spans="1:65" s="2" customFormat="1" ht="11.25">
      <c r="A243" s="36"/>
      <c r="B243" s="37"/>
      <c r="C243" s="38"/>
      <c r="D243" s="180" t="s">
        <v>146</v>
      </c>
      <c r="E243" s="38"/>
      <c r="F243" s="181" t="s">
        <v>1646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146</v>
      </c>
      <c r="AU243" s="18" t="s">
        <v>150</v>
      </c>
    </row>
    <row r="244" spans="1:65" s="2" customFormat="1" ht="16.5" customHeight="1">
      <c r="A244" s="36"/>
      <c r="B244" s="37"/>
      <c r="C244" s="232" t="s">
        <v>694</v>
      </c>
      <c r="D244" s="232" t="s">
        <v>416</v>
      </c>
      <c r="E244" s="233" t="s">
        <v>1647</v>
      </c>
      <c r="F244" s="234" t="s">
        <v>1648</v>
      </c>
      <c r="G244" s="235" t="s">
        <v>358</v>
      </c>
      <c r="H244" s="236">
        <v>1460</v>
      </c>
      <c r="I244" s="237"/>
      <c r="J244" s="238">
        <f>ROUND(I244*H244,2)</f>
        <v>0</v>
      </c>
      <c r="K244" s="234" t="s">
        <v>32</v>
      </c>
      <c r="L244" s="239"/>
      <c r="M244" s="240" t="s">
        <v>32</v>
      </c>
      <c r="N244" s="241" t="s">
        <v>49</v>
      </c>
      <c r="O244" s="66"/>
      <c r="P244" s="176">
        <f>O244*H244</f>
        <v>0</v>
      </c>
      <c r="Q244" s="176">
        <v>0</v>
      </c>
      <c r="R244" s="176">
        <f>Q244*H244</f>
        <v>0</v>
      </c>
      <c r="S244" s="176">
        <v>0</v>
      </c>
      <c r="T244" s="17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8" t="s">
        <v>483</v>
      </c>
      <c r="AT244" s="178" t="s">
        <v>416</v>
      </c>
      <c r="AU244" s="178" t="s">
        <v>150</v>
      </c>
      <c r="AY244" s="18" t="s">
        <v>140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86</v>
      </c>
      <c r="BK244" s="179">
        <f>ROUND(I244*H244,2)</f>
        <v>0</v>
      </c>
      <c r="BL244" s="18" t="s">
        <v>348</v>
      </c>
      <c r="BM244" s="178" t="s">
        <v>1300</v>
      </c>
    </row>
    <row r="245" spans="1:65" s="2" customFormat="1" ht="11.25">
      <c r="A245" s="36"/>
      <c r="B245" s="37"/>
      <c r="C245" s="38"/>
      <c r="D245" s="180" t="s">
        <v>146</v>
      </c>
      <c r="E245" s="38"/>
      <c r="F245" s="181" t="s">
        <v>1648</v>
      </c>
      <c r="G245" s="38"/>
      <c r="H245" s="38"/>
      <c r="I245" s="182"/>
      <c r="J245" s="38"/>
      <c r="K245" s="38"/>
      <c r="L245" s="41"/>
      <c r="M245" s="183"/>
      <c r="N245" s="18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8" t="s">
        <v>146</v>
      </c>
      <c r="AU245" s="18" t="s">
        <v>150</v>
      </c>
    </row>
    <row r="246" spans="1:65" s="2" customFormat="1" ht="16.5" customHeight="1">
      <c r="A246" s="36"/>
      <c r="B246" s="37"/>
      <c r="C246" s="232" t="s">
        <v>702</v>
      </c>
      <c r="D246" s="232" t="s">
        <v>416</v>
      </c>
      <c r="E246" s="233" t="s">
        <v>1815</v>
      </c>
      <c r="F246" s="234" t="s">
        <v>1816</v>
      </c>
      <c r="G246" s="235" t="s">
        <v>358</v>
      </c>
      <c r="H246" s="236">
        <v>1250</v>
      </c>
      <c r="I246" s="237"/>
      <c r="J246" s="238">
        <f>ROUND(I246*H246,2)</f>
        <v>0</v>
      </c>
      <c r="K246" s="234" t="s">
        <v>32</v>
      </c>
      <c r="L246" s="239"/>
      <c r="M246" s="240" t="s">
        <v>32</v>
      </c>
      <c r="N246" s="241" t="s">
        <v>49</v>
      </c>
      <c r="O246" s="66"/>
      <c r="P246" s="176">
        <f>O246*H246</f>
        <v>0</v>
      </c>
      <c r="Q246" s="176">
        <v>0</v>
      </c>
      <c r="R246" s="176">
        <f>Q246*H246</f>
        <v>0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483</v>
      </c>
      <c r="AT246" s="178" t="s">
        <v>416</v>
      </c>
      <c r="AU246" s="178" t="s">
        <v>150</v>
      </c>
      <c r="AY246" s="18" t="s">
        <v>140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348</v>
      </c>
      <c r="BM246" s="178" t="s">
        <v>1311</v>
      </c>
    </row>
    <row r="247" spans="1:65" s="2" customFormat="1" ht="11.25">
      <c r="A247" s="36"/>
      <c r="B247" s="37"/>
      <c r="C247" s="38"/>
      <c r="D247" s="180" t="s">
        <v>146</v>
      </c>
      <c r="E247" s="38"/>
      <c r="F247" s="181" t="s">
        <v>1816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146</v>
      </c>
      <c r="AU247" s="18" t="s">
        <v>150</v>
      </c>
    </row>
    <row r="248" spans="1:65" s="2" customFormat="1" ht="16.5" customHeight="1">
      <c r="A248" s="36"/>
      <c r="B248" s="37"/>
      <c r="C248" s="232" t="s">
        <v>731</v>
      </c>
      <c r="D248" s="232" t="s">
        <v>416</v>
      </c>
      <c r="E248" s="233" t="s">
        <v>1817</v>
      </c>
      <c r="F248" s="234" t="s">
        <v>1818</v>
      </c>
      <c r="G248" s="235" t="s">
        <v>358</v>
      </c>
      <c r="H248" s="236">
        <v>45</v>
      </c>
      <c r="I248" s="237"/>
      <c r="J248" s="238">
        <f>ROUND(I248*H248,2)</f>
        <v>0</v>
      </c>
      <c r="K248" s="234" t="s">
        <v>32</v>
      </c>
      <c r="L248" s="239"/>
      <c r="M248" s="240" t="s">
        <v>32</v>
      </c>
      <c r="N248" s="241" t="s">
        <v>49</v>
      </c>
      <c r="O248" s="66"/>
      <c r="P248" s="176">
        <f>O248*H248</f>
        <v>0</v>
      </c>
      <c r="Q248" s="176">
        <v>0</v>
      </c>
      <c r="R248" s="176">
        <f>Q248*H248</f>
        <v>0</v>
      </c>
      <c r="S248" s="176">
        <v>0</v>
      </c>
      <c r="T248" s="177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8" t="s">
        <v>483</v>
      </c>
      <c r="AT248" s="178" t="s">
        <v>416</v>
      </c>
      <c r="AU248" s="178" t="s">
        <v>150</v>
      </c>
      <c r="AY248" s="18" t="s">
        <v>140</v>
      </c>
      <c r="BE248" s="179">
        <f>IF(N248="základní",J248,0)</f>
        <v>0</v>
      </c>
      <c r="BF248" s="179">
        <f>IF(N248="snížená",J248,0)</f>
        <v>0</v>
      </c>
      <c r="BG248" s="179">
        <f>IF(N248="zákl. přenesená",J248,0)</f>
        <v>0</v>
      </c>
      <c r="BH248" s="179">
        <f>IF(N248="sníž. přenesená",J248,0)</f>
        <v>0</v>
      </c>
      <c r="BI248" s="179">
        <f>IF(N248="nulová",J248,0)</f>
        <v>0</v>
      </c>
      <c r="BJ248" s="18" t="s">
        <v>86</v>
      </c>
      <c r="BK248" s="179">
        <f>ROUND(I248*H248,2)</f>
        <v>0</v>
      </c>
      <c r="BL248" s="18" t="s">
        <v>348</v>
      </c>
      <c r="BM248" s="178" t="s">
        <v>1325</v>
      </c>
    </row>
    <row r="249" spans="1:65" s="2" customFormat="1" ht="11.25">
      <c r="A249" s="36"/>
      <c r="B249" s="37"/>
      <c r="C249" s="38"/>
      <c r="D249" s="180" t="s">
        <v>146</v>
      </c>
      <c r="E249" s="38"/>
      <c r="F249" s="181" t="s">
        <v>1818</v>
      </c>
      <c r="G249" s="38"/>
      <c r="H249" s="38"/>
      <c r="I249" s="182"/>
      <c r="J249" s="38"/>
      <c r="K249" s="38"/>
      <c r="L249" s="41"/>
      <c r="M249" s="183"/>
      <c r="N249" s="18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8" t="s">
        <v>146</v>
      </c>
      <c r="AU249" s="18" t="s">
        <v>150</v>
      </c>
    </row>
    <row r="250" spans="1:65" s="2" customFormat="1" ht="16.5" customHeight="1">
      <c r="A250" s="36"/>
      <c r="B250" s="37"/>
      <c r="C250" s="232" t="s">
        <v>739</v>
      </c>
      <c r="D250" s="232" t="s">
        <v>416</v>
      </c>
      <c r="E250" s="233" t="s">
        <v>1819</v>
      </c>
      <c r="F250" s="234" t="s">
        <v>1820</v>
      </c>
      <c r="G250" s="235" t="s">
        <v>358</v>
      </c>
      <c r="H250" s="236">
        <v>20</v>
      </c>
      <c r="I250" s="237"/>
      <c r="J250" s="238">
        <f>ROUND(I250*H250,2)</f>
        <v>0</v>
      </c>
      <c r="K250" s="234" t="s">
        <v>32</v>
      </c>
      <c r="L250" s="239"/>
      <c r="M250" s="240" t="s">
        <v>32</v>
      </c>
      <c r="N250" s="241" t="s">
        <v>49</v>
      </c>
      <c r="O250" s="66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8" t="s">
        <v>483</v>
      </c>
      <c r="AT250" s="178" t="s">
        <v>416</v>
      </c>
      <c r="AU250" s="178" t="s">
        <v>150</v>
      </c>
      <c r="AY250" s="18" t="s">
        <v>140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86</v>
      </c>
      <c r="BK250" s="179">
        <f>ROUND(I250*H250,2)</f>
        <v>0</v>
      </c>
      <c r="BL250" s="18" t="s">
        <v>348</v>
      </c>
      <c r="BM250" s="178" t="s">
        <v>1338</v>
      </c>
    </row>
    <row r="251" spans="1:65" s="2" customFormat="1" ht="11.25">
      <c r="A251" s="36"/>
      <c r="B251" s="37"/>
      <c r="C251" s="38"/>
      <c r="D251" s="180" t="s">
        <v>146</v>
      </c>
      <c r="E251" s="38"/>
      <c r="F251" s="181" t="s">
        <v>1820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146</v>
      </c>
      <c r="AU251" s="18" t="s">
        <v>150</v>
      </c>
    </row>
    <row r="252" spans="1:65" s="2" customFormat="1" ht="16.5" customHeight="1">
      <c r="A252" s="36"/>
      <c r="B252" s="37"/>
      <c r="C252" s="232" t="s">
        <v>743</v>
      </c>
      <c r="D252" s="232" t="s">
        <v>416</v>
      </c>
      <c r="E252" s="233" t="s">
        <v>1821</v>
      </c>
      <c r="F252" s="234" t="s">
        <v>1822</v>
      </c>
      <c r="G252" s="235" t="s">
        <v>358</v>
      </c>
      <c r="H252" s="236">
        <v>40</v>
      </c>
      <c r="I252" s="237"/>
      <c r="J252" s="238">
        <f>ROUND(I252*H252,2)</f>
        <v>0</v>
      </c>
      <c r="K252" s="234" t="s">
        <v>32</v>
      </c>
      <c r="L252" s="239"/>
      <c r="M252" s="240" t="s">
        <v>32</v>
      </c>
      <c r="N252" s="241" t="s">
        <v>49</v>
      </c>
      <c r="O252" s="66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8" t="s">
        <v>483</v>
      </c>
      <c r="AT252" s="178" t="s">
        <v>416</v>
      </c>
      <c r="AU252" s="178" t="s">
        <v>150</v>
      </c>
      <c r="AY252" s="18" t="s">
        <v>140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86</v>
      </c>
      <c r="BK252" s="179">
        <f>ROUND(I252*H252,2)</f>
        <v>0</v>
      </c>
      <c r="BL252" s="18" t="s">
        <v>348</v>
      </c>
      <c r="BM252" s="178" t="s">
        <v>1349</v>
      </c>
    </row>
    <row r="253" spans="1:65" s="2" customFormat="1" ht="11.25">
      <c r="A253" s="36"/>
      <c r="B253" s="37"/>
      <c r="C253" s="38"/>
      <c r="D253" s="180" t="s">
        <v>146</v>
      </c>
      <c r="E253" s="38"/>
      <c r="F253" s="181" t="s">
        <v>1822</v>
      </c>
      <c r="G253" s="38"/>
      <c r="H253" s="38"/>
      <c r="I253" s="182"/>
      <c r="J253" s="38"/>
      <c r="K253" s="38"/>
      <c r="L253" s="41"/>
      <c r="M253" s="183"/>
      <c r="N253" s="18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8" t="s">
        <v>146</v>
      </c>
      <c r="AU253" s="18" t="s">
        <v>150</v>
      </c>
    </row>
    <row r="254" spans="1:65" s="2" customFormat="1" ht="16.5" customHeight="1">
      <c r="A254" s="36"/>
      <c r="B254" s="37"/>
      <c r="C254" s="232" t="s">
        <v>747</v>
      </c>
      <c r="D254" s="232" t="s">
        <v>416</v>
      </c>
      <c r="E254" s="233" t="s">
        <v>1823</v>
      </c>
      <c r="F254" s="234" t="s">
        <v>1824</v>
      </c>
      <c r="G254" s="235" t="s">
        <v>358</v>
      </c>
      <c r="H254" s="236">
        <v>15</v>
      </c>
      <c r="I254" s="237"/>
      <c r="J254" s="238">
        <f>ROUND(I254*H254,2)</f>
        <v>0</v>
      </c>
      <c r="K254" s="234" t="s">
        <v>32</v>
      </c>
      <c r="L254" s="239"/>
      <c r="M254" s="240" t="s">
        <v>32</v>
      </c>
      <c r="N254" s="241" t="s">
        <v>49</v>
      </c>
      <c r="O254" s="66"/>
      <c r="P254" s="176">
        <f>O254*H254</f>
        <v>0</v>
      </c>
      <c r="Q254" s="176">
        <v>0</v>
      </c>
      <c r="R254" s="176">
        <f>Q254*H254</f>
        <v>0</v>
      </c>
      <c r="S254" s="176">
        <v>0</v>
      </c>
      <c r="T254" s="17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8" t="s">
        <v>483</v>
      </c>
      <c r="AT254" s="178" t="s">
        <v>416</v>
      </c>
      <c r="AU254" s="178" t="s">
        <v>150</v>
      </c>
      <c r="AY254" s="18" t="s">
        <v>140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86</v>
      </c>
      <c r="BK254" s="179">
        <f>ROUND(I254*H254,2)</f>
        <v>0</v>
      </c>
      <c r="BL254" s="18" t="s">
        <v>348</v>
      </c>
      <c r="BM254" s="178" t="s">
        <v>1360</v>
      </c>
    </row>
    <row r="255" spans="1:65" s="2" customFormat="1" ht="11.25">
      <c r="A255" s="36"/>
      <c r="B255" s="37"/>
      <c r="C255" s="38"/>
      <c r="D255" s="180" t="s">
        <v>146</v>
      </c>
      <c r="E255" s="38"/>
      <c r="F255" s="181" t="s">
        <v>1824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146</v>
      </c>
      <c r="AU255" s="18" t="s">
        <v>150</v>
      </c>
    </row>
    <row r="256" spans="1:65" s="11" customFormat="1" ht="20.85" customHeight="1">
      <c r="B256" s="153"/>
      <c r="C256" s="154"/>
      <c r="D256" s="155" t="s">
        <v>77</v>
      </c>
      <c r="E256" s="196" t="s">
        <v>1651</v>
      </c>
      <c r="F256" s="196" t="s">
        <v>1705</v>
      </c>
      <c r="G256" s="154"/>
      <c r="H256" s="154"/>
      <c r="I256" s="157"/>
      <c r="J256" s="197">
        <f>BK256</f>
        <v>0</v>
      </c>
      <c r="K256" s="154"/>
      <c r="L256" s="159"/>
      <c r="M256" s="160"/>
      <c r="N256" s="161"/>
      <c r="O256" s="161"/>
      <c r="P256" s="162">
        <f>SUM(P257:P296)</f>
        <v>0</v>
      </c>
      <c r="Q256" s="161"/>
      <c r="R256" s="162">
        <f>SUM(R257:R296)</f>
        <v>0</v>
      </c>
      <c r="S256" s="161"/>
      <c r="T256" s="163">
        <f>SUM(T257:T296)</f>
        <v>0</v>
      </c>
      <c r="AR256" s="164" t="s">
        <v>86</v>
      </c>
      <c r="AT256" s="165" t="s">
        <v>77</v>
      </c>
      <c r="AU256" s="165" t="s">
        <v>88</v>
      </c>
      <c r="AY256" s="164" t="s">
        <v>140</v>
      </c>
      <c r="BK256" s="166">
        <f>SUM(BK257:BK296)</f>
        <v>0</v>
      </c>
    </row>
    <row r="257" spans="1:65" s="2" customFormat="1" ht="16.5" customHeight="1">
      <c r="A257" s="36"/>
      <c r="B257" s="37"/>
      <c r="C257" s="232" t="s">
        <v>753</v>
      </c>
      <c r="D257" s="232" t="s">
        <v>416</v>
      </c>
      <c r="E257" s="233" t="s">
        <v>1825</v>
      </c>
      <c r="F257" s="234" t="s">
        <v>1826</v>
      </c>
      <c r="G257" s="235" t="s">
        <v>366</v>
      </c>
      <c r="H257" s="236">
        <v>19</v>
      </c>
      <c r="I257" s="237"/>
      <c r="J257" s="238">
        <f>ROUND(I257*H257,2)</f>
        <v>0</v>
      </c>
      <c r="K257" s="234" t="s">
        <v>32</v>
      </c>
      <c r="L257" s="239"/>
      <c r="M257" s="240" t="s">
        <v>32</v>
      </c>
      <c r="N257" s="241" t="s">
        <v>49</v>
      </c>
      <c r="O257" s="66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8" t="s">
        <v>483</v>
      </c>
      <c r="AT257" s="178" t="s">
        <v>416</v>
      </c>
      <c r="AU257" s="178" t="s">
        <v>150</v>
      </c>
      <c r="AY257" s="18" t="s">
        <v>140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86</v>
      </c>
      <c r="BK257" s="179">
        <f>ROUND(I257*H257,2)</f>
        <v>0</v>
      </c>
      <c r="BL257" s="18" t="s">
        <v>348</v>
      </c>
      <c r="BM257" s="178" t="s">
        <v>1372</v>
      </c>
    </row>
    <row r="258" spans="1:65" s="2" customFormat="1" ht="11.25">
      <c r="A258" s="36"/>
      <c r="B258" s="37"/>
      <c r="C258" s="38"/>
      <c r="D258" s="180" t="s">
        <v>146</v>
      </c>
      <c r="E258" s="38"/>
      <c r="F258" s="181" t="s">
        <v>1826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146</v>
      </c>
      <c r="AU258" s="18" t="s">
        <v>150</v>
      </c>
    </row>
    <row r="259" spans="1:65" s="2" customFormat="1" ht="16.5" customHeight="1">
      <c r="A259" s="36"/>
      <c r="B259" s="37"/>
      <c r="C259" s="232" t="s">
        <v>758</v>
      </c>
      <c r="D259" s="232" t="s">
        <v>416</v>
      </c>
      <c r="E259" s="233" t="s">
        <v>1827</v>
      </c>
      <c r="F259" s="234" t="s">
        <v>1828</v>
      </c>
      <c r="G259" s="235" t="s">
        <v>366</v>
      </c>
      <c r="H259" s="236">
        <v>19</v>
      </c>
      <c r="I259" s="237"/>
      <c r="J259" s="238">
        <f>ROUND(I259*H259,2)</f>
        <v>0</v>
      </c>
      <c r="K259" s="234" t="s">
        <v>32</v>
      </c>
      <c r="L259" s="239"/>
      <c r="M259" s="240" t="s">
        <v>32</v>
      </c>
      <c r="N259" s="241" t="s">
        <v>49</v>
      </c>
      <c r="O259" s="66"/>
      <c r="P259" s="176">
        <f>O259*H259</f>
        <v>0</v>
      </c>
      <c r="Q259" s="176">
        <v>0</v>
      </c>
      <c r="R259" s="176">
        <f>Q259*H259</f>
        <v>0</v>
      </c>
      <c r="S259" s="176">
        <v>0</v>
      </c>
      <c r="T259" s="177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8" t="s">
        <v>483</v>
      </c>
      <c r="AT259" s="178" t="s">
        <v>416</v>
      </c>
      <c r="AU259" s="178" t="s">
        <v>150</v>
      </c>
      <c r="AY259" s="18" t="s">
        <v>140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86</v>
      </c>
      <c r="BK259" s="179">
        <f>ROUND(I259*H259,2)</f>
        <v>0</v>
      </c>
      <c r="BL259" s="18" t="s">
        <v>348</v>
      </c>
      <c r="BM259" s="178" t="s">
        <v>1386</v>
      </c>
    </row>
    <row r="260" spans="1:65" s="2" customFormat="1" ht="11.25">
      <c r="A260" s="36"/>
      <c r="B260" s="37"/>
      <c r="C260" s="38"/>
      <c r="D260" s="180" t="s">
        <v>146</v>
      </c>
      <c r="E260" s="38"/>
      <c r="F260" s="181" t="s">
        <v>1828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146</v>
      </c>
      <c r="AU260" s="18" t="s">
        <v>150</v>
      </c>
    </row>
    <row r="261" spans="1:65" s="2" customFormat="1" ht="16.5" customHeight="1">
      <c r="A261" s="36"/>
      <c r="B261" s="37"/>
      <c r="C261" s="232" t="s">
        <v>765</v>
      </c>
      <c r="D261" s="232" t="s">
        <v>416</v>
      </c>
      <c r="E261" s="233" t="s">
        <v>1829</v>
      </c>
      <c r="F261" s="234" t="s">
        <v>1830</v>
      </c>
      <c r="G261" s="235" t="s">
        <v>366</v>
      </c>
      <c r="H261" s="236">
        <v>19</v>
      </c>
      <c r="I261" s="237"/>
      <c r="J261" s="238">
        <f>ROUND(I261*H261,2)</f>
        <v>0</v>
      </c>
      <c r="K261" s="234" t="s">
        <v>32</v>
      </c>
      <c r="L261" s="239"/>
      <c r="M261" s="240" t="s">
        <v>32</v>
      </c>
      <c r="N261" s="241" t="s">
        <v>49</v>
      </c>
      <c r="O261" s="66"/>
      <c r="P261" s="176">
        <f>O261*H261</f>
        <v>0</v>
      </c>
      <c r="Q261" s="176">
        <v>0</v>
      </c>
      <c r="R261" s="176">
        <f>Q261*H261</f>
        <v>0</v>
      </c>
      <c r="S261" s="176">
        <v>0</v>
      </c>
      <c r="T261" s="177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8" t="s">
        <v>483</v>
      </c>
      <c r="AT261" s="178" t="s">
        <v>416</v>
      </c>
      <c r="AU261" s="178" t="s">
        <v>150</v>
      </c>
      <c r="AY261" s="18" t="s">
        <v>140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86</v>
      </c>
      <c r="BK261" s="179">
        <f>ROUND(I261*H261,2)</f>
        <v>0</v>
      </c>
      <c r="BL261" s="18" t="s">
        <v>348</v>
      </c>
      <c r="BM261" s="178" t="s">
        <v>1412</v>
      </c>
    </row>
    <row r="262" spans="1:65" s="2" customFormat="1" ht="11.25">
      <c r="A262" s="36"/>
      <c r="B262" s="37"/>
      <c r="C262" s="38"/>
      <c r="D262" s="180" t="s">
        <v>146</v>
      </c>
      <c r="E262" s="38"/>
      <c r="F262" s="181" t="s">
        <v>1830</v>
      </c>
      <c r="G262" s="38"/>
      <c r="H262" s="38"/>
      <c r="I262" s="182"/>
      <c r="J262" s="38"/>
      <c r="K262" s="38"/>
      <c r="L262" s="41"/>
      <c r="M262" s="183"/>
      <c r="N262" s="18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8" t="s">
        <v>146</v>
      </c>
      <c r="AU262" s="18" t="s">
        <v>150</v>
      </c>
    </row>
    <row r="263" spans="1:65" s="2" customFormat="1" ht="16.5" customHeight="1">
      <c r="A263" s="36"/>
      <c r="B263" s="37"/>
      <c r="C263" s="232" t="s">
        <v>770</v>
      </c>
      <c r="D263" s="232" t="s">
        <v>416</v>
      </c>
      <c r="E263" s="233" t="s">
        <v>1831</v>
      </c>
      <c r="F263" s="234" t="s">
        <v>1832</v>
      </c>
      <c r="G263" s="235" t="s">
        <v>366</v>
      </c>
      <c r="H263" s="236">
        <v>6</v>
      </c>
      <c r="I263" s="237"/>
      <c r="J263" s="238">
        <f>ROUND(I263*H263,2)</f>
        <v>0</v>
      </c>
      <c r="K263" s="234" t="s">
        <v>32</v>
      </c>
      <c r="L263" s="239"/>
      <c r="M263" s="240" t="s">
        <v>32</v>
      </c>
      <c r="N263" s="241" t="s">
        <v>49</v>
      </c>
      <c r="O263" s="6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8" t="s">
        <v>483</v>
      </c>
      <c r="AT263" s="178" t="s">
        <v>416</v>
      </c>
      <c r="AU263" s="178" t="s">
        <v>150</v>
      </c>
      <c r="AY263" s="18" t="s">
        <v>140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86</v>
      </c>
      <c r="BK263" s="179">
        <f>ROUND(I263*H263,2)</f>
        <v>0</v>
      </c>
      <c r="BL263" s="18" t="s">
        <v>348</v>
      </c>
      <c r="BM263" s="178" t="s">
        <v>1425</v>
      </c>
    </row>
    <row r="264" spans="1:65" s="2" customFormat="1" ht="11.25">
      <c r="A264" s="36"/>
      <c r="B264" s="37"/>
      <c r="C264" s="38"/>
      <c r="D264" s="180" t="s">
        <v>146</v>
      </c>
      <c r="E264" s="38"/>
      <c r="F264" s="181" t="s">
        <v>1832</v>
      </c>
      <c r="G264" s="38"/>
      <c r="H264" s="38"/>
      <c r="I264" s="182"/>
      <c r="J264" s="38"/>
      <c r="K264" s="38"/>
      <c r="L264" s="41"/>
      <c r="M264" s="183"/>
      <c r="N264" s="18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8" t="s">
        <v>146</v>
      </c>
      <c r="AU264" s="18" t="s">
        <v>150</v>
      </c>
    </row>
    <row r="265" spans="1:65" s="2" customFormat="1" ht="16.5" customHeight="1">
      <c r="A265" s="36"/>
      <c r="B265" s="37"/>
      <c r="C265" s="232" t="s">
        <v>777</v>
      </c>
      <c r="D265" s="232" t="s">
        <v>416</v>
      </c>
      <c r="E265" s="233" t="s">
        <v>1833</v>
      </c>
      <c r="F265" s="234" t="s">
        <v>1834</v>
      </c>
      <c r="G265" s="235" t="s">
        <v>366</v>
      </c>
      <c r="H265" s="236">
        <v>6</v>
      </c>
      <c r="I265" s="237"/>
      <c r="J265" s="238">
        <f>ROUND(I265*H265,2)</f>
        <v>0</v>
      </c>
      <c r="K265" s="234" t="s">
        <v>32</v>
      </c>
      <c r="L265" s="239"/>
      <c r="M265" s="240" t="s">
        <v>32</v>
      </c>
      <c r="N265" s="241" t="s">
        <v>49</v>
      </c>
      <c r="O265" s="66"/>
      <c r="P265" s="176">
        <f>O265*H265</f>
        <v>0</v>
      </c>
      <c r="Q265" s="176">
        <v>0</v>
      </c>
      <c r="R265" s="176">
        <f>Q265*H265</f>
        <v>0</v>
      </c>
      <c r="S265" s="176">
        <v>0</v>
      </c>
      <c r="T265" s="177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78" t="s">
        <v>483</v>
      </c>
      <c r="AT265" s="178" t="s">
        <v>416</v>
      </c>
      <c r="AU265" s="178" t="s">
        <v>150</v>
      </c>
      <c r="AY265" s="18" t="s">
        <v>140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18" t="s">
        <v>86</v>
      </c>
      <c r="BK265" s="179">
        <f>ROUND(I265*H265,2)</f>
        <v>0</v>
      </c>
      <c r="BL265" s="18" t="s">
        <v>348</v>
      </c>
      <c r="BM265" s="178" t="s">
        <v>1436</v>
      </c>
    </row>
    <row r="266" spans="1:65" s="2" customFormat="1" ht="11.25">
      <c r="A266" s="36"/>
      <c r="B266" s="37"/>
      <c r="C266" s="38"/>
      <c r="D266" s="180" t="s">
        <v>146</v>
      </c>
      <c r="E266" s="38"/>
      <c r="F266" s="181" t="s">
        <v>1834</v>
      </c>
      <c r="G266" s="38"/>
      <c r="H266" s="38"/>
      <c r="I266" s="182"/>
      <c r="J266" s="38"/>
      <c r="K266" s="38"/>
      <c r="L266" s="41"/>
      <c r="M266" s="183"/>
      <c r="N266" s="18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8" t="s">
        <v>146</v>
      </c>
      <c r="AU266" s="18" t="s">
        <v>150</v>
      </c>
    </row>
    <row r="267" spans="1:65" s="2" customFormat="1" ht="16.5" customHeight="1">
      <c r="A267" s="36"/>
      <c r="B267" s="37"/>
      <c r="C267" s="232" t="s">
        <v>806</v>
      </c>
      <c r="D267" s="232" t="s">
        <v>416</v>
      </c>
      <c r="E267" s="233" t="s">
        <v>1835</v>
      </c>
      <c r="F267" s="234" t="s">
        <v>1836</v>
      </c>
      <c r="G267" s="235" t="s">
        <v>366</v>
      </c>
      <c r="H267" s="236">
        <v>6</v>
      </c>
      <c r="I267" s="237"/>
      <c r="J267" s="238">
        <f>ROUND(I267*H267,2)</f>
        <v>0</v>
      </c>
      <c r="K267" s="234" t="s">
        <v>32</v>
      </c>
      <c r="L267" s="239"/>
      <c r="M267" s="240" t="s">
        <v>32</v>
      </c>
      <c r="N267" s="241" t="s">
        <v>49</v>
      </c>
      <c r="O267" s="66"/>
      <c r="P267" s="176">
        <f>O267*H267</f>
        <v>0</v>
      </c>
      <c r="Q267" s="176">
        <v>0</v>
      </c>
      <c r="R267" s="176">
        <f>Q267*H267</f>
        <v>0</v>
      </c>
      <c r="S267" s="176">
        <v>0</v>
      </c>
      <c r="T267" s="177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78" t="s">
        <v>483</v>
      </c>
      <c r="AT267" s="178" t="s">
        <v>416</v>
      </c>
      <c r="AU267" s="178" t="s">
        <v>150</v>
      </c>
      <c r="AY267" s="18" t="s">
        <v>140</v>
      </c>
      <c r="BE267" s="179">
        <f>IF(N267="základní",J267,0)</f>
        <v>0</v>
      </c>
      <c r="BF267" s="179">
        <f>IF(N267="snížená",J267,0)</f>
        <v>0</v>
      </c>
      <c r="BG267" s="179">
        <f>IF(N267="zákl. přenesená",J267,0)</f>
        <v>0</v>
      </c>
      <c r="BH267" s="179">
        <f>IF(N267="sníž. přenesená",J267,0)</f>
        <v>0</v>
      </c>
      <c r="BI267" s="179">
        <f>IF(N267="nulová",J267,0)</f>
        <v>0</v>
      </c>
      <c r="BJ267" s="18" t="s">
        <v>86</v>
      </c>
      <c r="BK267" s="179">
        <f>ROUND(I267*H267,2)</f>
        <v>0</v>
      </c>
      <c r="BL267" s="18" t="s">
        <v>348</v>
      </c>
      <c r="BM267" s="178" t="s">
        <v>1449</v>
      </c>
    </row>
    <row r="268" spans="1:65" s="2" customFormat="1" ht="11.25">
      <c r="A268" s="36"/>
      <c r="B268" s="37"/>
      <c r="C268" s="38"/>
      <c r="D268" s="180" t="s">
        <v>146</v>
      </c>
      <c r="E268" s="38"/>
      <c r="F268" s="181" t="s">
        <v>1836</v>
      </c>
      <c r="G268" s="38"/>
      <c r="H268" s="38"/>
      <c r="I268" s="182"/>
      <c r="J268" s="38"/>
      <c r="K268" s="38"/>
      <c r="L268" s="41"/>
      <c r="M268" s="183"/>
      <c r="N268" s="18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8" t="s">
        <v>146</v>
      </c>
      <c r="AU268" s="18" t="s">
        <v>150</v>
      </c>
    </row>
    <row r="269" spans="1:65" s="2" customFormat="1" ht="16.5" customHeight="1">
      <c r="A269" s="36"/>
      <c r="B269" s="37"/>
      <c r="C269" s="232" t="s">
        <v>814</v>
      </c>
      <c r="D269" s="232" t="s">
        <v>416</v>
      </c>
      <c r="E269" s="233" t="s">
        <v>1837</v>
      </c>
      <c r="F269" s="234" t="s">
        <v>1838</v>
      </c>
      <c r="G269" s="235" t="s">
        <v>366</v>
      </c>
      <c r="H269" s="236">
        <v>7</v>
      </c>
      <c r="I269" s="237"/>
      <c r="J269" s="238">
        <f>ROUND(I269*H269,2)</f>
        <v>0</v>
      </c>
      <c r="K269" s="234" t="s">
        <v>32</v>
      </c>
      <c r="L269" s="239"/>
      <c r="M269" s="240" t="s">
        <v>32</v>
      </c>
      <c r="N269" s="241" t="s">
        <v>49</v>
      </c>
      <c r="O269" s="66"/>
      <c r="P269" s="176">
        <f>O269*H269</f>
        <v>0</v>
      </c>
      <c r="Q269" s="176">
        <v>0</v>
      </c>
      <c r="R269" s="176">
        <f>Q269*H269</f>
        <v>0</v>
      </c>
      <c r="S269" s="176">
        <v>0</v>
      </c>
      <c r="T269" s="177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8" t="s">
        <v>483</v>
      </c>
      <c r="AT269" s="178" t="s">
        <v>416</v>
      </c>
      <c r="AU269" s="178" t="s">
        <v>150</v>
      </c>
      <c r="AY269" s="18" t="s">
        <v>140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86</v>
      </c>
      <c r="BK269" s="179">
        <f>ROUND(I269*H269,2)</f>
        <v>0</v>
      </c>
      <c r="BL269" s="18" t="s">
        <v>348</v>
      </c>
      <c r="BM269" s="178" t="s">
        <v>1466</v>
      </c>
    </row>
    <row r="270" spans="1:65" s="2" customFormat="1" ht="11.25">
      <c r="A270" s="36"/>
      <c r="B270" s="37"/>
      <c r="C270" s="38"/>
      <c r="D270" s="180" t="s">
        <v>146</v>
      </c>
      <c r="E270" s="38"/>
      <c r="F270" s="181" t="s">
        <v>1838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146</v>
      </c>
      <c r="AU270" s="18" t="s">
        <v>150</v>
      </c>
    </row>
    <row r="271" spans="1:65" s="2" customFormat="1" ht="16.5" customHeight="1">
      <c r="A271" s="36"/>
      <c r="B271" s="37"/>
      <c r="C271" s="232" t="s">
        <v>818</v>
      </c>
      <c r="D271" s="232" t="s">
        <v>416</v>
      </c>
      <c r="E271" s="233" t="s">
        <v>1839</v>
      </c>
      <c r="F271" s="234" t="s">
        <v>1828</v>
      </c>
      <c r="G271" s="235" t="s">
        <v>366</v>
      </c>
      <c r="H271" s="236">
        <v>7</v>
      </c>
      <c r="I271" s="237"/>
      <c r="J271" s="238">
        <f>ROUND(I271*H271,2)</f>
        <v>0</v>
      </c>
      <c r="K271" s="234" t="s">
        <v>32</v>
      </c>
      <c r="L271" s="239"/>
      <c r="M271" s="240" t="s">
        <v>32</v>
      </c>
      <c r="N271" s="241" t="s">
        <v>49</v>
      </c>
      <c r="O271" s="6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483</v>
      </c>
      <c r="AT271" s="178" t="s">
        <v>416</v>
      </c>
      <c r="AU271" s="178" t="s">
        <v>150</v>
      </c>
      <c r="AY271" s="18" t="s">
        <v>140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348</v>
      </c>
      <c r="BM271" s="178" t="s">
        <v>1480</v>
      </c>
    </row>
    <row r="272" spans="1:65" s="2" customFormat="1" ht="11.25">
      <c r="A272" s="36"/>
      <c r="B272" s="37"/>
      <c r="C272" s="38"/>
      <c r="D272" s="180" t="s">
        <v>146</v>
      </c>
      <c r="E272" s="38"/>
      <c r="F272" s="181" t="s">
        <v>1828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146</v>
      </c>
      <c r="AU272" s="18" t="s">
        <v>150</v>
      </c>
    </row>
    <row r="273" spans="1:65" s="2" customFormat="1" ht="16.5" customHeight="1">
      <c r="A273" s="36"/>
      <c r="B273" s="37"/>
      <c r="C273" s="232" t="s">
        <v>823</v>
      </c>
      <c r="D273" s="232" t="s">
        <v>416</v>
      </c>
      <c r="E273" s="233" t="s">
        <v>1829</v>
      </c>
      <c r="F273" s="234" t="s">
        <v>1830</v>
      </c>
      <c r="G273" s="235" t="s">
        <v>366</v>
      </c>
      <c r="H273" s="236">
        <v>7</v>
      </c>
      <c r="I273" s="237"/>
      <c r="J273" s="238">
        <f>ROUND(I273*H273,2)</f>
        <v>0</v>
      </c>
      <c r="K273" s="234" t="s">
        <v>32</v>
      </c>
      <c r="L273" s="239"/>
      <c r="M273" s="240" t="s">
        <v>32</v>
      </c>
      <c r="N273" s="241" t="s">
        <v>49</v>
      </c>
      <c r="O273" s="66"/>
      <c r="P273" s="176">
        <f>O273*H273</f>
        <v>0</v>
      </c>
      <c r="Q273" s="176">
        <v>0</v>
      </c>
      <c r="R273" s="176">
        <f>Q273*H273</f>
        <v>0</v>
      </c>
      <c r="S273" s="176">
        <v>0</v>
      </c>
      <c r="T273" s="177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8" t="s">
        <v>483</v>
      </c>
      <c r="AT273" s="178" t="s">
        <v>416</v>
      </c>
      <c r="AU273" s="178" t="s">
        <v>150</v>
      </c>
      <c r="AY273" s="18" t="s">
        <v>140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86</v>
      </c>
      <c r="BK273" s="179">
        <f>ROUND(I273*H273,2)</f>
        <v>0</v>
      </c>
      <c r="BL273" s="18" t="s">
        <v>348</v>
      </c>
      <c r="BM273" s="178" t="s">
        <v>1493</v>
      </c>
    </row>
    <row r="274" spans="1:65" s="2" customFormat="1" ht="11.25">
      <c r="A274" s="36"/>
      <c r="B274" s="37"/>
      <c r="C274" s="38"/>
      <c r="D274" s="180" t="s">
        <v>146</v>
      </c>
      <c r="E274" s="38"/>
      <c r="F274" s="181" t="s">
        <v>1830</v>
      </c>
      <c r="G274" s="38"/>
      <c r="H274" s="38"/>
      <c r="I274" s="182"/>
      <c r="J274" s="38"/>
      <c r="K274" s="38"/>
      <c r="L274" s="41"/>
      <c r="M274" s="183"/>
      <c r="N274" s="18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8" t="s">
        <v>146</v>
      </c>
      <c r="AU274" s="18" t="s">
        <v>150</v>
      </c>
    </row>
    <row r="275" spans="1:65" s="2" customFormat="1" ht="16.5" customHeight="1">
      <c r="A275" s="36"/>
      <c r="B275" s="37"/>
      <c r="C275" s="232" t="s">
        <v>830</v>
      </c>
      <c r="D275" s="232" t="s">
        <v>416</v>
      </c>
      <c r="E275" s="233" t="s">
        <v>1840</v>
      </c>
      <c r="F275" s="234" t="s">
        <v>1841</v>
      </c>
      <c r="G275" s="235" t="s">
        <v>366</v>
      </c>
      <c r="H275" s="236">
        <v>6</v>
      </c>
      <c r="I275" s="237"/>
      <c r="J275" s="238">
        <f>ROUND(I275*H275,2)</f>
        <v>0</v>
      </c>
      <c r="K275" s="234" t="s">
        <v>32</v>
      </c>
      <c r="L275" s="239"/>
      <c r="M275" s="240" t="s">
        <v>32</v>
      </c>
      <c r="N275" s="241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483</v>
      </c>
      <c r="AT275" s="178" t="s">
        <v>416</v>
      </c>
      <c r="AU275" s="178" t="s">
        <v>150</v>
      </c>
      <c r="AY275" s="18" t="s">
        <v>140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348</v>
      </c>
      <c r="BM275" s="178" t="s">
        <v>1511</v>
      </c>
    </row>
    <row r="276" spans="1:65" s="2" customFormat="1" ht="11.25">
      <c r="A276" s="36"/>
      <c r="B276" s="37"/>
      <c r="C276" s="38"/>
      <c r="D276" s="180" t="s">
        <v>146</v>
      </c>
      <c r="E276" s="38"/>
      <c r="F276" s="181" t="s">
        <v>1841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146</v>
      </c>
      <c r="AU276" s="18" t="s">
        <v>150</v>
      </c>
    </row>
    <row r="277" spans="1:65" s="2" customFormat="1" ht="16.5" customHeight="1">
      <c r="A277" s="36"/>
      <c r="B277" s="37"/>
      <c r="C277" s="232" t="s">
        <v>840</v>
      </c>
      <c r="D277" s="232" t="s">
        <v>416</v>
      </c>
      <c r="E277" s="233" t="s">
        <v>1827</v>
      </c>
      <c r="F277" s="234" t="s">
        <v>1828</v>
      </c>
      <c r="G277" s="235" t="s">
        <v>366</v>
      </c>
      <c r="H277" s="236">
        <v>6</v>
      </c>
      <c r="I277" s="237"/>
      <c r="J277" s="238">
        <f>ROUND(I277*H277,2)</f>
        <v>0</v>
      </c>
      <c r="K277" s="234" t="s">
        <v>32</v>
      </c>
      <c r="L277" s="239"/>
      <c r="M277" s="240" t="s">
        <v>32</v>
      </c>
      <c r="N277" s="241" t="s">
        <v>49</v>
      </c>
      <c r="O277" s="66"/>
      <c r="P277" s="176">
        <f>O277*H277</f>
        <v>0</v>
      </c>
      <c r="Q277" s="176">
        <v>0</v>
      </c>
      <c r="R277" s="176">
        <f>Q277*H277</f>
        <v>0</v>
      </c>
      <c r="S277" s="176">
        <v>0</v>
      </c>
      <c r="T277" s="177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78" t="s">
        <v>483</v>
      </c>
      <c r="AT277" s="178" t="s">
        <v>416</v>
      </c>
      <c r="AU277" s="178" t="s">
        <v>150</v>
      </c>
      <c r="AY277" s="18" t="s">
        <v>140</v>
      </c>
      <c r="BE277" s="179">
        <f>IF(N277="základní",J277,0)</f>
        <v>0</v>
      </c>
      <c r="BF277" s="179">
        <f>IF(N277="snížená",J277,0)</f>
        <v>0</v>
      </c>
      <c r="BG277" s="179">
        <f>IF(N277="zákl. přenesená",J277,0)</f>
        <v>0</v>
      </c>
      <c r="BH277" s="179">
        <f>IF(N277="sníž. přenesená",J277,0)</f>
        <v>0</v>
      </c>
      <c r="BI277" s="179">
        <f>IF(N277="nulová",J277,0)</f>
        <v>0</v>
      </c>
      <c r="BJ277" s="18" t="s">
        <v>86</v>
      </c>
      <c r="BK277" s="179">
        <f>ROUND(I277*H277,2)</f>
        <v>0</v>
      </c>
      <c r="BL277" s="18" t="s">
        <v>348</v>
      </c>
      <c r="BM277" s="178" t="s">
        <v>1526</v>
      </c>
    </row>
    <row r="278" spans="1:65" s="2" customFormat="1" ht="11.25">
      <c r="A278" s="36"/>
      <c r="B278" s="37"/>
      <c r="C278" s="38"/>
      <c r="D278" s="180" t="s">
        <v>146</v>
      </c>
      <c r="E278" s="38"/>
      <c r="F278" s="181" t="s">
        <v>1828</v>
      </c>
      <c r="G278" s="38"/>
      <c r="H278" s="38"/>
      <c r="I278" s="182"/>
      <c r="J278" s="38"/>
      <c r="K278" s="38"/>
      <c r="L278" s="41"/>
      <c r="M278" s="183"/>
      <c r="N278" s="18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8" t="s">
        <v>146</v>
      </c>
      <c r="AU278" s="18" t="s">
        <v>150</v>
      </c>
    </row>
    <row r="279" spans="1:65" s="2" customFormat="1" ht="16.5" customHeight="1">
      <c r="A279" s="36"/>
      <c r="B279" s="37"/>
      <c r="C279" s="232" t="s">
        <v>846</v>
      </c>
      <c r="D279" s="232" t="s">
        <v>416</v>
      </c>
      <c r="E279" s="233" t="s">
        <v>1829</v>
      </c>
      <c r="F279" s="234" t="s">
        <v>1830</v>
      </c>
      <c r="G279" s="235" t="s">
        <v>366</v>
      </c>
      <c r="H279" s="236">
        <v>6</v>
      </c>
      <c r="I279" s="237"/>
      <c r="J279" s="238">
        <f>ROUND(I279*H279,2)</f>
        <v>0</v>
      </c>
      <c r="K279" s="234" t="s">
        <v>32</v>
      </c>
      <c r="L279" s="239"/>
      <c r="M279" s="240" t="s">
        <v>32</v>
      </c>
      <c r="N279" s="241" t="s">
        <v>49</v>
      </c>
      <c r="O279" s="6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8" t="s">
        <v>483</v>
      </c>
      <c r="AT279" s="178" t="s">
        <v>416</v>
      </c>
      <c r="AU279" s="178" t="s">
        <v>150</v>
      </c>
      <c r="AY279" s="18" t="s">
        <v>140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86</v>
      </c>
      <c r="BK279" s="179">
        <f>ROUND(I279*H279,2)</f>
        <v>0</v>
      </c>
      <c r="BL279" s="18" t="s">
        <v>348</v>
      </c>
      <c r="BM279" s="178" t="s">
        <v>1842</v>
      </c>
    </row>
    <row r="280" spans="1:65" s="2" customFormat="1" ht="11.25">
      <c r="A280" s="36"/>
      <c r="B280" s="37"/>
      <c r="C280" s="38"/>
      <c r="D280" s="180" t="s">
        <v>146</v>
      </c>
      <c r="E280" s="38"/>
      <c r="F280" s="181" t="s">
        <v>1830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146</v>
      </c>
      <c r="AU280" s="18" t="s">
        <v>150</v>
      </c>
    </row>
    <row r="281" spans="1:65" s="2" customFormat="1" ht="16.5" customHeight="1">
      <c r="A281" s="36"/>
      <c r="B281" s="37"/>
      <c r="C281" s="232" t="s">
        <v>851</v>
      </c>
      <c r="D281" s="232" t="s">
        <v>416</v>
      </c>
      <c r="E281" s="233" t="s">
        <v>1843</v>
      </c>
      <c r="F281" s="234" t="s">
        <v>1844</v>
      </c>
      <c r="G281" s="235" t="s">
        <v>366</v>
      </c>
      <c r="H281" s="236">
        <v>2</v>
      </c>
      <c r="I281" s="237"/>
      <c r="J281" s="238">
        <f>ROUND(I281*H281,2)</f>
        <v>0</v>
      </c>
      <c r="K281" s="234" t="s">
        <v>32</v>
      </c>
      <c r="L281" s="239"/>
      <c r="M281" s="240" t="s">
        <v>32</v>
      </c>
      <c r="N281" s="241" t="s">
        <v>49</v>
      </c>
      <c r="O281" s="6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8" t="s">
        <v>483</v>
      </c>
      <c r="AT281" s="178" t="s">
        <v>416</v>
      </c>
      <c r="AU281" s="178" t="s">
        <v>150</v>
      </c>
      <c r="AY281" s="18" t="s">
        <v>140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86</v>
      </c>
      <c r="BK281" s="179">
        <f>ROUND(I281*H281,2)</f>
        <v>0</v>
      </c>
      <c r="BL281" s="18" t="s">
        <v>348</v>
      </c>
      <c r="BM281" s="178" t="s">
        <v>1845</v>
      </c>
    </row>
    <row r="282" spans="1:65" s="2" customFormat="1" ht="11.25">
      <c r="A282" s="36"/>
      <c r="B282" s="37"/>
      <c r="C282" s="38"/>
      <c r="D282" s="180" t="s">
        <v>146</v>
      </c>
      <c r="E282" s="38"/>
      <c r="F282" s="181" t="s">
        <v>1844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146</v>
      </c>
      <c r="AU282" s="18" t="s">
        <v>150</v>
      </c>
    </row>
    <row r="283" spans="1:65" s="2" customFormat="1" ht="16.5" customHeight="1">
      <c r="A283" s="36"/>
      <c r="B283" s="37"/>
      <c r="C283" s="232" t="s">
        <v>857</v>
      </c>
      <c r="D283" s="232" t="s">
        <v>416</v>
      </c>
      <c r="E283" s="233" t="s">
        <v>1827</v>
      </c>
      <c r="F283" s="234" t="s">
        <v>1828</v>
      </c>
      <c r="G283" s="235" t="s">
        <v>366</v>
      </c>
      <c r="H283" s="236">
        <v>2</v>
      </c>
      <c r="I283" s="237"/>
      <c r="J283" s="238">
        <f>ROUND(I283*H283,2)</f>
        <v>0</v>
      </c>
      <c r="K283" s="234" t="s">
        <v>32</v>
      </c>
      <c r="L283" s="239"/>
      <c r="M283" s="240" t="s">
        <v>32</v>
      </c>
      <c r="N283" s="241" t="s">
        <v>49</v>
      </c>
      <c r="O283" s="66"/>
      <c r="P283" s="176">
        <f>O283*H283</f>
        <v>0</v>
      </c>
      <c r="Q283" s="176">
        <v>0</v>
      </c>
      <c r="R283" s="176">
        <f>Q283*H283</f>
        <v>0</v>
      </c>
      <c r="S283" s="176">
        <v>0</v>
      </c>
      <c r="T283" s="177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8" t="s">
        <v>483</v>
      </c>
      <c r="AT283" s="178" t="s">
        <v>416</v>
      </c>
      <c r="AU283" s="178" t="s">
        <v>150</v>
      </c>
      <c r="AY283" s="18" t="s">
        <v>140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86</v>
      </c>
      <c r="BK283" s="179">
        <f>ROUND(I283*H283,2)</f>
        <v>0</v>
      </c>
      <c r="BL283" s="18" t="s">
        <v>348</v>
      </c>
      <c r="BM283" s="178" t="s">
        <v>1846</v>
      </c>
    </row>
    <row r="284" spans="1:65" s="2" customFormat="1" ht="11.25">
      <c r="A284" s="36"/>
      <c r="B284" s="37"/>
      <c r="C284" s="38"/>
      <c r="D284" s="180" t="s">
        <v>146</v>
      </c>
      <c r="E284" s="38"/>
      <c r="F284" s="181" t="s">
        <v>1828</v>
      </c>
      <c r="G284" s="38"/>
      <c r="H284" s="38"/>
      <c r="I284" s="182"/>
      <c r="J284" s="38"/>
      <c r="K284" s="38"/>
      <c r="L284" s="41"/>
      <c r="M284" s="183"/>
      <c r="N284" s="18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8" t="s">
        <v>146</v>
      </c>
      <c r="AU284" s="18" t="s">
        <v>150</v>
      </c>
    </row>
    <row r="285" spans="1:65" s="2" customFormat="1" ht="16.5" customHeight="1">
      <c r="A285" s="36"/>
      <c r="B285" s="37"/>
      <c r="C285" s="232" t="s">
        <v>860</v>
      </c>
      <c r="D285" s="232" t="s">
        <v>416</v>
      </c>
      <c r="E285" s="233" t="s">
        <v>1829</v>
      </c>
      <c r="F285" s="234" t="s">
        <v>1830</v>
      </c>
      <c r="G285" s="235" t="s">
        <v>366</v>
      </c>
      <c r="H285" s="236">
        <v>2</v>
      </c>
      <c r="I285" s="237"/>
      <c r="J285" s="238">
        <f>ROUND(I285*H285,2)</f>
        <v>0</v>
      </c>
      <c r="K285" s="234" t="s">
        <v>32</v>
      </c>
      <c r="L285" s="239"/>
      <c r="M285" s="240" t="s">
        <v>32</v>
      </c>
      <c r="N285" s="241" t="s">
        <v>49</v>
      </c>
      <c r="O285" s="66"/>
      <c r="P285" s="176">
        <f>O285*H285</f>
        <v>0</v>
      </c>
      <c r="Q285" s="176">
        <v>0</v>
      </c>
      <c r="R285" s="176">
        <f>Q285*H285</f>
        <v>0</v>
      </c>
      <c r="S285" s="176">
        <v>0</v>
      </c>
      <c r="T285" s="177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78" t="s">
        <v>483</v>
      </c>
      <c r="AT285" s="178" t="s">
        <v>416</v>
      </c>
      <c r="AU285" s="178" t="s">
        <v>150</v>
      </c>
      <c r="AY285" s="18" t="s">
        <v>140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18" t="s">
        <v>86</v>
      </c>
      <c r="BK285" s="179">
        <f>ROUND(I285*H285,2)</f>
        <v>0</v>
      </c>
      <c r="BL285" s="18" t="s">
        <v>348</v>
      </c>
      <c r="BM285" s="178" t="s">
        <v>1847</v>
      </c>
    </row>
    <row r="286" spans="1:65" s="2" customFormat="1" ht="11.25">
      <c r="A286" s="36"/>
      <c r="B286" s="37"/>
      <c r="C286" s="38"/>
      <c r="D286" s="180" t="s">
        <v>146</v>
      </c>
      <c r="E286" s="38"/>
      <c r="F286" s="181" t="s">
        <v>1830</v>
      </c>
      <c r="G286" s="38"/>
      <c r="H286" s="38"/>
      <c r="I286" s="182"/>
      <c r="J286" s="38"/>
      <c r="K286" s="38"/>
      <c r="L286" s="41"/>
      <c r="M286" s="183"/>
      <c r="N286" s="18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8" t="s">
        <v>146</v>
      </c>
      <c r="AU286" s="18" t="s">
        <v>150</v>
      </c>
    </row>
    <row r="287" spans="1:65" s="2" customFormat="1" ht="16.5" customHeight="1">
      <c r="A287" s="36"/>
      <c r="B287" s="37"/>
      <c r="C287" s="232" t="s">
        <v>866</v>
      </c>
      <c r="D287" s="232" t="s">
        <v>416</v>
      </c>
      <c r="E287" s="233" t="s">
        <v>1848</v>
      </c>
      <c r="F287" s="234" t="s">
        <v>1849</v>
      </c>
      <c r="G287" s="235" t="s">
        <v>366</v>
      </c>
      <c r="H287" s="236">
        <v>5</v>
      </c>
      <c r="I287" s="237"/>
      <c r="J287" s="238">
        <f>ROUND(I287*H287,2)</f>
        <v>0</v>
      </c>
      <c r="K287" s="234" t="s">
        <v>32</v>
      </c>
      <c r="L287" s="239"/>
      <c r="M287" s="240" t="s">
        <v>32</v>
      </c>
      <c r="N287" s="241" t="s">
        <v>49</v>
      </c>
      <c r="O287" s="6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483</v>
      </c>
      <c r="AT287" s="178" t="s">
        <v>416</v>
      </c>
      <c r="AU287" s="178" t="s">
        <v>150</v>
      </c>
      <c r="AY287" s="18" t="s">
        <v>140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348</v>
      </c>
      <c r="BM287" s="178" t="s">
        <v>1850</v>
      </c>
    </row>
    <row r="288" spans="1:65" s="2" customFormat="1" ht="11.25">
      <c r="A288" s="36"/>
      <c r="B288" s="37"/>
      <c r="C288" s="38"/>
      <c r="D288" s="180" t="s">
        <v>146</v>
      </c>
      <c r="E288" s="38"/>
      <c r="F288" s="181" t="s">
        <v>1849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146</v>
      </c>
      <c r="AU288" s="18" t="s">
        <v>150</v>
      </c>
    </row>
    <row r="289" spans="1:65" s="2" customFormat="1" ht="16.5" customHeight="1">
      <c r="A289" s="36"/>
      <c r="B289" s="37"/>
      <c r="C289" s="232" t="s">
        <v>871</v>
      </c>
      <c r="D289" s="232" t="s">
        <v>416</v>
      </c>
      <c r="E289" s="233" t="s">
        <v>1851</v>
      </c>
      <c r="F289" s="234" t="s">
        <v>1852</v>
      </c>
      <c r="G289" s="235" t="s">
        <v>366</v>
      </c>
      <c r="H289" s="236">
        <v>5</v>
      </c>
      <c r="I289" s="237"/>
      <c r="J289" s="238">
        <f>ROUND(I289*H289,2)</f>
        <v>0</v>
      </c>
      <c r="K289" s="234" t="s">
        <v>32</v>
      </c>
      <c r="L289" s="239"/>
      <c r="M289" s="240" t="s">
        <v>32</v>
      </c>
      <c r="N289" s="241" t="s">
        <v>49</v>
      </c>
      <c r="O289" s="66"/>
      <c r="P289" s="176">
        <f>O289*H289</f>
        <v>0</v>
      </c>
      <c r="Q289" s="176">
        <v>0</v>
      </c>
      <c r="R289" s="176">
        <f>Q289*H289</f>
        <v>0</v>
      </c>
      <c r="S289" s="176">
        <v>0</v>
      </c>
      <c r="T289" s="177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78" t="s">
        <v>483</v>
      </c>
      <c r="AT289" s="178" t="s">
        <v>416</v>
      </c>
      <c r="AU289" s="178" t="s">
        <v>150</v>
      </c>
      <c r="AY289" s="18" t="s">
        <v>140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86</v>
      </c>
      <c r="BK289" s="179">
        <f>ROUND(I289*H289,2)</f>
        <v>0</v>
      </c>
      <c r="BL289" s="18" t="s">
        <v>348</v>
      </c>
      <c r="BM289" s="178" t="s">
        <v>1853</v>
      </c>
    </row>
    <row r="290" spans="1:65" s="2" customFormat="1" ht="11.25">
      <c r="A290" s="36"/>
      <c r="B290" s="37"/>
      <c r="C290" s="38"/>
      <c r="D290" s="180" t="s">
        <v>146</v>
      </c>
      <c r="E290" s="38"/>
      <c r="F290" s="181" t="s">
        <v>1852</v>
      </c>
      <c r="G290" s="38"/>
      <c r="H290" s="38"/>
      <c r="I290" s="182"/>
      <c r="J290" s="38"/>
      <c r="K290" s="38"/>
      <c r="L290" s="41"/>
      <c r="M290" s="183"/>
      <c r="N290" s="18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146</v>
      </c>
      <c r="AU290" s="18" t="s">
        <v>150</v>
      </c>
    </row>
    <row r="291" spans="1:65" s="2" customFormat="1" ht="16.5" customHeight="1">
      <c r="A291" s="36"/>
      <c r="B291" s="37"/>
      <c r="C291" s="232" t="s">
        <v>877</v>
      </c>
      <c r="D291" s="232" t="s">
        <v>416</v>
      </c>
      <c r="E291" s="233" t="s">
        <v>1854</v>
      </c>
      <c r="F291" s="234" t="s">
        <v>1855</v>
      </c>
      <c r="G291" s="235" t="s">
        <v>366</v>
      </c>
      <c r="H291" s="236">
        <v>1</v>
      </c>
      <c r="I291" s="237"/>
      <c r="J291" s="238">
        <f>ROUND(I291*H291,2)</f>
        <v>0</v>
      </c>
      <c r="K291" s="234" t="s">
        <v>32</v>
      </c>
      <c r="L291" s="239"/>
      <c r="M291" s="240" t="s">
        <v>32</v>
      </c>
      <c r="N291" s="241" t="s">
        <v>49</v>
      </c>
      <c r="O291" s="66"/>
      <c r="P291" s="176">
        <f>O291*H291</f>
        <v>0</v>
      </c>
      <c r="Q291" s="176">
        <v>0</v>
      </c>
      <c r="R291" s="176">
        <f>Q291*H291</f>
        <v>0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483</v>
      </c>
      <c r="AT291" s="178" t="s">
        <v>416</v>
      </c>
      <c r="AU291" s="178" t="s">
        <v>150</v>
      </c>
      <c r="AY291" s="18" t="s">
        <v>140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348</v>
      </c>
      <c r="BM291" s="178" t="s">
        <v>1856</v>
      </c>
    </row>
    <row r="292" spans="1:65" s="2" customFormat="1" ht="11.25">
      <c r="A292" s="36"/>
      <c r="B292" s="37"/>
      <c r="C292" s="38"/>
      <c r="D292" s="180" t="s">
        <v>146</v>
      </c>
      <c r="E292" s="38"/>
      <c r="F292" s="181" t="s">
        <v>1855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146</v>
      </c>
      <c r="AU292" s="18" t="s">
        <v>150</v>
      </c>
    </row>
    <row r="293" spans="1:65" s="2" customFormat="1" ht="16.5" customHeight="1">
      <c r="A293" s="36"/>
      <c r="B293" s="37"/>
      <c r="C293" s="232" t="s">
        <v>882</v>
      </c>
      <c r="D293" s="232" t="s">
        <v>416</v>
      </c>
      <c r="E293" s="233" t="s">
        <v>1857</v>
      </c>
      <c r="F293" s="234" t="s">
        <v>1858</v>
      </c>
      <c r="G293" s="235" t="s">
        <v>366</v>
      </c>
      <c r="H293" s="236">
        <v>2</v>
      </c>
      <c r="I293" s="237"/>
      <c r="J293" s="238">
        <f>ROUND(I293*H293,2)</f>
        <v>0</v>
      </c>
      <c r="K293" s="234" t="s">
        <v>32</v>
      </c>
      <c r="L293" s="239"/>
      <c r="M293" s="240" t="s">
        <v>32</v>
      </c>
      <c r="N293" s="241" t="s">
        <v>49</v>
      </c>
      <c r="O293" s="66"/>
      <c r="P293" s="176">
        <f>O293*H293</f>
        <v>0</v>
      </c>
      <c r="Q293" s="176">
        <v>0</v>
      </c>
      <c r="R293" s="176">
        <f>Q293*H293</f>
        <v>0</v>
      </c>
      <c r="S293" s="176">
        <v>0</v>
      </c>
      <c r="T293" s="17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8" t="s">
        <v>483</v>
      </c>
      <c r="AT293" s="178" t="s">
        <v>416</v>
      </c>
      <c r="AU293" s="178" t="s">
        <v>150</v>
      </c>
      <c r="AY293" s="18" t="s">
        <v>140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86</v>
      </c>
      <c r="BK293" s="179">
        <f>ROUND(I293*H293,2)</f>
        <v>0</v>
      </c>
      <c r="BL293" s="18" t="s">
        <v>348</v>
      </c>
      <c r="BM293" s="178" t="s">
        <v>1859</v>
      </c>
    </row>
    <row r="294" spans="1:65" s="2" customFormat="1" ht="11.25">
      <c r="A294" s="36"/>
      <c r="B294" s="37"/>
      <c r="C294" s="38"/>
      <c r="D294" s="180" t="s">
        <v>146</v>
      </c>
      <c r="E294" s="38"/>
      <c r="F294" s="181" t="s">
        <v>1858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146</v>
      </c>
      <c r="AU294" s="18" t="s">
        <v>150</v>
      </c>
    </row>
    <row r="295" spans="1:65" s="2" customFormat="1" ht="16.5" customHeight="1">
      <c r="A295" s="36"/>
      <c r="B295" s="37"/>
      <c r="C295" s="232" t="s">
        <v>888</v>
      </c>
      <c r="D295" s="232" t="s">
        <v>416</v>
      </c>
      <c r="E295" s="233" t="s">
        <v>1860</v>
      </c>
      <c r="F295" s="234" t="s">
        <v>1861</v>
      </c>
      <c r="G295" s="235" t="s">
        <v>366</v>
      </c>
      <c r="H295" s="236">
        <v>3</v>
      </c>
      <c r="I295" s="237"/>
      <c r="J295" s="238">
        <f>ROUND(I295*H295,2)</f>
        <v>0</v>
      </c>
      <c r="K295" s="234" t="s">
        <v>32</v>
      </c>
      <c r="L295" s="239"/>
      <c r="M295" s="240" t="s">
        <v>32</v>
      </c>
      <c r="N295" s="241" t="s">
        <v>49</v>
      </c>
      <c r="O295" s="66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8" t="s">
        <v>483</v>
      </c>
      <c r="AT295" s="178" t="s">
        <v>416</v>
      </c>
      <c r="AU295" s="178" t="s">
        <v>150</v>
      </c>
      <c r="AY295" s="18" t="s">
        <v>140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86</v>
      </c>
      <c r="BK295" s="179">
        <f>ROUND(I295*H295,2)</f>
        <v>0</v>
      </c>
      <c r="BL295" s="18" t="s">
        <v>348</v>
      </c>
      <c r="BM295" s="178" t="s">
        <v>1862</v>
      </c>
    </row>
    <row r="296" spans="1:65" s="2" customFormat="1" ht="11.25">
      <c r="A296" s="36"/>
      <c r="B296" s="37"/>
      <c r="C296" s="38"/>
      <c r="D296" s="180" t="s">
        <v>146</v>
      </c>
      <c r="E296" s="38"/>
      <c r="F296" s="181" t="s">
        <v>1861</v>
      </c>
      <c r="G296" s="38"/>
      <c r="H296" s="38"/>
      <c r="I296" s="182"/>
      <c r="J296" s="38"/>
      <c r="K296" s="38"/>
      <c r="L296" s="41"/>
      <c r="M296" s="183"/>
      <c r="N296" s="184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146</v>
      </c>
      <c r="AU296" s="18" t="s">
        <v>150</v>
      </c>
    </row>
    <row r="297" spans="1:65" s="11" customFormat="1" ht="20.85" customHeight="1">
      <c r="B297" s="153"/>
      <c r="C297" s="154"/>
      <c r="D297" s="155" t="s">
        <v>77</v>
      </c>
      <c r="E297" s="196" t="s">
        <v>1656</v>
      </c>
      <c r="F297" s="196" t="s">
        <v>1729</v>
      </c>
      <c r="G297" s="154"/>
      <c r="H297" s="154"/>
      <c r="I297" s="157"/>
      <c r="J297" s="197">
        <f>BK297</f>
        <v>0</v>
      </c>
      <c r="K297" s="154"/>
      <c r="L297" s="159"/>
      <c r="M297" s="160"/>
      <c r="N297" s="161"/>
      <c r="O297" s="161"/>
      <c r="P297" s="162">
        <f>SUM(P298:P309)</f>
        <v>0</v>
      </c>
      <c r="Q297" s="161"/>
      <c r="R297" s="162">
        <f>SUM(R298:R309)</f>
        <v>0</v>
      </c>
      <c r="S297" s="161"/>
      <c r="T297" s="163">
        <f>SUM(T298:T309)</f>
        <v>0</v>
      </c>
      <c r="AR297" s="164" t="s">
        <v>86</v>
      </c>
      <c r="AT297" s="165" t="s">
        <v>77</v>
      </c>
      <c r="AU297" s="165" t="s">
        <v>88</v>
      </c>
      <c r="AY297" s="164" t="s">
        <v>140</v>
      </c>
      <c r="BK297" s="166">
        <f>SUM(BK298:BK309)</f>
        <v>0</v>
      </c>
    </row>
    <row r="298" spans="1:65" s="2" customFormat="1" ht="16.5" customHeight="1">
      <c r="A298" s="36"/>
      <c r="B298" s="37"/>
      <c r="C298" s="232" t="s">
        <v>894</v>
      </c>
      <c r="D298" s="232" t="s">
        <v>416</v>
      </c>
      <c r="E298" s="233" t="s">
        <v>1863</v>
      </c>
      <c r="F298" s="234" t="s">
        <v>1864</v>
      </c>
      <c r="G298" s="235" t="s">
        <v>366</v>
      </c>
      <c r="H298" s="236">
        <v>98</v>
      </c>
      <c r="I298" s="237"/>
      <c r="J298" s="238">
        <f>ROUND(I298*H298,2)</f>
        <v>0</v>
      </c>
      <c r="K298" s="234" t="s">
        <v>32</v>
      </c>
      <c r="L298" s="239"/>
      <c r="M298" s="240" t="s">
        <v>32</v>
      </c>
      <c r="N298" s="241" t="s">
        <v>49</v>
      </c>
      <c r="O298" s="66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78" t="s">
        <v>483</v>
      </c>
      <c r="AT298" s="178" t="s">
        <v>416</v>
      </c>
      <c r="AU298" s="178" t="s">
        <v>150</v>
      </c>
      <c r="AY298" s="18" t="s">
        <v>140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18" t="s">
        <v>86</v>
      </c>
      <c r="BK298" s="179">
        <f>ROUND(I298*H298,2)</f>
        <v>0</v>
      </c>
      <c r="BL298" s="18" t="s">
        <v>348</v>
      </c>
      <c r="BM298" s="178" t="s">
        <v>1865</v>
      </c>
    </row>
    <row r="299" spans="1:65" s="2" customFormat="1" ht="11.25">
      <c r="A299" s="36"/>
      <c r="B299" s="37"/>
      <c r="C299" s="38"/>
      <c r="D299" s="180" t="s">
        <v>146</v>
      </c>
      <c r="E299" s="38"/>
      <c r="F299" s="181" t="s">
        <v>1864</v>
      </c>
      <c r="G299" s="38"/>
      <c r="H299" s="38"/>
      <c r="I299" s="182"/>
      <c r="J299" s="38"/>
      <c r="K299" s="38"/>
      <c r="L299" s="41"/>
      <c r="M299" s="183"/>
      <c r="N299" s="18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8" t="s">
        <v>146</v>
      </c>
      <c r="AU299" s="18" t="s">
        <v>150</v>
      </c>
    </row>
    <row r="300" spans="1:65" s="2" customFormat="1" ht="16.5" customHeight="1">
      <c r="A300" s="36"/>
      <c r="B300" s="37"/>
      <c r="C300" s="232" t="s">
        <v>902</v>
      </c>
      <c r="D300" s="232" t="s">
        <v>416</v>
      </c>
      <c r="E300" s="233" t="s">
        <v>1829</v>
      </c>
      <c r="F300" s="234" t="s">
        <v>1830</v>
      </c>
      <c r="G300" s="235" t="s">
        <v>366</v>
      </c>
      <c r="H300" s="236">
        <v>35</v>
      </c>
      <c r="I300" s="237"/>
      <c r="J300" s="238">
        <f>ROUND(I300*H300,2)</f>
        <v>0</v>
      </c>
      <c r="K300" s="234" t="s">
        <v>32</v>
      </c>
      <c r="L300" s="239"/>
      <c r="M300" s="240" t="s">
        <v>32</v>
      </c>
      <c r="N300" s="241" t="s">
        <v>49</v>
      </c>
      <c r="O300" s="66"/>
      <c r="P300" s="176">
        <f>O300*H300</f>
        <v>0</v>
      </c>
      <c r="Q300" s="176">
        <v>0</v>
      </c>
      <c r="R300" s="176">
        <f>Q300*H300</f>
        <v>0</v>
      </c>
      <c r="S300" s="176">
        <v>0</v>
      </c>
      <c r="T300" s="177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78" t="s">
        <v>483</v>
      </c>
      <c r="AT300" s="178" t="s">
        <v>416</v>
      </c>
      <c r="AU300" s="178" t="s">
        <v>150</v>
      </c>
      <c r="AY300" s="18" t="s">
        <v>140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18" t="s">
        <v>86</v>
      </c>
      <c r="BK300" s="179">
        <f>ROUND(I300*H300,2)</f>
        <v>0</v>
      </c>
      <c r="BL300" s="18" t="s">
        <v>348</v>
      </c>
      <c r="BM300" s="178" t="s">
        <v>1866</v>
      </c>
    </row>
    <row r="301" spans="1:65" s="2" customFormat="1" ht="11.25">
      <c r="A301" s="36"/>
      <c r="B301" s="37"/>
      <c r="C301" s="38"/>
      <c r="D301" s="180" t="s">
        <v>146</v>
      </c>
      <c r="E301" s="38"/>
      <c r="F301" s="181" t="s">
        <v>1830</v>
      </c>
      <c r="G301" s="38"/>
      <c r="H301" s="38"/>
      <c r="I301" s="182"/>
      <c r="J301" s="38"/>
      <c r="K301" s="38"/>
      <c r="L301" s="41"/>
      <c r="M301" s="183"/>
      <c r="N301" s="18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146</v>
      </c>
      <c r="AU301" s="18" t="s">
        <v>150</v>
      </c>
    </row>
    <row r="302" spans="1:65" s="2" customFormat="1" ht="16.5" customHeight="1">
      <c r="A302" s="36"/>
      <c r="B302" s="37"/>
      <c r="C302" s="232" t="s">
        <v>908</v>
      </c>
      <c r="D302" s="232" t="s">
        <v>416</v>
      </c>
      <c r="E302" s="233" t="s">
        <v>1867</v>
      </c>
      <c r="F302" s="234" t="s">
        <v>1868</v>
      </c>
      <c r="G302" s="235" t="s">
        <v>366</v>
      </c>
      <c r="H302" s="236">
        <v>12</v>
      </c>
      <c r="I302" s="237"/>
      <c r="J302" s="238">
        <f>ROUND(I302*H302,2)</f>
        <v>0</v>
      </c>
      <c r="K302" s="234" t="s">
        <v>32</v>
      </c>
      <c r="L302" s="239"/>
      <c r="M302" s="240" t="s">
        <v>32</v>
      </c>
      <c r="N302" s="241" t="s">
        <v>49</v>
      </c>
      <c r="O302" s="66"/>
      <c r="P302" s="176">
        <f>O302*H302</f>
        <v>0</v>
      </c>
      <c r="Q302" s="176">
        <v>0</v>
      </c>
      <c r="R302" s="176">
        <f>Q302*H302</f>
        <v>0</v>
      </c>
      <c r="S302" s="176">
        <v>0</v>
      </c>
      <c r="T302" s="177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78" t="s">
        <v>483</v>
      </c>
      <c r="AT302" s="178" t="s">
        <v>416</v>
      </c>
      <c r="AU302" s="178" t="s">
        <v>150</v>
      </c>
      <c r="AY302" s="18" t="s">
        <v>140</v>
      </c>
      <c r="BE302" s="179">
        <f>IF(N302="základní",J302,0)</f>
        <v>0</v>
      </c>
      <c r="BF302" s="179">
        <f>IF(N302="snížená",J302,0)</f>
        <v>0</v>
      </c>
      <c r="BG302" s="179">
        <f>IF(N302="zákl. přenesená",J302,0)</f>
        <v>0</v>
      </c>
      <c r="BH302" s="179">
        <f>IF(N302="sníž. přenesená",J302,0)</f>
        <v>0</v>
      </c>
      <c r="BI302" s="179">
        <f>IF(N302="nulová",J302,0)</f>
        <v>0</v>
      </c>
      <c r="BJ302" s="18" t="s">
        <v>86</v>
      </c>
      <c r="BK302" s="179">
        <f>ROUND(I302*H302,2)</f>
        <v>0</v>
      </c>
      <c r="BL302" s="18" t="s">
        <v>348</v>
      </c>
      <c r="BM302" s="178" t="s">
        <v>1869</v>
      </c>
    </row>
    <row r="303" spans="1:65" s="2" customFormat="1" ht="11.25">
      <c r="A303" s="36"/>
      <c r="B303" s="37"/>
      <c r="C303" s="38"/>
      <c r="D303" s="180" t="s">
        <v>146</v>
      </c>
      <c r="E303" s="38"/>
      <c r="F303" s="181" t="s">
        <v>1868</v>
      </c>
      <c r="G303" s="38"/>
      <c r="H303" s="38"/>
      <c r="I303" s="182"/>
      <c r="J303" s="38"/>
      <c r="K303" s="38"/>
      <c r="L303" s="41"/>
      <c r="M303" s="183"/>
      <c r="N303" s="184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8" t="s">
        <v>146</v>
      </c>
      <c r="AU303" s="18" t="s">
        <v>150</v>
      </c>
    </row>
    <row r="304" spans="1:65" s="2" customFormat="1" ht="16.5" customHeight="1">
      <c r="A304" s="36"/>
      <c r="B304" s="37"/>
      <c r="C304" s="232" t="s">
        <v>913</v>
      </c>
      <c r="D304" s="232" t="s">
        <v>416</v>
      </c>
      <c r="E304" s="233" t="s">
        <v>1870</v>
      </c>
      <c r="F304" s="234" t="s">
        <v>1871</v>
      </c>
      <c r="G304" s="235" t="s">
        <v>366</v>
      </c>
      <c r="H304" s="236">
        <v>1</v>
      </c>
      <c r="I304" s="237"/>
      <c r="J304" s="238">
        <f>ROUND(I304*H304,2)</f>
        <v>0</v>
      </c>
      <c r="K304" s="234" t="s">
        <v>32</v>
      </c>
      <c r="L304" s="239"/>
      <c r="M304" s="240" t="s">
        <v>32</v>
      </c>
      <c r="N304" s="241" t="s">
        <v>49</v>
      </c>
      <c r="O304" s="66"/>
      <c r="P304" s="176">
        <f>O304*H304</f>
        <v>0</v>
      </c>
      <c r="Q304" s="176">
        <v>0</v>
      </c>
      <c r="R304" s="176">
        <f>Q304*H304</f>
        <v>0</v>
      </c>
      <c r="S304" s="176">
        <v>0</v>
      </c>
      <c r="T304" s="177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78" t="s">
        <v>483</v>
      </c>
      <c r="AT304" s="178" t="s">
        <v>416</v>
      </c>
      <c r="AU304" s="178" t="s">
        <v>150</v>
      </c>
      <c r="AY304" s="18" t="s">
        <v>140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18" t="s">
        <v>86</v>
      </c>
      <c r="BK304" s="179">
        <f>ROUND(I304*H304,2)</f>
        <v>0</v>
      </c>
      <c r="BL304" s="18" t="s">
        <v>348</v>
      </c>
      <c r="BM304" s="178" t="s">
        <v>1872</v>
      </c>
    </row>
    <row r="305" spans="1:65" s="2" customFormat="1" ht="11.25">
      <c r="A305" s="36"/>
      <c r="B305" s="37"/>
      <c r="C305" s="38"/>
      <c r="D305" s="180" t="s">
        <v>146</v>
      </c>
      <c r="E305" s="38"/>
      <c r="F305" s="181" t="s">
        <v>1871</v>
      </c>
      <c r="G305" s="38"/>
      <c r="H305" s="38"/>
      <c r="I305" s="182"/>
      <c r="J305" s="38"/>
      <c r="K305" s="38"/>
      <c r="L305" s="41"/>
      <c r="M305" s="183"/>
      <c r="N305" s="18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146</v>
      </c>
      <c r="AU305" s="18" t="s">
        <v>150</v>
      </c>
    </row>
    <row r="306" spans="1:65" s="2" customFormat="1" ht="16.5" customHeight="1">
      <c r="A306" s="36"/>
      <c r="B306" s="37"/>
      <c r="C306" s="232" t="s">
        <v>919</v>
      </c>
      <c r="D306" s="232" t="s">
        <v>416</v>
      </c>
      <c r="E306" s="233" t="s">
        <v>1873</v>
      </c>
      <c r="F306" s="234" t="s">
        <v>1874</v>
      </c>
      <c r="G306" s="235" t="s">
        <v>366</v>
      </c>
      <c r="H306" s="236">
        <v>2</v>
      </c>
      <c r="I306" s="237"/>
      <c r="J306" s="238">
        <f>ROUND(I306*H306,2)</f>
        <v>0</v>
      </c>
      <c r="K306" s="234" t="s">
        <v>32</v>
      </c>
      <c r="L306" s="239"/>
      <c r="M306" s="240" t="s">
        <v>32</v>
      </c>
      <c r="N306" s="241" t="s">
        <v>49</v>
      </c>
      <c r="O306" s="66"/>
      <c r="P306" s="176">
        <f>O306*H306</f>
        <v>0</v>
      </c>
      <c r="Q306" s="176">
        <v>0</v>
      </c>
      <c r="R306" s="176">
        <f>Q306*H306</f>
        <v>0</v>
      </c>
      <c r="S306" s="176">
        <v>0</v>
      </c>
      <c r="T306" s="17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8" t="s">
        <v>483</v>
      </c>
      <c r="AT306" s="178" t="s">
        <v>416</v>
      </c>
      <c r="AU306" s="178" t="s">
        <v>150</v>
      </c>
      <c r="AY306" s="18" t="s">
        <v>140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18" t="s">
        <v>86</v>
      </c>
      <c r="BK306" s="179">
        <f>ROUND(I306*H306,2)</f>
        <v>0</v>
      </c>
      <c r="BL306" s="18" t="s">
        <v>348</v>
      </c>
      <c r="BM306" s="178" t="s">
        <v>1875</v>
      </c>
    </row>
    <row r="307" spans="1:65" s="2" customFormat="1" ht="11.25">
      <c r="A307" s="36"/>
      <c r="B307" s="37"/>
      <c r="C307" s="38"/>
      <c r="D307" s="180" t="s">
        <v>146</v>
      </c>
      <c r="E307" s="38"/>
      <c r="F307" s="181" t="s">
        <v>1874</v>
      </c>
      <c r="G307" s="38"/>
      <c r="H307" s="38"/>
      <c r="I307" s="182"/>
      <c r="J307" s="38"/>
      <c r="K307" s="38"/>
      <c r="L307" s="41"/>
      <c r="M307" s="183"/>
      <c r="N307" s="18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146</v>
      </c>
      <c r="AU307" s="18" t="s">
        <v>150</v>
      </c>
    </row>
    <row r="308" spans="1:65" s="2" customFormat="1" ht="16.5" customHeight="1">
      <c r="A308" s="36"/>
      <c r="B308" s="37"/>
      <c r="C308" s="232" t="s">
        <v>924</v>
      </c>
      <c r="D308" s="232" t="s">
        <v>416</v>
      </c>
      <c r="E308" s="233" t="s">
        <v>1876</v>
      </c>
      <c r="F308" s="234" t="s">
        <v>1877</v>
      </c>
      <c r="G308" s="235" t="s">
        <v>366</v>
      </c>
      <c r="H308" s="236">
        <v>3</v>
      </c>
      <c r="I308" s="237"/>
      <c r="J308" s="238">
        <f>ROUND(I308*H308,2)</f>
        <v>0</v>
      </c>
      <c r="K308" s="234" t="s">
        <v>32</v>
      </c>
      <c r="L308" s="239"/>
      <c r="M308" s="240" t="s">
        <v>32</v>
      </c>
      <c r="N308" s="241" t="s">
        <v>49</v>
      </c>
      <c r="O308" s="66"/>
      <c r="P308" s="176">
        <f>O308*H308</f>
        <v>0</v>
      </c>
      <c r="Q308" s="176">
        <v>0</v>
      </c>
      <c r="R308" s="176">
        <f>Q308*H308</f>
        <v>0</v>
      </c>
      <c r="S308" s="176">
        <v>0</v>
      </c>
      <c r="T308" s="177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78" t="s">
        <v>483</v>
      </c>
      <c r="AT308" s="178" t="s">
        <v>416</v>
      </c>
      <c r="AU308" s="178" t="s">
        <v>150</v>
      </c>
      <c r="AY308" s="18" t="s">
        <v>140</v>
      </c>
      <c r="BE308" s="179">
        <f>IF(N308="základní",J308,0)</f>
        <v>0</v>
      </c>
      <c r="BF308" s="179">
        <f>IF(N308="snížená",J308,0)</f>
        <v>0</v>
      </c>
      <c r="BG308" s="179">
        <f>IF(N308="zákl. přenesená",J308,0)</f>
        <v>0</v>
      </c>
      <c r="BH308" s="179">
        <f>IF(N308="sníž. přenesená",J308,0)</f>
        <v>0</v>
      </c>
      <c r="BI308" s="179">
        <f>IF(N308="nulová",J308,0)</f>
        <v>0</v>
      </c>
      <c r="BJ308" s="18" t="s">
        <v>86</v>
      </c>
      <c r="BK308" s="179">
        <f>ROUND(I308*H308,2)</f>
        <v>0</v>
      </c>
      <c r="BL308" s="18" t="s">
        <v>348</v>
      </c>
      <c r="BM308" s="178" t="s">
        <v>1878</v>
      </c>
    </row>
    <row r="309" spans="1:65" s="2" customFormat="1" ht="11.25">
      <c r="A309" s="36"/>
      <c r="B309" s="37"/>
      <c r="C309" s="38"/>
      <c r="D309" s="180" t="s">
        <v>146</v>
      </c>
      <c r="E309" s="38"/>
      <c r="F309" s="181" t="s">
        <v>1877</v>
      </c>
      <c r="G309" s="38"/>
      <c r="H309" s="38"/>
      <c r="I309" s="182"/>
      <c r="J309" s="38"/>
      <c r="K309" s="38"/>
      <c r="L309" s="41"/>
      <c r="M309" s="183"/>
      <c r="N309" s="184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8" t="s">
        <v>146</v>
      </c>
      <c r="AU309" s="18" t="s">
        <v>150</v>
      </c>
    </row>
    <row r="310" spans="1:65" s="11" customFormat="1" ht="20.85" customHeight="1">
      <c r="B310" s="153"/>
      <c r="C310" s="154"/>
      <c r="D310" s="155" t="s">
        <v>77</v>
      </c>
      <c r="E310" s="196" t="s">
        <v>1672</v>
      </c>
      <c r="F310" s="196" t="s">
        <v>1736</v>
      </c>
      <c r="G310" s="154"/>
      <c r="H310" s="154"/>
      <c r="I310" s="157"/>
      <c r="J310" s="197">
        <f>BK310</f>
        <v>0</v>
      </c>
      <c r="K310" s="154"/>
      <c r="L310" s="159"/>
      <c r="M310" s="160"/>
      <c r="N310" s="161"/>
      <c r="O310" s="161"/>
      <c r="P310" s="162">
        <f>SUM(P311:P332)</f>
        <v>0</v>
      </c>
      <c r="Q310" s="161"/>
      <c r="R310" s="162">
        <f>SUM(R311:R332)</f>
        <v>0</v>
      </c>
      <c r="S310" s="161"/>
      <c r="T310" s="163">
        <f>SUM(T311:T332)</f>
        <v>0</v>
      </c>
      <c r="AR310" s="164" t="s">
        <v>86</v>
      </c>
      <c r="AT310" s="165" t="s">
        <v>77</v>
      </c>
      <c r="AU310" s="165" t="s">
        <v>88</v>
      </c>
      <c r="AY310" s="164" t="s">
        <v>140</v>
      </c>
      <c r="BK310" s="166">
        <f>SUM(BK311:BK332)</f>
        <v>0</v>
      </c>
    </row>
    <row r="311" spans="1:65" s="2" customFormat="1" ht="16.5" customHeight="1">
      <c r="A311" s="36"/>
      <c r="B311" s="37"/>
      <c r="C311" s="232" t="s">
        <v>930</v>
      </c>
      <c r="D311" s="232" t="s">
        <v>416</v>
      </c>
      <c r="E311" s="233" t="s">
        <v>1879</v>
      </c>
      <c r="F311" s="234" t="s">
        <v>1880</v>
      </c>
      <c r="G311" s="235" t="s">
        <v>366</v>
      </c>
      <c r="H311" s="236">
        <v>156</v>
      </c>
      <c r="I311" s="237"/>
      <c r="J311" s="238">
        <f>ROUND(I311*H311,2)</f>
        <v>0</v>
      </c>
      <c r="K311" s="234" t="s">
        <v>32</v>
      </c>
      <c r="L311" s="239"/>
      <c r="M311" s="240" t="s">
        <v>32</v>
      </c>
      <c r="N311" s="241" t="s">
        <v>49</v>
      </c>
      <c r="O311" s="66"/>
      <c r="P311" s="176">
        <f>O311*H311</f>
        <v>0</v>
      </c>
      <c r="Q311" s="176">
        <v>0</v>
      </c>
      <c r="R311" s="176">
        <f>Q311*H311</f>
        <v>0</v>
      </c>
      <c r="S311" s="176">
        <v>0</v>
      </c>
      <c r="T311" s="177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78" t="s">
        <v>483</v>
      </c>
      <c r="AT311" s="178" t="s">
        <v>416</v>
      </c>
      <c r="AU311" s="178" t="s">
        <v>150</v>
      </c>
      <c r="AY311" s="18" t="s">
        <v>140</v>
      </c>
      <c r="BE311" s="179">
        <f>IF(N311="základní",J311,0)</f>
        <v>0</v>
      </c>
      <c r="BF311" s="179">
        <f>IF(N311="snížená",J311,0)</f>
        <v>0</v>
      </c>
      <c r="BG311" s="179">
        <f>IF(N311="zákl. přenesená",J311,0)</f>
        <v>0</v>
      </c>
      <c r="BH311" s="179">
        <f>IF(N311="sníž. přenesená",J311,0)</f>
        <v>0</v>
      </c>
      <c r="BI311" s="179">
        <f>IF(N311="nulová",J311,0)</f>
        <v>0</v>
      </c>
      <c r="BJ311" s="18" t="s">
        <v>86</v>
      </c>
      <c r="BK311" s="179">
        <f>ROUND(I311*H311,2)</f>
        <v>0</v>
      </c>
      <c r="BL311" s="18" t="s">
        <v>348</v>
      </c>
      <c r="BM311" s="178" t="s">
        <v>1881</v>
      </c>
    </row>
    <row r="312" spans="1:65" s="2" customFormat="1" ht="11.25">
      <c r="A312" s="36"/>
      <c r="B312" s="37"/>
      <c r="C312" s="38"/>
      <c r="D312" s="180" t="s">
        <v>146</v>
      </c>
      <c r="E312" s="38"/>
      <c r="F312" s="181" t="s">
        <v>1880</v>
      </c>
      <c r="G312" s="38"/>
      <c r="H312" s="38"/>
      <c r="I312" s="182"/>
      <c r="J312" s="38"/>
      <c r="K312" s="38"/>
      <c r="L312" s="41"/>
      <c r="M312" s="183"/>
      <c r="N312" s="18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8" t="s">
        <v>146</v>
      </c>
      <c r="AU312" s="18" t="s">
        <v>150</v>
      </c>
    </row>
    <row r="313" spans="1:65" s="2" customFormat="1" ht="16.5" customHeight="1">
      <c r="A313" s="36"/>
      <c r="B313" s="37"/>
      <c r="C313" s="232" t="s">
        <v>935</v>
      </c>
      <c r="D313" s="232" t="s">
        <v>416</v>
      </c>
      <c r="E313" s="233" t="s">
        <v>1882</v>
      </c>
      <c r="F313" s="234" t="s">
        <v>1883</v>
      </c>
      <c r="G313" s="235" t="s">
        <v>366</v>
      </c>
      <c r="H313" s="236">
        <v>36</v>
      </c>
      <c r="I313" s="237"/>
      <c r="J313" s="238">
        <f>ROUND(I313*H313,2)</f>
        <v>0</v>
      </c>
      <c r="K313" s="234" t="s">
        <v>32</v>
      </c>
      <c r="L313" s="239"/>
      <c r="M313" s="240" t="s">
        <v>32</v>
      </c>
      <c r="N313" s="241" t="s">
        <v>49</v>
      </c>
      <c r="O313" s="66"/>
      <c r="P313" s="176">
        <f>O313*H313</f>
        <v>0</v>
      </c>
      <c r="Q313" s="176">
        <v>0</v>
      </c>
      <c r="R313" s="176">
        <f>Q313*H313</f>
        <v>0</v>
      </c>
      <c r="S313" s="176">
        <v>0</v>
      </c>
      <c r="T313" s="17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78" t="s">
        <v>483</v>
      </c>
      <c r="AT313" s="178" t="s">
        <v>416</v>
      </c>
      <c r="AU313" s="178" t="s">
        <v>150</v>
      </c>
      <c r="AY313" s="18" t="s">
        <v>140</v>
      </c>
      <c r="BE313" s="179">
        <f>IF(N313="základní",J313,0)</f>
        <v>0</v>
      </c>
      <c r="BF313" s="179">
        <f>IF(N313="snížená",J313,0)</f>
        <v>0</v>
      </c>
      <c r="BG313" s="179">
        <f>IF(N313="zákl. přenesená",J313,0)</f>
        <v>0</v>
      </c>
      <c r="BH313" s="179">
        <f>IF(N313="sníž. přenesená",J313,0)</f>
        <v>0</v>
      </c>
      <c r="BI313" s="179">
        <f>IF(N313="nulová",J313,0)</f>
        <v>0</v>
      </c>
      <c r="BJ313" s="18" t="s">
        <v>86</v>
      </c>
      <c r="BK313" s="179">
        <f>ROUND(I313*H313,2)</f>
        <v>0</v>
      </c>
      <c r="BL313" s="18" t="s">
        <v>348</v>
      </c>
      <c r="BM313" s="178" t="s">
        <v>1884</v>
      </c>
    </row>
    <row r="314" spans="1:65" s="2" customFormat="1" ht="11.25">
      <c r="A314" s="36"/>
      <c r="B314" s="37"/>
      <c r="C314" s="38"/>
      <c r="D314" s="180" t="s">
        <v>146</v>
      </c>
      <c r="E314" s="38"/>
      <c r="F314" s="181" t="s">
        <v>1883</v>
      </c>
      <c r="G314" s="38"/>
      <c r="H314" s="38"/>
      <c r="I314" s="182"/>
      <c r="J314" s="38"/>
      <c r="K314" s="38"/>
      <c r="L314" s="41"/>
      <c r="M314" s="183"/>
      <c r="N314" s="18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8" t="s">
        <v>146</v>
      </c>
      <c r="AU314" s="18" t="s">
        <v>150</v>
      </c>
    </row>
    <row r="315" spans="1:65" s="2" customFormat="1" ht="16.5" customHeight="1">
      <c r="A315" s="36"/>
      <c r="B315" s="37"/>
      <c r="C315" s="232" t="s">
        <v>943</v>
      </c>
      <c r="D315" s="232" t="s">
        <v>416</v>
      </c>
      <c r="E315" s="233" t="s">
        <v>1885</v>
      </c>
      <c r="F315" s="234" t="s">
        <v>1886</v>
      </c>
      <c r="G315" s="235" t="s">
        <v>366</v>
      </c>
      <c r="H315" s="236">
        <v>28</v>
      </c>
      <c r="I315" s="237"/>
      <c r="J315" s="238">
        <f>ROUND(I315*H315,2)</f>
        <v>0</v>
      </c>
      <c r="K315" s="234" t="s">
        <v>32</v>
      </c>
      <c r="L315" s="239"/>
      <c r="M315" s="240" t="s">
        <v>32</v>
      </c>
      <c r="N315" s="241" t="s">
        <v>49</v>
      </c>
      <c r="O315" s="66"/>
      <c r="P315" s="176">
        <f>O315*H315</f>
        <v>0</v>
      </c>
      <c r="Q315" s="176">
        <v>0</v>
      </c>
      <c r="R315" s="176">
        <f>Q315*H315</f>
        <v>0</v>
      </c>
      <c r="S315" s="176">
        <v>0</v>
      </c>
      <c r="T315" s="17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8" t="s">
        <v>483</v>
      </c>
      <c r="AT315" s="178" t="s">
        <v>416</v>
      </c>
      <c r="AU315" s="178" t="s">
        <v>150</v>
      </c>
      <c r="AY315" s="18" t="s">
        <v>140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18" t="s">
        <v>86</v>
      </c>
      <c r="BK315" s="179">
        <f>ROUND(I315*H315,2)</f>
        <v>0</v>
      </c>
      <c r="BL315" s="18" t="s">
        <v>348</v>
      </c>
      <c r="BM315" s="178" t="s">
        <v>1887</v>
      </c>
    </row>
    <row r="316" spans="1:65" s="2" customFormat="1" ht="11.25">
      <c r="A316" s="36"/>
      <c r="B316" s="37"/>
      <c r="C316" s="38"/>
      <c r="D316" s="180" t="s">
        <v>146</v>
      </c>
      <c r="E316" s="38"/>
      <c r="F316" s="181" t="s">
        <v>1886</v>
      </c>
      <c r="G316" s="38"/>
      <c r="H316" s="38"/>
      <c r="I316" s="182"/>
      <c r="J316" s="38"/>
      <c r="K316" s="38"/>
      <c r="L316" s="41"/>
      <c r="M316" s="183"/>
      <c r="N316" s="18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8" t="s">
        <v>146</v>
      </c>
      <c r="AU316" s="18" t="s">
        <v>150</v>
      </c>
    </row>
    <row r="317" spans="1:65" s="2" customFormat="1" ht="16.5" customHeight="1">
      <c r="A317" s="36"/>
      <c r="B317" s="37"/>
      <c r="C317" s="232" t="s">
        <v>952</v>
      </c>
      <c r="D317" s="232" t="s">
        <v>416</v>
      </c>
      <c r="E317" s="233" t="s">
        <v>1888</v>
      </c>
      <c r="F317" s="234" t="s">
        <v>1889</v>
      </c>
      <c r="G317" s="235" t="s">
        <v>366</v>
      </c>
      <c r="H317" s="236">
        <v>4</v>
      </c>
      <c r="I317" s="237"/>
      <c r="J317" s="238">
        <f>ROUND(I317*H317,2)</f>
        <v>0</v>
      </c>
      <c r="K317" s="234" t="s">
        <v>32</v>
      </c>
      <c r="L317" s="239"/>
      <c r="M317" s="240" t="s">
        <v>32</v>
      </c>
      <c r="N317" s="241" t="s">
        <v>49</v>
      </c>
      <c r="O317" s="66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8" t="s">
        <v>483</v>
      </c>
      <c r="AT317" s="178" t="s">
        <v>416</v>
      </c>
      <c r="AU317" s="178" t="s">
        <v>150</v>
      </c>
      <c r="AY317" s="18" t="s">
        <v>140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86</v>
      </c>
      <c r="BK317" s="179">
        <f>ROUND(I317*H317,2)</f>
        <v>0</v>
      </c>
      <c r="BL317" s="18" t="s">
        <v>348</v>
      </c>
      <c r="BM317" s="178" t="s">
        <v>1890</v>
      </c>
    </row>
    <row r="318" spans="1:65" s="2" customFormat="1" ht="11.25">
      <c r="A318" s="36"/>
      <c r="B318" s="37"/>
      <c r="C318" s="38"/>
      <c r="D318" s="180" t="s">
        <v>146</v>
      </c>
      <c r="E318" s="38"/>
      <c r="F318" s="181" t="s">
        <v>1889</v>
      </c>
      <c r="G318" s="38"/>
      <c r="H318" s="38"/>
      <c r="I318" s="182"/>
      <c r="J318" s="38"/>
      <c r="K318" s="38"/>
      <c r="L318" s="41"/>
      <c r="M318" s="183"/>
      <c r="N318" s="18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146</v>
      </c>
      <c r="AU318" s="18" t="s">
        <v>150</v>
      </c>
    </row>
    <row r="319" spans="1:65" s="2" customFormat="1" ht="16.5" customHeight="1">
      <c r="A319" s="36"/>
      <c r="B319" s="37"/>
      <c r="C319" s="232" t="s">
        <v>959</v>
      </c>
      <c r="D319" s="232" t="s">
        <v>416</v>
      </c>
      <c r="E319" s="233" t="s">
        <v>1891</v>
      </c>
      <c r="F319" s="234" t="s">
        <v>1892</v>
      </c>
      <c r="G319" s="235" t="s">
        <v>358</v>
      </c>
      <c r="H319" s="236">
        <v>5</v>
      </c>
      <c r="I319" s="237"/>
      <c r="J319" s="238">
        <f>ROUND(I319*H319,2)</f>
        <v>0</v>
      </c>
      <c r="K319" s="234" t="s">
        <v>32</v>
      </c>
      <c r="L319" s="239"/>
      <c r="M319" s="240" t="s">
        <v>32</v>
      </c>
      <c r="N319" s="241" t="s">
        <v>49</v>
      </c>
      <c r="O319" s="66"/>
      <c r="P319" s="176">
        <f>O319*H319</f>
        <v>0</v>
      </c>
      <c r="Q319" s="176">
        <v>0</v>
      </c>
      <c r="R319" s="176">
        <f>Q319*H319</f>
        <v>0</v>
      </c>
      <c r="S319" s="176">
        <v>0</v>
      </c>
      <c r="T319" s="177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8" t="s">
        <v>483</v>
      </c>
      <c r="AT319" s="178" t="s">
        <v>416</v>
      </c>
      <c r="AU319" s="178" t="s">
        <v>150</v>
      </c>
      <c r="AY319" s="18" t="s">
        <v>140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86</v>
      </c>
      <c r="BK319" s="179">
        <f>ROUND(I319*H319,2)</f>
        <v>0</v>
      </c>
      <c r="BL319" s="18" t="s">
        <v>348</v>
      </c>
      <c r="BM319" s="178" t="s">
        <v>1893</v>
      </c>
    </row>
    <row r="320" spans="1:65" s="2" customFormat="1" ht="11.25">
      <c r="A320" s="36"/>
      <c r="B320" s="37"/>
      <c r="C320" s="38"/>
      <c r="D320" s="180" t="s">
        <v>146</v>
      </c>
      <c r="E320" s="38"/>
      <c r="F320" s="181" t="s">
        <v>1892</v>
      </c>
      <c r="G320" s="38"/>
      <c r="H320" s="38"/>
      <c r="I320" s="182"/>
      <c r="J320" s="38"/>
      <c r="K320" s="38"/>
      <c r="L320" s="41"/>
      <c r="M320" s="183"/>
      <c r="N320" s="184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8" t="s">
        <v>146</v>
      </c>
      <c r="AU320" s="18" t="s">
        <v>150</v>
      </c>
    </row>
    <row r="321" spans="1:65" s="2" customFormat="1" ht="16.5" customHeight="1">
      <c r="A321" s="36"/>
      <c r="B321" s="37"/>
      <c r="C321" s="232" t="s">
        <v>967</v>
      </c>
      <c r="D321" s="232" t="s">
        <v>416</v>
      </c>
      <c r="E321" s="233" t="s">
        <v>1894</v>
      </c>
      <c r="F321" s="234" t="s">
        <v>1895</v>
      </c>
      <c r="G321" s="235" t="s">
        <v>955</v>
      </c>
      <c r="H321" s="236">
        <v>3</v>
      </c>
      <c r="I321" s="237"/>
      <c r="J321" s="238">
        <f>ROUND(I321*H321,2)</f>
        <v>0</v>
      </c>
      <c r="K321" s="234" t="s">
        <v>32</v>
      </c>
      <c r="L321" s="239"/>
      <c r="M321" s="240" t="s">
        <v>32</v>
      </c>
      <c r="N321" s="241" t="s">
        <v>49</v>
      </c>
      <c r="O321" s="66"/>
      <c r="P321" s="176">
        <f>O321*H321</f>
        <v>0</v>
      </c>
      <c r="Q321" s="176">
        <v>0</v>
      </c>
      <c r="R321" s="176">
        <f>Q321*H321</f>
        <v>0</v>
      </c>
      <c r="S321" s="176">
        <v>0</v>
      </c>
      <c r="T321" s="177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78" t="s">
        <v>483</v>
      </c>
      <c r="AT321" s="178" t="s">
        <v>416</v>
      </c>
      <c r="AU321" s="178" t="s">
        <v>150</v>
      </c>
      <c r="AY321" s="18" t="s">
        <v>140</v>
      </c>
      <c r="BE321" s="179">
        <f>IF(N321="základní",J321,0)</f>
        <v>0</v>
      </c>
      <c r="BF321" s="179">
        <f>IF(N321="snížená",J321,0)</f>
        <v>0</v>
      </c>
      <c r="BG321" s="179">
        <f>IF(N321="zákl. přenesená",J321,0)</f>
        <v>0</v>
      </c>
      <c r="BH321" s="179">
        <f>IF(N321="sníž. přenesená",J321,0)</f>
        <v>0</v>
      </c>
      <c r="BI321" s="179">
        <f>IF(N321="nulová",J321,0)</f>
        <v>0</v>
      </c>
      <c r="BJ321" s="18" t="s">
        <v>86</v>
      </c>
      <c r="BK321" s="179">
        <f>ROUND(I321*H321,2)</f>
        <v>0</v>
      </c>
      <c r="BL321" s="18" t="s">
        <v>348</v>
      </c>
      <c r="BM321" s="178" t="s">
        <v>1896</v>
      </c>
    </row>
    <row r="322" spans="1:65" s="2" customFormat="1" ht="11.25">
      <c r="A322" s="36"/>
      <c r="B322" s="37"/>
      <c r="C322" s="38"/>
      <c r="D322" s="180" t="s">
        <v>146</v>
      </c>
      <c r="E322" s="38"/>
      <c r="F322" s="181" t="s">
        <v>1895</v>
      </c>
      <c r="G322" s="38"/>
      <c r="H322" s="38"/>
      <c r="I322" s="182"/>
      <c r="J322" s="38"/>
      <c r="K322" s="38"/>
      <c r="L322" s="41"/>
      <c r="M322" s="183"/>
      <c r="N322" s="184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8" t="s">
        <v>146</v>
      </c>
      <c r="AU322" s="18" t="s">
        <v>150</v>
      </c>
    </row>
    <row r="323" spans="1:65" s="2" customFormat="1" ht="16.5" customHeight="1">
      <c r="A323" s="36"/>
      <c r="B323" s="37"/>
      <c r="C323" s="232" t="s">
        <v>974</v>
      </c>
      <c r="D323" s="232" t="s">
        <v>416</v>
      </c>
      <c r="E323" s="233" t="s">
        <v>1897</v>
      </c>
      <c r="F323" s="234" t="s">
        <v>1898</v>
      </c>
      <c r="G323" s="235" t="s">
        <v>366</v>
      </c>
      <c r="H323" s="236">
        <v>250</v>
      </c>
      <c r="I323" s="237"/>
      <c r="J323" s="238">
        <f>ROUND(I323*H323,2)</f>
        <v>0</v>
      </c>
      <c r="K323" s="234" t="s">
        <v>32</v>
      </c>
      <c r="L323" s="239"/>
      <c r="M323" s="240" t="s">
        <v>32</v>
      </c>
      <c r="N323" s="241" t="s">
        <v>49</v>
      </c>
      <c r="O323" s="66"/>
      <c r="P323" s="176">
        <f>O323*H323</f>
        <v>0</v>
      </c>
      <c r="Q323" s="176">
        <v>0</v>
      </c>
      <c r="R323" s="176">
        <f>Q323*H323</f>
        <v>0</v>
      </c>
      <c r="S323" s="176">
        <v>0</v>
      </c>
      <c r="T323" s="177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78" t="s">
        <v>483</v>
      </c>
      <c r="AT323" s="178" t="s">
        <v>416</v>
      </c>
      <c r="AU323" s="178" t="s">
        <v>150</v>
      </c>
      <c r="AY323" s="18" t="s">
        <v>140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18" t="s">
        <v>86</v>
      </c>
      <c r="BK323" s="179">
        <f>ROUND(I323*H323,2)</f>
        <v>0</v>
      </c>
      <c r="BL323" s="18" t="s">
        <v>348</v>
      </c>
      <c r="BM323" s="178" t="s">
        <v>1899</v>
      </c>
    </row>
    <row r="324" spans="1:65" s="2" customFormat="1" ht="11.25">
      <c r="A324" s="36"/>
      <c r="B324" s="37"/>
      <c r="C324" s="38"/>
      <c r="D324" s="180" t="s">
        <v>146</v>
      </c>
      <c r="E324" s="38"/>
      <c r="F324" s="181" t="s">
        <v>1898</v>
      </c>
      <c r="G324" s="38"/>
      <c r="H324" s="38"/>
      <c r="I324" s="182"/>
      <c r="J324" s="38"/>
      <c r="K324" s="38"/>
      <c r="L324" s="41"/>
      <c r="M324" s="183"/>
      <c r="N324" s="184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8" t="s">
        <v>146</v>
      </c>
      <c r="AU324" s="18" t="s">
        <v>150</v>
      </c>
    </row>
    <row r="325" spans="1:65" s="2" customFormat="1" ht="16.5" customHeight="1">
      <c r="A325" s="36"/>
      <c r="B325" s="37"/>
      <c r="C325" s="232" t="s">
        <v>980</v>
      </c>
      <c r="D325" s="232" t="s">
        <v>416</v>
      </c>
      <c r="E325" s="233" t="s">
        <v>1900</v>
      </c>
      <c r="F325" s="234" t="s">
        <v>1901</v>
      </c>
      <c r="G325" s="235" t="s">
        <v>366</v>
      </c>
      <c r="H325" s="236">
        <v>2</v>
      </c>
      <c r="I325" s="237"/>
      <c r="J325" s="238">
        <f>ROUND(I325*H325,2)</f>
        <v>0</v>
      </c>
      <c r="K325" s="234" t="s">
        <v>32</v>
      </c>
      <c r="L325" s="239"/>
      <c r="M325" s="240" t="s">
        <v>32</v>
      </c>
      <c r="N325" s="241" t="s">
        <v>49</v>
      </c>
      <c r="O325" s="66"/>
      <c r="P325" s="176">
        <f>O325*H325</f>
        <v>0</v>
      </c>
      <c r="Q325" s="176">
        <v>0</v>
      </c>
      <c r="R325" s="176">
        <f>Q325*H325</f>
        <v>0</v>
      </c>
      <c r="S325" s="176">
        <v>0</v>
      </c>
      <c r="T325" s="177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8" t="s">
        <v>483</v>
      </c>
      <c r="AT325" s="178" t="s">
        <v>416</v>
      </c>
      <c r="AU325" s="178" t="s">
        <v>150</v>
      </c>
      <c r="AY325" s="18" t="s">
        <v>140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18" t="s">
        <v>86</v>
      </c>
      <c r="BK325" s="179">
        <f>ROUND(I325*H325,2)</f>
        <v>0</v>
      </c>
      <c r="BL325" s="18" t="s">
        <v>348</v>
      </c>
      <c r="BM325" s="178" t="s">
        <v>1902</v>
      </c>
    </row>
    <row r="326" spans="1:65" s="2" customFormat="1" ht="11.25">
      <c r="A326" s="36"/>
      <c r="B326" s="37"/>
      <c r="C326" s="38"/>
      <c r="D326" s="180" t="s">
        <v>146</v>
      </c>
      <c r="E326" s="38"/>
      <c r="F326" s="181" t="s">
        <v>1901</v>
      </c>
      <c r="G326" s="38"/>
      <c r="H326" s="38"/>
      <c r="I326" s="182"/>
      <c r="J326" s="38"/>
      <c r="K326" s="38"/>
      <c r="L326" s="41"/>
      <c r="M326" s="183"/>
      <c r="N326" s="18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8" t="s">
        <v>146</v>
      </c>
      <c r="AU326" s="18" t="s">
        <v>150</v>
      </c>
    </row>
    <row r="327" spans="1:65" s="2" customFormat="1" ht="16.5" customHeight="1">
      <c r="A327" s="36"/>
      <c r="B327" s="37"/>
      <c r="C327" s="232" t="s">
        <v>986</v>
      </c>
      <c r="D327" s="232" t="s">
        <v>416</v>
      </c>
      <c r="E327" s="233" t="s">
        <v>1903</v>
      </c>
      <c r="F327" s="234" t="s">
        <v>1904</v>
      </c>
      <c r="G327" s="235" t="s">
        <v>366</v>
      </c>
      <c r="H327" s="236">
        <v>1</v>
      </c>
      <c r="I327" s="237"/>
      <c r="J327" s="238">
        <f>ROUND(I327*H327,2)</f>
        <v>0</v>
      </c>
      <c r="K327" s="234" t="s">
        <v>32</v>
      </c>
      <c r="L327" s="239"/>
      <c r="M327" s="240" t="s">
        <v>32</v>
      </c>
      <c r="N327" s="241" t="s">
        <v>49</v>
      </c>
      <c r="O327" s="66"/>
      <c r="P327" s="176">
        <f>O327*H327</f>
        <v>0</v>
      </c>
      <c r="Q327" s="176">
        <v>0</v>
      </c>
      <c r="R327" s="176">
        <f>Q327*H327</f>
        <v>0</v>
      </c>
      <c r="S327" s="176">
        <v>0</v>
      </c>
      <c r="T327" s="17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78" t="s">
        <v>483</v>
      </c>
      <c r="AT327" s="178" t="s">
        <v>416</v>
      </c>
      <c r="AU327" s="178" t="s">
        <v>150</v>
      </c>
      <c r="AY327" s="18" t="s">
        <v>140</v>
      </c>
      <c r="BE327" s="179">
        <f>IF(N327="základní",J327,0)</f>
        <v>0</v>
      </c>
      <c r="BF327" s="179">
        <f>IF(N327="snížená",J327,0)</f>
        <v>0</v>
      </c>
      <c r="BG327" s="179">
        <f>IF(N327="zákl. přenesená",J327,0)</f>
        <v>0</v>
      </c>
      <c r="BH327" s="179">
        <f>IF(N327="sníž. přenesená",J327,0)</f>
        <v>0</v>
      </c>
      <c r="BI327" s="179">
        <f>IF(N327="nulová",J327,0)</f>
        <v>0</v>
      </c>
      <c r="BJ327" s="18" t="s">
        <v>86</v>
      </c>
      <c r="BK327" s="179">
        <f>ROUND(I327*H327,2)</f>
        <v>0</v>
      </c>
      <c r="BL327" s="18" t="s">
        <v>348</v>
      </c>
      <c r="BM327" s="178" t="s">
        <v>1905</v>
      </c>
    </row>
    <row r="328" spans="1:65" s="2" customFormat="1" ht="11.25">
      <c r="A328" s="36"/>
      <c r="B328" s="37"/>
      <c r="C328" s="38"/>
      <c r="D328" s="180" t="s">
        <v>146</v>
      </c>
      <c r="E328" s="38"/>
      <c r="F328" s="181" t="s">
        <v>1904</v>
      </c>
      <c r="G328" s="38"/>
      <c r="H328" s="38"/>
      <c r="I328" s="182"/>
      <c r="J328" s="38"/>
      <c r="K328" s="38"/>
      <c r="L328" s="41"/>
      <c r="M328" s="183"/>
      <c r="N328" s="18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8" t="s">
        <v>146</v>
      </c>
      <c r="AU328" s="18" t="s">
        <v>150</v>
      </c>
    </row>
    <row r="329" spans="1:65" s="2" customFormat="1" ht="16.5" customHeight="1">
      <c r="A329" s="36"/>
      <c r="B329" s="37"/>
      <c r="C329" s="232" t="s">
        <v>993</v>
      </c>
      <c r="D329" s="232" t="s">
        <v>416</v>
      </c>
      <c r="E329" s="233" t="s">
        <v>1906</v>
      </c>
      <c r="F329" s="234" t="s">
        <v>1907</v>
      </c>
      <c r="G329" s="235" t="s">
        <v>366</v>
      </c>
      <c r="H329" s="236">
        <v>66</v>
      </c>
      <c r="I329" s="237"/>
      <c r="J329" s="238">
        <f>ROUND(I329*H329,2)</f>
        <v>0</v>
      </c>
      <c r="K329" s="234" t="s">
        <v>32</v>
      </c>
      <c r="L329" s="239"/>
      <c r="M329" s="240" t="s">
        <v>32</v>
      </c>
      <c r="N329" s="241" t="s">
        <v>49</v>
      </c>
      <c r="O329" s="66"/>
      <c r="P329" s="176">
        <f>O329*H329</f>
        <v>0</v>
      </c>
      <c r="Q329" s="176">
        <v>0</v>
      </c>
      <c r="R329" s="176">
        <f>Q329*H329</f>
        <v>0</v>
      </c>
      <c r="S329" s="176">
        <v>0</v>
      </c>
      <c r="T329" s="177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78" t="s">
        <v>483</v>
      </c>
      <c r="AT329" s="178" t="s">
        <v>416</v>
      </c>
      <c r="AU329" s="178" t="s">
        <v>150</v>
      </c>
      <c r="AY329" s="18" t="s">
        <v>140</v>
      </c>
      <c r="BE329" s="179">
        <f>IF(N329="základní",J329,0)</f>
        <v>0</v>
      </c>
      <c r="BF329" s="179">
        <f>IF(N329="snížená",J329,0)</f>
        <v>0</v>
      </c>
      <c r="BG329" s="179">
        <f>IF(N329="zákl. přenesená",J329,0)</f>
        <v>0</v>
      </c>
      <c r="BH329" s="179">
        <f>IF(N329="sníž. přenesená",J329,0)</f>
        <v>0</v>
      </c>
      <c r="BI329" s="179">
        <f>IF(N329="nulová",J329,0)</f>
        <v>0</v>
      </c>
      <c r="BJ329" s="18" t="s">
        <v>86</v>
      </c>
      <c r="BK329" s="179">
        <f>ROUND(I329*H329,2)</f>
        <v>0</v>
      </c>
      <c r="BL329" s="18" t="s">
        <v>348</v>
      </c>
      <c r="BM329" s="178" t="s">
        <v>1908</v>
      </c>
    </row>
    <row r="330" spans="1:65" s="2" customFormat="1" ht="11.25">
      <c r="A330" s="36"/>
      <c r="B330" s="37"/>
      <c r="C330" s="38"/>
      <c r="D330" s="180" t="s">
        <v>146</v>
      </c>
      <c r="E330" s="38"/>
      <c r="F330" s="181" t="s">
        <v>1907</v>
      </c>
      <c r="G330" s="38"/>
      <c r="H330" s="38"/>
      <c r="I330" s="182"/>
      <c r="J330" s="38"/>
      <c r="K330" s="38"/>
      <c r="L330" s="41"/>
      <c r="M330" s="183"/>
      <c r="N330" s="184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8" t="s">
        <v>146</v>
      </c>
      <c r="AU330" s="18" t="s">
        <v>150</v>
      </c>
    </row>
    <row r="331" spans="1:65" s="2" customFormat="1" ht="16.5" customHeight="1">
      <c r="A331" s="36"/>
      <c r="B331" s="37"/>
      <c r="C331" s="232" t="s">
        <v>997</v>
      </c>
      <c r="D331" s="232" t="s">
        <v>416</v>
      </c>
      <c r="E331" s="233" t="s">
        <v>1909</v>
      </c>
      <c r="F331" s="234" t="s">
        <v>1910</v>
      </c>
      <c r="G331" s="235" t="s">
        <v>366</v>
      </c>
      <c r="H331" s="236">
        <v>3</v>
      </c>
      <c r="I331" s="237"/>
      <c r="J331" s="238">
        <f>ROUND(I331*H331,2)</f>
        <v>0</v>
      </c>
      <c r="K331" s="234" t="s">
        <v>32</v>
      </c>
      <c r="L331" s="239"/>
      <c r="M331" s="240" t="s">
        <v>32</v>
      </c>
      <c r="N331" s="241" t="s">
        <v>49</v>
      </c>
      <c r="O331" s="66"/>
      <c r="P331" s="176">
        <f>O331*H331</f>
        <v>0</v>
      </c>
      <c r="Q331" s="176">
        <v>0</v>
      </c>
      <c r="R331" s="176">
        <f>Q331*H331</f>
        <v>0</v>
      </c>
      <c r="S331" s="176">
        <v>0</v>
      </c>
      <c r="T331" s="177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8" t="s">
        <v>483</v>
      </c>
      <c r="AT331" s="178" t="s">
        <v>416</v>
      </c>
      <c r="AU331" s="178" t="s">
        <v>150</v>
      </c>
      <c r="AY331" s="18" t="s">
        <v>140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18" t="s">
        <v>86</v>
      </c>
      <c r="BK331" s="179">
        <f>ROUND(I331*H331,2)</f>
        <v>0</v>
      </c>
      <c r="BL331" s="18" t="s">
        <v>348</v>
      </c>
      <c r="BM331" s="178" t="s">
        <v>1911</v>
      </c>
    </row>
    <row r="332" spans="1:65" s="2" customFormat="1" ht="11.25">
      <c r="A332" s="36"/>
      <c r="B332" s="37"/>
      <c r="C332" s="38"/>
      <c r="D332" s="180" t="s">
        <v>146</v>
      </c>
      <c r="E332" s="38"/>
      <c r="F332" s="181" t="s">
        <v>1910</v>
      </c>
      <c r="G332" s="38"/>
      <c r="H332" s="38"/>
      <c r="I332" s="182"/>
      <c r="J332" s="38"/>
      <c r="K332" s="38"/>
      <c r="L332" s="41"/>
      <c r="M332" s="183"/>
      <c r="N332" s="18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8" t="s">
        <v>146</v>
      </c>
      <c r="AU332" s="18" t="s">
        <v>150</v>
      </c>
    </row>
    <row r="333" spans="1:65" s="11" customFormat="1" ht="20.85" customHeight="1">
      <c r="B333" s="153"/>
      <c r="C333" s="154"/>
      <c r="D333" s="155" t="s">
        <v>77</v>
      </c>
      <c r="E333" s="196" t="s">
        <v>1912</v>
      </c>
      <c r="F333" s="196" t="s">
        <v>1913</v>
      </c>
      <c r="G333" s="154"/>
      <c r="H333" s="154"/>
      <c r="I333" s="157"/>
      <c r="J333" s="197">
        <f>BK333</f>
        <v>0</v>
      </c>
      <c r="K333" s="154"/>
      <c r="L333" s="159"/>
      <c r="M333" s="160"/>
      <c r="N333" s="161"/>
      <c r="O333" s="161"/>
      <c r="P333" s="162">
        <f>SUM(P334:P343)</f>
        <v>0</v>
      </c>
      <c r="Q333" s="161"/>
      <c r="R333" s="162">
        <f>SUM(R334:R343)</f>
        <v>0</v>
      </c>
      <c r="S333" s="161"/>
      <c r="T333" s="163">
        <f>SUM(T334:T343)</f>
        <v>0</v>
      </c>
      <c r="AR333" s="164" t="s">
        <v>86</v>
      </c>
      <c r="AT333" s="165" t="s">
        <v>77</v>
      </c>
      <c r="AU333" s="165" t="s">
        <v>88</v>
      </c>
      <c r="AY333" s="164" t="s">
        <v>140</v>
      </c>
      <c r="BK333" s="166">
        <f>SUM(BK334:BK343)</f>
        <v>0</v>
      </c>
    </row>
    <row r="334" spans="1:65" s="2" customFormat="1" ht="16.5" customHeight="1">
      <c r="A334" s="36"/>
      <c r="B334" s="37"/>
      <c r="C334" s="232" t="s">
        <v>1003</v>
      </c>
      <c r="D334" s="232" t="s">
        <v>416</v>
      </c>
      <c r="E334" s="233" t="s">
        <v>1914</v>
      </c>
      <c r="F334" s="234" t="s">
        <v>1915</v>
      </c>
      <c r="G334" s="235" t="s">
        <v>366</v>
      </c>
      <c r="H334" s="236">
        <v>1</v>
      </c>
      <c r="I334" s="237"/>
      <c r="J334" s="238">
        <f>ROUND(I334*H334,2)</f>
        <v>0</v>
      </c>
      <c r="K334" s="234" t="s">
        <v>32</v>
      </c>
      <c r="L334" s="239"/>
      <c r="M334" s="240" t="s">
        <v>32</v>
      </c>
      <c r="N334" s="241" t="s">
        <v>49</v>
      </c>
      <c r="O334" s="66"/>
      <c r="P334" s="176">
        <f>O334*H334</f>
        <v>0</v>
      </c>
      <c r="Q334" s="176">
        <v>0</v>
      </c>
      <c r="R334" s="176">
        <f>Q334*H334</f>
        <v>0</v>
      </c>
      <c r="S334" s="176">
        <v>0</v>
      </c>
      <c r="T334" s="177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78" t="s">
        <v>483</v>
      </c>
      <c r="AT334" s="178" t="s">
        <v>416</v>
      </c>
      <c r="AU334" s="178" t="s">
        <v>150</v>
      </c>
      <c r="AY334" s="18" t="s">
        <v>140</v>
      </c>
      <c r="BE334" s="179">
        <f>IF(N334="základní",J334,0)</f>
        <v>0</v>
      </c>
      <c r="BF334" s="179">
        <f>IF(N334="snížená",J334,0)</f>
        <v>0</v>
      </c>
      <c r="BG334" s="179">
        <f>IF(N334="zákl. přenesená",J334,0)</f>
        <v>0</v>
      </c>
      <c r="BH334" s="179">
        <f>IF(N334="sníž. přenesená",J334,0)</f>
        <v>0</v>
      </c>
      <c r="BI334" s="179">
        <f>IF(N334="nulová",J334,0)</f>
        <v>0</v>
      </c>
      <c r="BJ334" s="18" t="s">
        <v>86</v>
      </c>
      <c r="BK334" s="179">
        <f>ROUND(I334*H334,2)</f>
        <v>0</v>
      </c>
      <c r="BL334" s="18" t="s">
        <v>348</v>
      </c>
      <c r="BM334" s="178" t="s">
        <v>1916</v>
      </c>
    </row>
    <row r="335" spans="1:65" s="2" customFormat="1" ht="11.25">
      <c r="A335" s="36"/>
      <c r="B335" s="37"/>
      <c r="C335" s="38"/>
      <c r="D335" s="180" t="s">
        <v>146</v>
      </c>
      <c r="E335" s="38"/>
      <c r="F335" s="181" t="s">
        <v>1915</v>
      </c>
      <c r="G335" s="38"/>
      <c r="H335" s="38"/>
      <c r="I335" s="182"/>
      <c r="J335" s="38"/>
      <c r="K335" s="38"/>
      <c r="L335" s="41"/>
      <c r="M335" s="183"/>
      <c r="N335" s="18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8" t="s">
        <v>146</v>
      </c>
      <c r="AU335" s="18" t="s">
        <v>150</v>
      </c>
    </row>
    <row r="336" spans="1:65" s="2" customFormat="1" ht="24.2" customHeight="1">
      <c r="A336" s="36"/>
      <c r="B336" s="37"/>
      <c r="C336" s="232" t="s">
        <v>1011</v>
      </c>
      <c r="D336" s="232" t="s">
        <v>416</v>
      </c>
      <c r="E336" s="233" t="s">
        <v>1917</v>
      </c>
      <c r="F336" s="234" t="s">
        <v>1918</v>
      </c>
      <c r="G336" s="235" t="s">
        <v>366</v>
      </c>
      <c r="H336" s="236">
        <v>1</v>
      </c>
      <c r="I336" s="237"/>
      <c r="J336" s="238">
        <f>ROUND(I336*H336,2)</f>
        <v>0</v>
      </c>
      <c r="K336" s="234" t="s">
        <v>32</v>
      </c>
      <c r="L336" s="239"/>
      <c r="M336" s="240" t="s">
        <v>32</v>
      </c>
      <c r="N336" s="241" t="s">
        <v>49</v>
      </c>
      <c r="O336" s="66"/>
      <c r="P336" s="176">
        <f>O336*H336</f>
        <v>0</v>
      </c>
      <c r="Q336" s="176">
        <v>0</v>
      </c>
      <c r="R336" s="176">
        <f>Q336*H336</f>
        <v>0</v>
      </c>
      <c r="S336" s="176">
        <v>0</v>
      </c>
      <c r="T336" s="177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78" t="s">
        <v>483</v>
      </c>
      <c r="AT336" s="178" t="s">
        <v>416</v>
      </c>
      <c r="AU336" s="178" t="s">
        <v>150</v>
      </c>
      <c r="AY336" s="18" t="s">
        <v>140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18" t="s">
        <v>86</v>
      </c>
      <c r="BK336" s="179">
        <f>ROUND(I336*H336,2)</f>
        <v>0</v>
      </c>
      <c r="BL336" s="18" t="s">
        <v>348</v>
      </c>
      <c r="BM336" s="178" t="s">
        <v>1919</v>
      </c>
    </row>
    <row r="337" spans="1:65" s="2" customFormat="1" ht="19.5">
      <c r="A337" s="36"/>
      <c r="B337" s="37"/>
      <c r="C337" s="38"/>
      <c r="D337" s="180" t="s">
        <v>146</v>
      </c>
      <c r="E337" s="38"/>
      <c r="F337" s="181" t="s">
        <v>1918</v>
      </c>
      <c r="G337" s="38"/>
      <c r="H337" s="38"/>
      <c r="I337" s="182"/>
      <c r="J337" s="38"/>
      <c r="K337" s="38"/>
      <c r="L337" s="41"/>
      <c r="M337" s="183"/>
      <c r="N337" s="184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8" t="s">
        <v>146</v>
      </c>
      <c r="AU337" s="18" t="s">
        <v>150</v>
      </c>
    </row>
    <row r="338" spans="1:65" s="2" customFormat="1" ht="16.5" customHeight="1">
      <c r="A338" s="36"/>
      <c r="B338" s="37"/>
      <c r="C338" s="232" t="s">
        <v>1017</v>
      </c>
      <c r="D338" s="232" t="s">
        <v>416</v>
      </c>
      <c r="E338" s="233" t="s">
        <v>1920</v>
      </c>
      <c r="F338" s="234" t="s">
        <v>1921</v>
      </c>
      <c r="G338" s="235" t="s">
        <v>366</v>
      </c>
      <c r="H338" s="236">
        <v>1</v>
      </c>
      <c r="I338" s="237"/>
      <c r="J338" s="238">
        <f>ROUND(I338*H338,2)</f>
        <v>0</v>
      </c>
      <c r="K338" s="234" t="s">
        <v>32</v>
      </c>
      <c r="L338" s="239"/>
      <c r="M338" s="240" t="s">
        <v>32</v>
      </c>
      <c r="N338" s="241" t="s">
        <v>49</v>
      </c>
      <c r="O338" s="66"/>
      <c r="P338" s="176">
        <f>O338*H338</f>
        <v>0</v>
      </c>
      <c r="Q338" s="176">
        <v>0</v>
      </c>
      <c r="R338" s="176">
        <f>Q338*H338</f>
        <v>0</v>
      </c>
      <c r="S338" s="176">
        <v>0</v>
      </c>
      <c r="T338" s="177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78" t="s">
        <v>483</v>
      </c>
      <c r="AT338" s="178" t="s">
        <v>416</v>
      </c>
      <c r="AU338" s="178" t="s">
        <v>150</v>
      </c>
      <c r="AY338" s="18" t="s">
        <v>140</v>
      </c>
      <c r="BE338" s="179">
        <f>IF(N338="základní",J338,0)</f>
        <v>0</v>
      </c>
      <c r="BF338" s="179">
        <f>IF(N338="snížená",J338,0)</f>
        <v>0</v>
      </c>
      <c r="BG338" s="179">
        <f>IF(N338="zákl. přenesená",J338,0)</f>
        <v>0</v>
      </c>
      <c r="BH338" s="179">
        <f>IF(N338="sníž. přenesená",J338,0)</f>
        <v>0</v>
      </c>
      <c r="BI338" s="179">
        <f>IF(N338="nulová",J338,0)</f>
        <v>0</v>
      </c>
      <c r="BJ338" s="18" t="s">
        <v>86</v>
      </c>
      <c r="BK338" s="179">
        <f>ROUND(I338*H338,2)</f>
        <v>0</v>
      </c>
      <c r="BL338" s="18" t="s">
        <v>348</v>
      </c>
      <c r="BM338" s="178" t="s">
        <v>1922</v>
      </c>
    </row>
    <row r="339" spans="1:65" s="2" customFormat="1" ht="11.25">
      <c r="A339" s="36"/>
      <c r="B339" s="37"/>
      <c r="C339" s="38"/>
      <c r="D339" s="180" t="s">
        <v>146</v>
      </c>
      <c r="E339" s="38"/>
      <c r="F339" s="181" t="s">
        <v>1921</v>
      </c>
      <c r="G339" s="38"/>
      <c r="H339" s="38"/>
      <c r="I339" s="182"/>
      <c r="J339" s="38"/>
      <c r="K339" s="38"/>
      <c r="L339" s="41"/>
      <c r="M339" s="183"/>
      <c r="N339" s="184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8" t="s">
        <v>146</v>
      </c>
      <c r="AU339" s="18" t="s">
        <v>150</v>
      </c>
    </row>
    <row r="340" spans="1:65" s="2" customFormat="1" ht="16.5" customHeight="1">
      <c r="A340" s="36"/>
      <c r="B340" s="37"/>
      <c r="C340" s="232" t="s">
        <v>1023</v>
      </c>
      <c r="D340" s="232" t="s">
        <v>416</v>
      </c>
      <c r="E340" s="233" t="s">
        <v>1923</v>
      </c>
      <c r="F340" s="234" t="s">
        <v>1924</v>
      </c>
      <c r="G340" s="235" t="s">
        <v>366</v>
      </c>
      <c r="H340" s="236">
        <v>1</v>
      </c>
      <c r="I340" s="237"/>
      <c r="J340" s="238">
        <f>ROUND(I340*H340,2)</f>
        <v>0</v>
      </c>
      <c r="K340" s="234" t="s">
        <v>32</v>
      </c>
      <c r="L340" s="239"/>
      <c r="M340" s="240" t="s">
        <v>32</v>
      </c>
      <c r="N340" s="241" t="s">
        <v>49</v>
      </c>
      <c r="O340" s="66"/>
      <c r="P340" s="176">
        <f>O340*H340</f>
        <v>0</v>
      </c>
      <c r="Q340" s="176">
        <v>0</v>
      </c>
      <c r="R340" s="176">
        <f>Q340*H340</f>
        <v>0</v>
      </c>
      <c r="S340" s="176">
        <v>0</v>
      </c>
      <c r="T340" s="177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78" t="s">
        <v>483</v>
      </c>
      <c r="AT340" s="178" t="s">
        <v>416</v>
      </c>
      <c r="AU340" s="178" t="s">
        <v>150</v>
      </c>
      <c r="AY340" s="18" t="s">
        <v>140</v>
      </c>
      <c r="BE340" s="179">
        <f>IF(N340="základní",J340,0)</f>
        <v>0</v>
      </c>
      <c r="BF340" s="179">
        <f>IF(N340="snížená",J340,0)</f>
        <v>0</v>
      </c>
      <c r="BG340" s="179">
        <f>IF(N340="zákl. přenesená",J340,0)</f>
        <v>0</v>
      </c>
      <c r="BH340" s="179">
        <f>IF(N340="sníž. přenesená",J340,0)</f>
        <v>0</v>
      </c>
      <c r="BI340" s="179">
        <f>IF(N340="nulová",J340,0)</f>
        <v>0</v>
      </c>
      <c r="BJ340" s="18" t="s">
        <v>86</v>
      </c>
      <c r="BK340" s="179">
        <f>ROUND(I340*H340,2)</f>
        <v>0</v>
      </c>
      <c r="BL340" s="18" t="s">
        <v>348</v>
      </c>
      <c r="BM340" s="178" t="s">
        <v>1925</v>
      </c>
    </row>
    <row r="341" spans="1:65" s="2" customFormat="1" ht="11.25">
      <c r="A341" s="36"/>
      <c r="B341" s="37"/>
      <c r="C341" s="38"/>
      <c r="D341" s="180" t="s">
        <v>146</v>
      </c>
      <c r="E341" s="38"/>
      <c r="F341" s="181" t="s">
        <v>1924</v>
      </c>
      <c r="G341" s="38"/>
      <c r="H341" s="38"/>
      <c r="I341" s="182"/>
      <c r="J341" s="38"/>
      <c r="K341" s="38"/>
      <c r="L341" s="41"/>
      <c r="M341" s="183"/>
      <c r="N341" s="184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8" t="s">
        <v>146</v>
      </c>
      <c r="AU341" s="18" t="s">
        <v>150</v>
      </c>
    </row>
    <row r="342" spans="1:65" s="2" customFormat="1" ht="16.5" customHeight="1">
      <c r="A342" s="36"/>
      <c r="B342" s="37"/>
      <c r="C342" s="232" t="s">
        <v>1028</v>
      </c>
      <c r="D342" s="232" t="s">
        <v>416</v>
      </c>
      <c r="E342" s="233" t="s">
        <v>1926</v>
      </c>
      <c r="F342" s="234" t="s">
        <v>1927</v>
      </c>
      <c r="G342" s="235" t="s">
        <v>358</v>
      </c>
      <c r="H342" s="236">
        <v>15</v>
      </c>
      <c r="I342" s="237"/>
      <c r="J342" s="238">
        <f>ROUND(I342*H342,2)</f>
        <v>0</v>
      </c>
      <c r="K342" s="234" t="s">
        <v>32</v>
      </c>
      <c r="L342" s="239"/>
      <c r="M342" s="240" t="s">
        <v>32</v>
      </c>
      <c r="N342" s="241" t="s">
        <v>49</v>
      </c>
      <c r="O342" s="66"/>
      <c r="P342" s="176">
        <f>O342*H342</f>
        <v>0</v>
      </c>
      <c r="Q342" s="176">
        <v>0</v>
      </c>
      <c r="R342" s="176">
        <f>Q342*H342</f>
        <v>0</v>
      </c>
      <c r="S342" s="176">
        <v>0</v>
      </c>
      <c r="T342" s="177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78" t="s">
        <v>483</v>
      </c>
      <c r="AT342" s="178" t="s">
        <v>416</v>
      </c>
      <c r="AU342" s="178" t="s">
        <v>150</v>
      </c>
      <c r="AY342" s="18" t="s">
        <v>140</v>
      </c>
      <c r="BE342" s="179">
        <f>IF(N342="základní",J342,0)</f>
        <v>0</v>
      </c>
      <c r="BF342" s="179">
        <f>IF(N342="snížená",J342,0)</f>
        <v>0</v>
      </c>
      <c r="BG342" s="179">
        <f>IF(N342="zákl. přenesená",J342,0)</f>
        <v>0</v>
      </c>
      <c r="BH342" s="179">
        <f>IF(N342="sníž. přenesená",J342,0)</f>
        <v>0</v>
      </c>
      <c r="BI342" s="179">
        <f>IF(N342="nulová",J342,0)</f>
        <v>0</v>
      </c>
      <c r="BJ342" s="18" t="s">
        <v>86</v>
      </c>
      <c r="BK342" s="179">
        <f>ROUND(I342*H342,2)</f>
        <v>0</v>
      </c>
      <c r="BL342" s="18" t="s">
        <v>348</v>
      </c>
      <c r="BM342" s="178" t="s">
        <v>1928</v>
      </c>
    </row>
    <row r="343" spans="1:65" s="2" customFormat="1" ht="11.25">
      <c r="A343" s="36"/>
      <c r="B343" s="37"/>
      <c r="C343" s="38"/>
      <c r="D343" s="180" t="s">
        <v>146</v>
      </c>
      <c r="E343" s="38"/>
      <c r="F343" s="181" t="s">
        <v>1927</v>
      </c>
      <c r="G343" s="38"/>
      <c r="H343" s="38"/>
      <c r="I343" s="182"/>
      <c r="J343" s="38"/>
      <c r="K343" s="38"/>
      <c r="L343" s="41"/>
      <c r="M343" s="183"/>
      <c r="N343" s="184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8" t="s">
        <v>146</v>
      </c>
      <c r="AU343" s="18" t="s">
        <v>150</v>
      </c>
    </row>
    <row r="344" spans="1:65" s="11" customFormat="1" ht="20.85" customHeight="1">
      <c r="B344" s="153"/>
      <c r="C344" s="154"/>
      <c r="D344" s="155" t="s">
        <v>77</v>
      </c>
      <c r="E344" s="196" t="s">
        <v>1929</v>
      </c>
      <c r="F344" s="196" t="s">
        <v>1930</v>
      </c>
      <c r="G344" s="154"/>
      <c r="H344" s="154"/>
      <c r="I344" s="157"/>
      <c r="J344" s="197">
        <f>BK344</f>
        <v>0</v>
      </c>
      <c r="K344" s="154"/>
      <c r="L344" s="159"/>
      <c r="M344" s="160"/>
      <c r="N344" s="161"/>
      <c r="O344" s="161"/>
      <c r="P344" s="162">
        <f>SUM(P345:P364)</f>
        <v>0</v>
      </c>
      <c r="Q344" s="161"/>
      <c r="R344" s="162">
        <f>SUM(R345:R364)</f>
        <v>0</v>
      </c>
      <c r="S344" s="161"/>
      <c r="T344" s="163">
        <f>SUM(T345:T364)</f>
        <v>0</v>
      </c>
      <c r="AR344" s="164" t="s">
        <v>86</v>
      </c>
      <c r="AT344" s="165" t="s">
        <v>77</v>
      </c>
      <c r="AU344" s="165" t="s">
        <v>88</v>
      </c>
      <c r="AY344" s="164" t="s">
        <v>140</v>
      </c>
      <c r="BK344" s="166">
        <f>SUM(BK345:BK364)</f>
        <v>0</v>
      </c>
    </row>
    <row r="345" spans="1:65" s="2" customFormat="1" ht="21.75" customHeight="1">
      <c r="A345" s="36"/>
      <c r="B345" s="37"/>
      <c r="C345" s="232" t="s">
        <v>1034</v>
      </c>
      <c r="D345" s="232" t="s">
        <v>416</v>
      </c>
      <c r="E345" s="233" t="s">
        <v>1931</v>
      </c>
      <c r="F345" s="234" t="s">
        <v>1932</v>
      </c>
      <c r="G345" s="235" t="s">
        <v>366</v>
      </c>
      <c r="H345" s="236">
        <v>10</v>
      </c>
      <c r="I345" s="237"/>
      <c r="J345" s="238">
        <f>ROUND(I345*H345,2)</f>
        <v>0</v>
      </c>
      <c r="K345" s="234" t="s">
        <v>32</v>
      </c>
      <c r="L345" s="239"/>
      <c r="M345" s="240" t="s">
        <v>32</v>
      </c>
      <c r="N345" s="241" t="s">
        <v>49</v>
      </c>
      <c r="O345" s="66"/>
      <c r="P345" s="176">
        <f>O345*H345</f>
        <v>0</v>
      </c>
      <c r="Q345" s="176">
        <v>0</v>
      </c>
      <c r="R345" s="176">
        <f>Q345*H345</f>
        <v>0</v>
      </c>
      <c r="S345" s="176">
        <v>0</v>
      </c>
      <c r="T345" s="177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78" t="s">
        <v>483</v>
      </c>
      <c r="AT345" s="178" t="s">
        <v>416</v>
      </c>
      <c r="AU345" s="178" t="s">
        <v>150</v>
      </c>
      <c r="AY345" s="18" t="s">
        <v>140</v>
      </c>
      <c r="BE345" s="179">
        <f>IF(N345="základní",J345,0)</f>
        <v>0</v>
      </c>
      <c r="BF345" s="179">
        <f>IF(N345="snížená",J345,0)</f>
        <v>0</v>
      </c>
      <c r="BG345" s="179">
        <f>IF(N345="zákl. přenesená",J345,0)</f>
        <v>0</v>
      </c>
      <c r="BH345" s="179">
        <f>IF(N345="sníž. přenesená",J345,0)</f>
        <v>0</v>
      </c>
      <c r="BI345" s="179">
        <f>IF(N345="nulová",J345,0)</f>
        <v>0</v>
      </c>
      <c r="BJ345" s="18" t="s">
        <v>86</v>
      </c>
      <c r="BK345" s="179">
        <f>ROUND(I345*H345,2)</f>
        <v>0</v>
      </c>
      <c r="BL345" s="18" t="s">
        <v>348</v>
      </c>
      <c r="BM345" s="178" t="s">
        <v>1933</v>
      </c>
    </row>
    <row r="346" spans="1:65" s="2" customFormat="1" ht="11.25">
      <c r="A346" s="36"/>
      <c r="B346" s="37"/>
      <c r="C346" s="38"/>
      <c r="D346" s="180" t="s">
        <v>146</v>
      </c>
      <c r="E346" s="38"/>
      <c r="F346" s="181" t="s">
        <v>1932</v>
      </c>
      <c r="G346" s="38"/>
      <c r="H346" s="38"/>
      <c r="I346" s="182"/>
      <c r="J346" s="38"/>
      <c r="K346" s="38"/>
      <c r="L346" s="41"/>
      <c r="M346" s="183"/>
      <c r="N346" s="184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8" t="s">
        <v>146</v>
      </c>
      <c r="AU346" s="18" t="s">
        <v>150</v>
      </c>
    </row>
    <row r="347" spans="1:65" s="2" customFormat="1" ht="24.2" customHeight="1">
      <c r="A347" s="36"/>
      <c r="B347" s="37"/>
      <c r="C347" s="232" t="s">
        <v>1040</v>
      </c>
      <c r="D347" s="232" t="s">
        <v>416</v>
      </c>
      <c r="E347" s="233" t="s">
        <v>1934</v>
      </c>
      <c r="F347" s="234" t="s">
        <v>1935</v>
      </c>
      <c r="G347" s="235" t="s">
        <v>366</v>
      </c>
      <c r="H347" s="236">
        <v>2</v>
      </c>
      <c r="I347" s="237"/>
      <c r="J347" s="238">
        <f>ROUND(I347*H347,2)</f>
        <v>0</v>
      </c>
      <c r="K347" s="234" t="s">
        <v>32</v>
      </c>
      <c r="L347" s="239"/>
      <c r="M347" s="240" t="s">
        <v>32</v>
      </c>
      <c r="N347" s="241" t="s">
        <v>49</v>
      </c>
      <c r="O347" s="66"/>
      <c r="P347" s="176">
        <f>O347*H347</f>
        <v>0</v>
      </c>
      <c r="Q347" s="176">
        <v>0</v>
      </c>
      <c r="R347" s="176">
        <f>Q347*H347</f>
        <v>0</v>
      </c>
      <c r="S347" s="176">
        <v>0</v>
      </c>
      <c r="T347" s="177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78" t="s">
        <v>483</v>
      </c>
      <c r="AT347" s="178" t="s">
        <v>416</v>
      </c>
      <c r="AU347" s="178" t="s">
        <v>150</v>
      </c>
      <c r="AY347" s="18" t="s">
        <v>140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18" t="s">
        <v>86</v>
      </c>
      <c r="BK347" s="179">
        <f>ROUND(I347*H347,2)</f>
        <v>0</v>
      </c>
      <c r="BL347" s="18" t="s">
        <v>348</v>
      </c>
      <c r="BM347" s="178" t="s">
        <v>1936</v>
      </c>
    </row>
    <row r="348" spans="1:65" s="2" customFormat="1" ht="11.25">
      <c r="A348" s="36"/>
      <c r="B348" s="37"/>
      <c r="C348" s="38"/>
      <c r="D348" s="180" t="s">
        <v>146</v>
      </c>
      <c r="E348" s="38"/>
      <c r="F348" s="181" t="s">
        <v>1935</v>
      </c>
      <c r="G348" s="38"/>
      <c r="H348" s="38"/>
      <c r="I348" s="182"/>
      <c r="J348" s="38"/>
      <c r="K348" s="38"/>
      <c r="L348" s="41"/>
      <c r="M348" s="183"/>
      <c r="N348" s="184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8" t="s">
        <v>146</v>
      </c>
      <c r="AU348" s="18" t="s">
        <v>150</v>
      </c>
    </row>
    <row r="349" spans="1:65" s="2" customFormat="1" ht="37.9" customHeight="1">
      <c r="A349" s="36"/>
      <c r="B349" s="37"/>
      <c r="C349" s="232" t="s">
        <v>1044</v>
      </c>
      <c r="D349" s="232" t="s">
        <v>416</v>
      </c>
      <c r="E349" s="233" t="s">
        <v>1937</v>
      </c>
      <c r="F349" s="234" t="s">
        <v>1938</v>
      </c>
      <c r="G349" s="235" t="s">
        <v>366</v>
      </c>
      <c r="H349" s="236">
        <v>10</v>
      </c>
      <c r="I349" s="237"/>
      <c r="J349" s="238">
        <f>ROUND(I349*H349,2)</f>
        <v>0</v>
      </c>
      <c r="K349" s="234" t="s">
        <v>32</v>
      </c>
      <c r="L349" s="239"/>
      <c r="M349" s="240" t="s">
        <v>32</v>
      </c>
      <c r="N349" s="241" t="s">
        <v>49</v>
      </c>
      <c r="O349" s="66"/>
      <c r="P349" s="176">
        <f>O349*H349</f>
        <v>0</v>
      </c>
      <c r="Q349" s="176">
        <v>0</v>
      </c>
      <c r="R349" s="176">
        <f>Q349*H349</f>
        <v>0</v>
      </c>
      <c r="S349" s="176">
        <v>0</v>
      </c>
      <c r="T349" s="177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78" t="s">
        <v>483</v>
      </c>
      <c r="AT349" s="178" t="s">
        <v>416</v>
      </c>
      <c r="AU349" s="178" t="s">
        <v>150</v>
      </c>
      <c r="AY349" s="18" t="s">
        <v>140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18" t="s">
        <v>86</v>
      </c>
      <c r="BK349" s="179">
        <f>ROUND(I349*H349,2)</f>
        <v>0</v>
      </c>
      <c r="BL349" s="18" t="s">
        <v>348</v>
      </c>
      <c r="BM349" s="178" t="s">
        <v>1939</v>
      </c>
    </row>
    <row r="350" spans="1:65" s="2" customFormat="1" ht="19.5">
      <c r="A350" s="36"/>
      <c r="B350" s="37"/>
      <c r="C350" s="38"/>
      <c r="D350" s="180" t="s">
        <v>146</v>
      </c>
      <c r="E350" s="38"/>
      <c r="F350" s="181" t="s">
        <v>1938</v>
      </c>
      <c r="G350" s="38"/>
      <c r="H350" s="38"/>
      <c r="I350" s="182"/>
      <c r="J350" s="38"/>
      <c r="K350" s="38"/>
      <c r="L350" s="41"/>
      <c r="M350" s="183"/>
      <c r="N350" s="184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8" t="s">
        <v>146</v>
      </c>
      <c r="AU350" s="18" t="s">
        <v>150</v>
      </c>
    </row>
    <row r="351" spans="1:65" s="2" customFormat="1" ht="16.5" customHeight="1">
      <c r="A351" s="36"/>
      <c r="B351" s="37"/>
      <c r="C351" s="232" t="s">
        <v>1051</v>
      </c>
      <c r="D351" s="232" t="s">
        <v>416</v>
      </c>
      <c r="E351" s="233" t="s">
        <v>1940</v>
      </c>
      <c r="F351" s="234" t="s">
        <v>1941</v>
      </c>
      <c r="G351" s="235" t="s">
        <v>366</v>
      </c>
      <c r="H351" s="236">
        <v>4</v>
      </c>
      <c r="I351" s="237"/>
      <c r="J351" s="238">
        <f>ROUND(I351*H351,2)</f>
        <v>0</v>
      </c>
      <c r="K351" s="234" t="s">
        <v>32</v>
      </c>
      <c r="L351" s="239"/>
      <c r="M351" s="240" t="s">
        <v>32</v>
      </c>
      <c r="N351" s="241" t="s">
        <v>49</v>
      </c>
      <c r="O351" s="66"/>
      <c r="P351" s="176">
        <f>O351*H351</f>
        <v>0</v>
      </c>
      <c r="Q351" s="176">
        <v>0</v>
      </c>
      <c r="R351" s="176">
        <f>Q351*H351</f>
        <v>0</v>
      </c>
      <c r="S351" s="176">
        <v>0</v>
      </c>
      <c r="T351" s="177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78" t="s">
        <v>483</v>
      </c>
      <c r="AT351" s="178" t="s">
        <v>416</v>
      </c>
      <c r="AU351" s="178" t="s">
        <v>150</v>
      </c>
      <c r="AY351" s="18" t="s">
        <v>140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86</v>
      </c>
      <c r="BK351" s="179">
        <f>ROUND(I351*H351,2)</f>
        <v>0</v>
      </c>
      <c r="BL351" s="18" t="s">
        <v>348</v>
      </c>
      <c r="BM351" s="178" t="s">
        <v>1942</v>
      </c>
    </row>
    <row r="352" spans="1:65" s="2" customFormat="1" ht="11.25">
      <c r="A352" s="36"/>
      <c r="B352" s="37"/>
      <c r="C352" s="38"/>
      <c r="D352" s="180" t="s">
        <v>146</v>
      </c>
      <c r="E352" s="38"/>
      <c r="F352" s="181" t="s">
        <v>1941</v>
      </c>
      <c r="G352" s="38"/>
      <c r="H352" s="38"/>
      <c r="I352" s="182"/>
      <c r="J352" s="38"/>
      <c r="K352" s="38"/>
      <c r="L352" s="41"/>
      <c r="M352" s="183"/>
      <c r="N352" s="184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8" t="s">
        <v>146</v>
      </c>
      <c r="AU352" s="18" t="s">
        <v>150</v>
      </c>
    </row>
    <row r="353" spans="1:65" s="2" customFormat="1" ht="16.5" customHeight="1">
      <c r="A353" s="36"/>
      <c r="B353" s="37"/>
      <c r="C353" s="232" t="s">
        <v>1056</v>
      </c>
      <c r="D353" s="232" t="s">
        <v>416</v>
      </c>
      <c r="E353" s="233" t="s">
        <v>1943</v>
      </c>
      <c r="F353" s="234" t="s">
        <v>1944</v>
      </c>
      <c r="G353" s="235" t="s">
        <v>366</v>
      </c>
      <c r="H353" s="236">
        <v>8</v>
      </c>
      <c r="I353" s="237"/>
      <c r="J353" s="238">
        <f>ROUND(I353*H353,2)</f>
        <v>0</v>
      </c>
      <c r="K353" s="234" t="s">
        <v>32</v>
      </c>
      <c r="L353" s="239"/>
      <c r="M353" s="240" t="s">
        <v>32</v>
      </c>
      <c r="N353" s="241" t="s">
        <v>49</v>
      </c>
      <c r="O353" s="66"/>
      <c r="P353" s="176">
        <f>O353*H353</f>
        <v>0</v>
      </c>
      <c r="Q353" s="176">
        <v>0</v>
      </c>
      <c r="R353" s="176">
        <f>Q353*H353</f>
        <v>0</v>
      </c>
      <c r="S353" s="176">
        <v>0</v>
      </c>
      <c r="T353" s="177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78" t="s">
        <v>483</v>
      </c>
      <c r="AT353" s="178" t="s">
        <v>416</v>
      </c>
      <c r="AU353" s="178" t="s">
        <v>150</v>
      </c>
      <c r="AY353" s="18" t="s">
        <v>140</v>
      </c>
      <c r="BE353" s="179">
        <f>IF(N353="základní",J353,0)</f>
        <v>0</v>
      </c>
      <c r="BF353" s="179">
        <f>IF(N353="snížená",J353,0)</f>
        <v>0</v>
      </c>
      <c r="BG353" s="179">
        <f>IF(N353="zákl. přenesená",J353,0)</f>
        <v>0</v>
      </c>
      <c r="BH353" s="179">
        <f>IF(N353="sníž. přenesená",J353,0)</f>
        <v>0</v>
      </c>
      <c r="BI353" s="179">
        <f>IF(N353="nulová",J353,0)</f>
        <v>0</v>
      </c>
      <c r="BJ353" s="18" t="s">
        <v>86</v>
      </c>
      <c r="BK353" s="179">
        <f>ROUND(I353*H353,2)</f>
        <v>0</v>
      </c>
      <c r="BL353" s="18" t="s">
        <v>348</v>
      </c>
      <c r="BM353" s="178" t="s">
        <v>1945</v>
      </c>
    </row>
    <row r="354" spans="1:65" s="2" customFormat="1" ht="11.25">
      <c r="A354" s="36"/>
      <c r="B354" s="37"/>
      <c r="C354" s="38"/>
      <c r="D354" s="180" t="s">
        <v>146</v>
      </c>
      <c r="E354" s="38"/>
      <c r="F354" s="181" t="s">
        <v>1944</v>
      </c>
      <c r="G354" s="38"/>
      <c r="H354" s="38"/>
      <c r="I354" s="182"/>
      <c r="J354" s="38"/>
      <c r="K354" s="38"/>
      <c r="L354" s="41"/>
      <c r="M354" s="183"/>
      <c r="N354" s="184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8" t="s">
        <v>146</v>
      </c>
      <c r="AU354" s="18" t="s">
        <v>150</v>
      </c>
    </row>
    <row r="355" spans="1:65" s="2" customFormat="1" ht="16.5" customHeight="1">
      <c r="A355" s="36"/>
      <c r="B355" s="37"/>
      <c r="C355" s="232" t="s">
        <v>1064</v>
      </c>
      <c r="D355" s="232" t="s">
        <v>416</v>
      </c>
      <c r="E355" s="233" t="s">
        <v>1946</v>
      </c>
      <c r="F355" s="234" t="s">
        <v>1947</v>
      </c>
      <c r="G355" s="235" t="s">
        <v>366</v>
      </c>
      <c r="H355" s="236">
        <v>5</v>
      </c>
      <c r="I355" s="237"/>
      <c r="J355" s="238">
        <f>ROUND(I355*H355,2)</f>
        <v>0</v>
      </c>
      <c r="K355" s="234" t="s">
        <v>32</v>
      </c>
      <c r="L355" s="239"/>
      <c r="M355" s="240" t="s">
        <v>32</v>
      </c>
      <c r="N355" s="241" t="s">
        <v>49</v>
      </c>
      <c r="O355" s="66"/>
      <c r="P355" s="176">
        <f>O355*H355</f>
        <v>0</v>
      </c>
      <c r="Q355" s="176">
        <v>0</v>
      </c>
      <c r="R355" s="176">
        <f>Q355*H355</f>
        <v>0</v>
      </c>
      <c r="S355" s="176">
        <v>0</v>
      </c>
      <c r="T355" s="177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78" t="s">
        <v>483</v>
      </c>
      <c r="AT355" s="178" t="s">
        <v>416</v>
      </c>
      <c r="AU355" s="178" t="s">
        <v>150</v>
      </c>
      <c r="AY355" s="18" t="s">
        <v>140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18" t="s">
        <v>86</v>
      </c>
      <c r="BK355" s="179">
        <f>ROUND(I355*H355,2)</f>
        <v>0</v>
      </c>
      <c r="BL355" s="18" t="s">
        <v>348</v>
      </c>
      <c r="BM355" s="178" t="s">
        <v>1948</v>
      </c>
    </row>
    <row r="356" spans="1:65" s="2" customFormat="1" ht="11.25">
      <c r="A356" s="36"/>
      <c r="B356" s="37"/>
      <c r="C356" s="38"/>
      <c r="D356" s="180" t="s">
        <v>146</v>
      </c>
      <c r="E356" s="38"/>
      <c r="F356" s="181" t="s">
        <v>1947</v>
      </c>
      <c r="G356" s="38"/>
      <c r="H356" s="38"/>
      <c r="I356" s="182"/>
      <c r="J356" s="38"/>
      <c r="K356" s="38"/>
      <c r="L356" s="41"/>
      <c r="M356" s="183"/>
      <c r="N356" s="184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8" t="s">
        <v>146</v>
      </c>
      <c r="AU356" s="18" t="s">
        <v>150</v>
      </c>
    </row>
    <row r="357" spans="1:65" s="2" customFormat="1" ht="16.5" customHeight="1">
      <c r="A357" s="36"/>
      <c r="B357" s="37"/>
      <c r="C357" s="232" t="s">
        <v>1070</v>
      </c>
      <c r="D357" s="232" t="s">
        <v>416</v>
      </c>
      <c r="E357" s="233" t="s">
        <v>1949</v>
      </c>
      <c r="F357" s="234" t="s">
        <v>1950</v>
      </c>
      <c r="G357" s="235" t="s">
        <v>366</v>
      </c>
      <c r="H357" s="236">
        <v>11</v>
      </c>
      <c r="I357" s="237"/>
      <c r="J357" s="238">
        <f>ROUND(I357*H357,2)</f>
        <v>0</v>
      </c>
      <c r="K357" s="234" t="s">
        <v>32</v>
      </c>
      <c r="L357" s="239"/>
      <c r="M357" s="240" t="s">
        <v>32</v>
      </c>
      <c r="N357" s="241" t="s">
        <v>49</v>
      </c>
      <c r="O357" s="66"/>
      <c r="P357" s="176">
        <f>O357*H357</f>
        <v>0</v>
      </c>
      <c r="Q357" s="176">
        <v>0</v>
      </c>
      <c r="R357" s="176">
        <f>Q357*H357</f>
        <v>0</v>
      </c>
      <c r="S357" s="176">
        <v>0</v>
      </c>
      <c r="T357" s="177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78" t="s">
        <v>483</v>
      </c>
      <c r="AT357" s="178" t="s">
        <v>416</v>
      </c>
      <c r="AU357" s="178" t="s">
        <v>150</v>
      </c>
      <c r="AY357" s="18" t="s">
        <v>140</v>
      </c>
      <c r="BE357" s="179">
        <f>IF(N357="základní",J357,0)</f>
        <v>0</v>
      </c>
      <c r="BF357" s="179">
        <f>IF(N357="snížená",J357,0)</f>
        <v>0</v>
      </c>
      <c r="BG357" s="179">
        <f>IF(N357="zákl. přenesená",J357,0)</f>
        <v>0</v>
      </c>
      <c r="BH357" s="179">
        <f>IF(N357="sníž. přenesená",J357,0)</f>
        <v>0</v>
      </c>
      <c r="BI357" s="179">
        <f>IF(N357="nulová",J357,0)</f>
        <v>0</v>
      </c>
      <c r="BJ357" s="18" t="s">
        <v>86</v>
      </c>
      <c r="BK357" s="179">
        <f>ROUND(I357*H357,2)</f>
        <v>0</v>
      </c>
      <c r="BL357" s="18" t="s">
        <v>348</v>
      </c>
      <c r="BM357" s="178" t="s">
        <v>1951</v>
      </c>
    </row>
    <row r="358" spans="1:65" s="2" customFormat="1" ht="11.25">
      <c r="A358" s="36"/>
      <c r="B358" s="37"/>
      <c r="C358" s="38"/>
      <c r="D358" s="180" t="s">
        <v>146</v>
      </c>
      <c r="E358" s="38"/>
      <c r="F358" s="181" t="s">
        <v>1950</v>
      </c>
      <c r="G358" s="38"/>
      <c r="H358" s="38"/>
      <c r="I358" s="182"/>
      <c r="J358" s="38"/>
      <c r="K358" s="38"/>
      <c r="L358" s="41"/>
      <c r="M358" s="183"/>
      <c r="N358" s="184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8" t="s">
        <v>146</v>
      </c>
      <c r="AU358" s="18" t="s">
        <v>150</v>
      </c>
    </row>
    <row r="359" spans="1:65" s="2" customFormat="1" ht="24.2" customHeight="1">
      <c r="A359" s="36"/>
      <c r="B359" s="37"/>
      <c r="C359" s="232" t="s">
        <v>1076</v>
      </c>
      <c r="D359" s="232" t="s">
        <v>416</v>
      </c>
      <c r="E359" s="233" t="s">
        <v>1952</v>
      </c>
      <c r="F359" s="234" t="s">
        <v>1953</v>
      </c>
      <c r="G359" s="235" t="s">
        <v>366</v>
      </c>
      <c r="H359" s="236">
        <v>9</v>
      </c>
      <c r="I359" s="237"/>
      <c r="J359" s="238">
        <f>ROUND(I359*H359,2)</f>
        <v>0</v>
      </c>
      <c r="K359" s="234" t="s">
        <v>32</v>
      </c>
      <c r="L359" s="239"/>
      <c r="M359" s="240" t="s">
        <v>32</v>
      </c>
      <c r="N359" s="241" t="s">
        <v>49</v>
      </c>
      <c r="O359" s="66"/>
      <c r="P359" s="176">
        <f>O359*H359</f>
        <v>0</v>
      </c>
      <c r="Q359" s="176">
        <v>0</v>
      </c>
      <c r="R359" s="176">
        <f>Q359*H359</f>
        <v>0</v>
      </c>
      <c r="S359" s="176">
        <v>0</v>
      </c>
      <c r="T359" s="177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78" t="s">
        <v>483</v>
      </c>
      <c r="AT359" s="178" t="s">
        <v>416</v>
      </c>
      <c r="AU359" s="178" t="s">
        <v>150</v>
      </c>
      <c r="AY359" s="18" t="s">
        <v>140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18" t="s">
        <v>86</v>
      </c>
      <c r="BK359" s="179">
        <f>ROUND(I359*H359,2)</f>
        <v>0</v>
      </c>
      <c r="BL359" s="18" t="s">
        <v>348</v>
      </c>
      <c r="BM359" s="178" t="s">
        <v>1954</v>
      </c>
    </row>
    <row r="360" spans="1:65" s="2" customFormat="1" ht="11.25">
      <c r="A360" s="36"/>
      <c r="B360" s="37"/>
      <c r="C360" s="38"/>
      <c r="D360" s="180" t="s">
        <v>146</v>
      </c>
      <c r="E360" s="38"/>
      <c r="F360" s="181" t="s">
        <v>1953</v>
      </c>
      <c r="G360" s="38"/>
      <c r="H360" s="38"/>
      <c r="I360" s="182"/>
      <c r="J360" s="38"/>
      <c r="K360" s="38"/>
      <c r="L360" s="41"/>
      <c r="M360" s="183"/>
      <c r="N360" s="184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8" t="s">
        <v>146</v>
      </c>
      <c r="AU360" s="18" t="s">
        <v>150</v>
      </c>
    </row>
    <row r="361" spans="1:65" s="2" customFormat="1" ht="16.5" customHeight="1">
      <c r="A361" s="36"/>
      <c r="B361" s="37"/>
      <c r="C361" s="232" t="s">
        <v>1083</v>
      </c>
      <c r="D361" s="232" t="s">
        <v>416</v>
      </c>
      <c r="E361" s="233" t="s">
        <v>1955</v>
      </c>
      <c r="F361" s="234" t="s">
        <v>1956</v>
      </c>
      <c r="G361" s="235" t="s">
        <v>366</v>
      </c>
      <c r="H361" s="236">
        <v>7</v>
      </c>
      <c r="I361" s="237"/>
      <c r="J361" s="238">
        <f>ROUND(I361*H361,2)</f>
        <v>0</v>
      </c>
      <c r="K361" s="234" t="s">
        <v>32</v>
      </c>
      <c r="L361" s="239"/>
      <c r="M361" s="240" t="s">
        <v>32</v>
      </c>
      <c r="N361" s="241" t="s">
        <v>49</v>
      </c>
      <c r="O361" s="66"/>
      <c r="P361" s="176">
        <f>O361*H361</f>
        <v>0</v>
      </c>
      <c r="Q361" s="176">
        <v>0</v>
      </c>
      <c r="R361" s="176">
        <f>Q361*H361</f>
        <v>0</v>
      </c>
      <c r="S361" s="176">
        <v>0</v>
      </c>
      <c r="T361" s="177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78" t="s">
        <v>483</v>
      </c>
      <c r="AT361" s="178" t="s">
        <v>416</v>
      </c>
      <c r="AU361" s="178" t="s">
        <v>150</v>
      </c>
      <c r="AY361" s="18" t="s">
        <v>140</v>
      </c>
      <c r="BE361" s="179">
        <f>IF(N361="základní",J361,0)</f>
        <v>0</v>
      </c>
      <c r="BF361" s="179">
        <f>IF(N361="snížená",J361,0)</f>
        <v>0</v>
      </c>
      <c r="BG361" s="179">
        <f>IF(N361="zákl. přenesená",J361,0)</f>
        <v>0</v>
      </c>
      <c r="BH361" s="179">
        <f>IF(N361="sníž. přenesená",J361,0)</f>
        <v>0</v>
      </c>
      <c r="BI361" s="179">
        <f>IF(N361="nulová",J361,0)</f>
        <v>0</v>
      </c>
      <c r="BJ361" s="18" t="s">
        <v>86</v>
      </c>
      <c r="BK361" s="179">
        <f>ROUND(I361*H361,2)</f>
        <v>0</v>
      </c>
      <c r="BL361" s="18" t="s">
        <v>348</v>
      </c>
      <c r="BM361" s="178" t="s">
        <v>1957</v>
      </c>
    </row>
    <row r="362" spans="1:65" s="2" customFormat="1" ht="11.25">
      <c r="A362" s="36"/>
      <c r="B362" s="37"/>
      <c r="C362" s="38"/>
      <c r="D362" s="180" t="s">
        <v>146</v>
      </c>
      <c r="E362" s="38"/>
      <c r="F362" s="181" t="s">
        <v>1956</v>
      </c>
      <c r="G362" s="38"/>
      <c r="H362" s="38"/>
      <c r="I362" s="182"/>
      <c r="J362" s="38"/>
      <c r="K362" s="38"/>
      <c r="L362" s="41"/>
      <c r="M362" s="183"/>
      <c r="N362" s="184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8" t="s">
        <v>146</v>
      </c>
      <c r="AU362" s="18" t="s">
        <v>150</v>
      </c>
    </row>
    <row r="363" spans="1:65" s="2" customFormat="1" ht="16.5" customHeight="1">
      <c r="A363" s="36"/>
      <c r="B363" s="37"/>
      <c r="C363" s="232" t="s">
        <v>1089</v>
      </c>
      <c r="D363" s="232" t="s">
        <v>416</v>
      </c>
      <c r="E363" s="233" t="s">
        <v>1958</v>
      </c>
      <c r="F363" s="234" t="s">
        <v>1959</v>
      </c>
      <c r="G363" s="235" t="s">
        <v>366</v>
      </c>
      <c r="H363" s="236">
        <v>66</v>
      </c>
      <c r="I363" s="237"/>
      <c r="J363" s="238">
        <f>ROUND(I363*H363,2)</f>
        <v>0</v>
      </c>
      <c r="K363" s="234" t="s">
        <v>32</v>
      </c>
      <c r="L363" s="239"/>
      <c r="M363" s="240" t="s">
        <v>32</v>
      </c>
      <c r="N363" s="241" t="s">
        <v>49</v>
      </c>
      <c r="O363" s="66"/>
      <c r="P363" s="176">
        <f>O363*H363</f>
        <v>0</v>
      </c>
      <c r="Q363" s="176">
        <v>0</v>
      </c>
      <c r="R363" s="176">
        <f>Q363*H363</f>
        <v>0</v>
      </c>
      <c r="S363" s="176">
        <v>0</v>
      </c>
      <c r="T363" s="177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78" t="s">
        <v>483</v>
      </c>
      <c r="AT363" s="178" t="s">
        <v>416</v>
      </c>
      <c r="AU363" s="178" t="s">
        <v>150</v>
      </c>
      <c r="AY363" s="18" t="s">
        <v>140</v>
      </c>
      <c r="BE363" s="179">
        <f>IF(N363="základní",J363,0)</f>
        <v>0</v>
      </c>
      <c r="BF363" s="179">
        <f>IF(N363="snížená",J363,0)</f>
        <v>0</v>
      </c>
      <c r="BG363" s="179">
        <f>IF(N363="zákl. přenesená",J363,0)</f>
        <v>0</v>
      </c>
      <c r="BH363" s="179">
        <f>IF(N363="sníž. přenesená",J363,0)</f>
        <v>0</v>
      </c>
      <c r="BI363" s="179">
        <f>IF(N363="nulová",J363,0)</f>
        <v>0</v>
      </c>
      <c r="BJ363" s="18" t="s">
        <v>86</v>
      </c>
      <c r="BK363" s="179">
        <f>ROUND(I363*H363,2)</f>
        <v>0</v>
      </c>
      <c r="BL363" s="18" t="s">
        <v>348</v>
      </c>
      <c r="BM363" s="178" t="s">
        <v>1960</v>
      </c>
    </row>
    <row r="364" spans="1:65" s="2" customFormat="1" ht="11.25">
      <c r="A364" s="36"/>
      <c r="B364" s="37"/>
      <c r="C364" s="38"/>
      <c r="D364" s="180" t="s">
        <v>146</v>
      </c>
      <c r="E364" s="38"/>
      <c r="F364" s="181" t="s">
        <v>1959</v>
      </c>
      <c r="G364" s="38"/>
      <c r="H364" s="38"/>
      <c r="I364" s="182"/>
      <c r="J364" s="38"/>
      <c r="K364" s="38"/>
      <c r="L364" s="41"/>
      <c r="M364" s="183"/>
      <c r="N364" s="184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8" t="s">
        <v>146</v>
      </c>
      <c r="AU364" s="18" t="s">
        <v>150</v>
      </c>
    </row>
    <row r="365" spans="1:65" s="11" customFormat="1" ht="20.85" customHeight="1">
      <c r="B365" s="153"/>
      <c r="C365" s="154"/>
      <c r="D365" s="155" t="s">
        <v>77</v>
      </c>
      <c r="E365" s="196" t="s">
        <v>1961</v>
      </c>
      <c r="F365" s="196" t="s">
        <v>1776</v>
      </c>
      <c r="G365" s="154"/>
      <c r="H365" s="154"/>
      <c r="I365" s="157"/>
      <c r="J365" s="197">
        <f>BK365</f>
        <v>0</v>
      </c>
      <c r="K365" s="154"/>
      <c r="L365" s="159"/>
      <c r="M365" s="160"/>
      <c r="N365" s="161"/>
      <c r="O365" s="161"/>
      <c r="P365" s="162">
        <f>SUM(P366:P387)</f>
        <v>0</v>
      </c>
      <c r="Q365" s="161"/>
      <c r="R365" s="162">
        <f>SUM(R366:R387)</f>
        <v>0</v>
      </c>
      <c r="S365" s="161"/>
      <c r="T365" s="163">
        <f>SUM(T366:T387)</f>
        <v>0</v>
      </c>
      <c r="AR365" s="164" t="s">
        <v>86</v>
      </c>
      <c r="AT365" s="165" t="s">
        <v>77</v>
      </c>
      <c r="AU365" s="165" t="s">
        <v>88</v>
      </c>
      <c r="AY365" s="164" t="s">
        <v>140</v>
      </c>
      <c r="BK365" s="166">
        <f>SUM(BK366:BK387)</f>
        <v>0</v>
      </c>
    </row>
    <row r="366" spans="1:65" s="2" customFormat="1" ht="16.5" customHeight="1">
      <c r="A366" s="36"/>
      <c r="B366" s="37"/>
      <c r="C366" s="232" t="s">
        <v>1095</v>
      </c>
      <c r="D366" s="232" t="s">
        <v>416</v>
      </c>
      <c r="E366" s="233" t="s">
        <v>1962</v>
      </c>
      <c r="F366" s="234" t="s">
        <v>1963</v>
      </c>
      <c r="G366" s="235" t="s">
        <v>358</v>
      </c>
      <c r="H366" s="236">
        <v>110</v>
      </c>
      <c r="I366" s="237"/>
      <c r="J366" s="238">
        <f>ROUND(I366*H366,2)</f>
        <v>0</v>
      </c>
      <c r="K366" s="234" t="s">
        <v>32</v>
      </c>
      <c r="L366" s="239"/>
      <c r="M366" s="240" t="s">
        <v>32</v>
      </c>
      <c r="N366" s="241" t="s">
        <v>49</v>
      </c>
      <c r="O366" s="66"/>
      <c r="P366" s="176">
        <f>O366*H366</f>
        <v>0</v>
      </c>
      <c r="Q366" s="176">
        <v>0</v>
      </c>
      <c r="R366" s="176">
        <f>Q366*H366</f>
        <v>0</v>
      </c>
      <c r="S366" s="176">
        <v>0</v>
      </c>
      <c r="T366" s="177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78" t="s">
        <v>483</v>
      </c>
      <c r="AT366" s="178" t="s">
        <v>416</v>
      </c>
      <c r="AU366" s="178" t="s">
        <v>150</v>
      </c>
      <c r="AY366" s="18" t="s">
        <v>140</v>
      </c>
      <c r="BE366" s="179">
        <f>IF(N366="základní",J366,0)</f>
        <v>0</v>
      </c>
      <c r="BF366" s="179">
        <f>IF(N366="snížená",J366,0)</f>
        <v>0</v>
      </c>
      <c r="BG366" s="179">
        <f>IF(N366="zákl. přenesená",J366,0)</f>
        <v>0</v>
      </c>
      <c r="BH366" s="179">
        <f>IF(N366="sníž. přenesená",J366,0)</f>
        <v>0</v>
      </c>
      <c r="BI366" s="179">
        <f>IF(N366="nulová",J366,0)</f>
        <v>0</v>
      </c>
      <c r="BJ366" s="18" t="s">
        <v>86</v>
      </c>
      <c r="BK366" s="179">
        <f>ROUND(I366*H366,2)</f>
        <v>0</v>
      </c>
      <c r="BL366" s="18" t="s">
        <v>348</v>
      </c>
      <c r="BM366" s="178" t="s">
        <v>1964</v>
      </c>
    </row>
    <row r="367" spans="1:65" s="2" customFormat="1" ht="11.25">
      <c r="A367" s="36"/>
      <c r="B367" s="37"/>
      <c r="C367" s="38"/>
      <c r="D367" s="180" t="s">
        <v>146</v>
      </c>
      <c r="E367" s="38"/>
      <c r="F367" s="181" t="s">
        <v>1963</v>
      </c>
      <c r="G367" s="38"/>
      <c r="H367" s="38"/>
      <c r="I367" s="182"/>
      <c r="J367" s="38"/>
      <c r="K367" s="38"/>
      <c r="L367" s="41"/>
      <c r="M367" s="183"/>
      <c r="N367" s="184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8" t="s">
        <v>146</v>
      </c>
      <c r="AU367" s="18" t="s">
        <v>150</v>
      </c>
    </row>
    <row r="368" spans="1:65" s="2" customFormat="1" ht="16.5" customHeight="1">
      <c r="A368" s="36"/>
      <c r="B368" s="37"/>
      <c r="C368" s="232" t="s">
        <v>1101</v>
      </c>
      <c r="D368" s="232" t="s">
        <v>416</v>
      </c>
      <c r="E368" s="233" t="s">
        <v>1965</v>
      </c>
      <c r="F368" s="234" t="s">
        <v>1966</v>
      </c>
      <c r="G368" s="235" t="s">
        <v>358</v>
      </c>
      <c r="H368" s="236">
        <v>85</v>
      </c>
      <c r="I368" s="237"/>
      <c r="J368" s="238">
        <f>ROUND(I368*H368,2)</f>
        <v>0</v>
      </c>
      <c r="K368" s="234" t="s">
        <v>32</v>
      </c>
      <c r="L368" s="239"/>
      <c r="M368" s="240" t="s">
        <v>32</v>
      </c>
      <c r="N368" s="241" t="s">
        <v>49</v>
      </c>
      <c r="O368" s="66"/>
      <c r="P368" s="176">
        <f>O368*H368</f>
        <v>0</v>
      </c>
      <c r="Q368" s="176">
        <v>0</v>
      </c>
      <c r="R368" s="176">
        <f>Q368*H368</f>
        <v>0</v>
      </c>
      <c r="S368" s="176">
        <v>0</v>
      </c>
      <c r="T368" s="177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78" t="s">
        <v>483</v>
      </c>
      <c r="AT368" s="178" t="s">
        <v>416</v>
      </c>
      <c r="AU368" s="178" t="s">
        <v>150</v>
      </c>
      <c r="AY368" s="18" t="s">
        <v>140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18" t="s">
        <v>86</v>
      </c>
      <c r="BK368" s="179">
        <f>ROUND(I368*H368,2)</f>
        <v>0</v>
      </c>
      <c r="BL368" s="18" t="s">
        <v>348</v>
      </c>
      <c r="BM368" s="178" t="s">
        <v>1967</v>
      </c>
    </row>
    <row r="369" spans="1:65" s="2" customFormat="1" ht="11.25">
      <c r="A369" s="36"/>
      <c r="B369" s="37"/>
      <c r="C369" s="38"/>
      <c r="D369" s="180" t="s">
        <v>146</v>
      </c>
      <c r="E369" s="38"/>
      <c r="F369" s="181" t="s">
        <v>1966</v>
      </c>
      <c r="G369" s="38"/>
      <c r="H369" s="38"/>
      <c r="I369" s="182"/>
      <c r="J369" s="38"/>
      <c r="K369" s="38"/>
      <c r="L369" s="41"/>
      <c r="M369" s="183"/>
      <c r="N369" s="18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8" t="s">
        <v>146</v>
      </c>
      <c r="AU369" s="18" t="s">
        <v>150</v>
      </c>
    </row>
    <row r="370" spans="1:65" s="2" customFormat="1" ht="16.5" customHeight="1">
      <c r="A370" s="36"/>
      <c r="B370" s="37"/>
      <c r="C370" s="232" t="s">
        <v>1109</v>
      </c>
      <c r="D370" s="232" t="s">
        <v>416</v>
      </c>
      <c r="E370" s="233" t="s">
        <v>1968</v>
      </c>
      <c r="F370" s="234" t="s">
        <v>1969</v>
      </c>
      <c r="G370" s="235" t="s">
        <v>358</v>
      </c>
      <c r="H370" s="236">
        <v>12</v>
      </c>
      <c r="I370" s="237"/>
      <c r="J370" s="238">
        <f>ROUND(I370*H370,2)</f>
        <v>0</v>
      </c>
      <c r="K370" s="234" t="s">
        <v>32</v>
      </c>
      <c r="L370" s="239"/>
      <c r="M370" s="240" t="s">
        <v>32</v>
      </c>
      <c r="N370" s="241" t="s">
        <v>49</v>
      </c>
      <c r="O370" s="66"/>
      <c r="P370" s="176">
        <f>O370*H370</f>
        <v>0</v>
      </c>
      <c r="Q370" s="176">
        <v>0</v>
      </c>
      <c r="R370" s="176">
        <f>Q370*H370</f>
        <v>0</v>
      </c>
      <c r="S370" s="176">
        <v>0</v>
      </c>
      <c r="T370" s="177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78" t="s">
        <v>483</v>
      </c>
      <c r="AT370" s="178" t="s">
        <v>416</v>
      </c>
      <c r="AU370" s="178" t="s">
        <v>150</v>
      </c>
      <c r="AY370" s="18" t="s">
        <v>140</v>
      </c>
      <c r="BE370" s="179">
        <f>IF(N370="základní",J370,0)</f>
        <v>0</v>
      </c>
      <c r="BF370" s="179">
        <f>IF(N370="snížená",J370,0)</f>
        <v>0</v>
      </c>
      <c r="BG370" s="179">
        <f>IF(N370="zákl. přenesená",J370,0)</f>
        <v>0</v>
      </c>
      <c r="BH370" s="179">
        <f>IF(N370="sníž. přenesená",J370,0)</f>
        <v>0</v>
      </c>
      <c r="BI370" s="179">
        <f>IF(N370="nulová",J370,0)</f>
        <v>0</v>
      </c>
      <c r="BJ370" s="18" t="s">
        <v>86</v>
      </c>
      <c r="BK370" s="179">
        <f>ROUND(I370*H370,2)</f>
        <v>0</v>
      </c>
      <c r="BL370" s="18" t="s">
        <v>348</v>
      </c>
      <c r="BM370" s="178" t="s">
        <v>1970</v>
      </c>
    </row>
    <row r="371" spans="1:65" s="2" customFormat="1" ht="11.25">
      <c r="A371" s="36"/>
      <c r="B371" s="37"/>
      <c r="C371" s="38"/>
      <c r="D371" s="180" t="s">
        <v>146</v>
      </c>
      <c r="E371" s="38"/>
      <c r="F371" s="181" t="s">
        <v>1969</v>
      </c>
      <c r="G371" s="38"/>
      <c r="H371" s="38"/>
      <c r="I371" s="182"/>
      <c r="J371" s="38"/>
      <c r="K371" s="38"/>
      <c r="L371" s="41"/>
      <c r="M371" s="183"/>
      <c r="N371" s="184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8" t="s">
        <v>146</v>
      </c>
      <c r="AU371" s="18" t="s">
        <v>150</v>
      </c>
    </row>
    <row r="372" spans="1:65" s="2" customFormat="1" ht="16.5" customHeight="1">
      <c r="A372" s="36"/>
      <c r="B372" s="37"/>
      <c r="C372" s="232" t="s">
        <v>1115</v>
      </c>
      <c r="D372" s="232" t="s">
        <v>416</v>
      </c>
      <c r="E372" s="233" t="s">
        <v>1971</v>
      </c>
      <c r="F372" s="234" t="s">
        <v>1972</v>
      </c>
      <c r="G372" s="235" t="s">
        <v>366</v>
      </c>
      <c r="H372" s="236">
        <v>64</v>
      </c>
      <c r="I372" s="237"/>
      <c r="J372" s="238">
        <f>ROUND(I372*H372,2)</f>
        <v>0</v>
      </c>
      <c r="K372" s="234" t="s">
        <v>32</v>
      </c>
      <c r="L372" s="239"/>
      <c r="M372" s="240" t="s">
        <v>32</v>
      </c>
      <c r="N372" s="241" t="s">
        <v>49</v>
      </c>
      <c r="O372" s="66"/>
      <c r="P372" s="176">
        <f>O372*H372</f>
        <v>0</v>
      </c>
      <c r="Q372" s="176">
        <v>0</v>
      </c>
      <c r="R372" s="176">
        <f>Q372*H372</f>
        <v>0</v>
      </c>
      <c r="S372" s="176">
        <v>0</v>
      </c>
      <c r="T372" s="177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78" t="s">
        <v>483</v>
      </c>
      <c r="AT372" s="178" t="s">
        <v>416</v>
      </c>
      <c r="AU372" s="178" t="s">
        <v>150</v>
      </c>
      <c r="AY372" s="18" t="s">
        <v>140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18" t="s">
        <v>86</v>
      </c>
      <c r="BK372" s="179">
        <f>ROUND(I372*H372,2)</f>
        <v>0</v>
      </c>
      <c r="BL372" s="18" t="s">
        <v>348</v>
      </c>
      <c r="BM372" s="178" t="s">
        <v>1973</v>
      </c>
    </row>
    <row r="373" spans="1:65" s="2" customFormat="1" ht="11.25">
      <c r="A373" s="36"/>
      <c r="B373" s="37"/>
      <c r="C373" s="38"/>
      <c r="D373" s="180" t="s">
        <v>146</v>
      </c>
      <c r="E373" s="38"/>
      <c r="F373" s="181" t="s">
        <v>1972</v>
      </c>
      <c r="G373" s="38"/>
      <c r="H373" s="38"/>
      <c r="I373" s="182"/>
      <c r="J373" s="38"/>
      <c r="K373" s="38"/>
      <c r="L373" s="41"/>
      <c r="M373" s="183"/>
      <c r="N373" s="184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8" t="s">
        <v>146</v>
      </c>
      <c r="AU373" s="18" t="s">
        <v>150</v>
      </c>
    </row>
    <row r="374" spans="1:65" s="2" customFormat="1" ht="16.5" customHeight="1">
      <c r="A374" s="36"/>
      <c r="B374" s="37"/>
      <c r="C374" s="232" t="s">
        <v>1120</v>
      </c>
      <c r="D374" s="232" t="s">
        <v>416</v>
      </c>
      <c r="E374" s="233" t="s">
        <v>1974</v>
      </c>
      <c r="F374" s="234" t="s">
        <v>1975</v>
      </c>
      <c r="G374" s="235" t="s">
        <v>366</v>
      </c>
      <c r="H374" s="236">
        <v>4</v>
      </c>
      <c r="I374" s="237"/>
      <c r="J374" s="238">
        <f>ROUND(I374*H374,2)</f>
        <v>0</v>
      </c>
      <c r="K374" s="234" t="s">
        <v>32</v>
      </c>
      <c r="L374" s="239"/>
      <c r="M374" s="240" t="s">
        <v>32</v>
      </c>
      <c r="N374" s="241" t="s">
        <v>49</v>
      </c>
      <c r="O374" s="66"/>
      <c r="P374" s="176">
        <f>O374*H374</f>
        <v>0</v>
      </c>
      <c r="Q374" s="176">
        <v>0</v>
      </c>
      <c r="R374" s="176">
        <f>Q374*H374</f>
        <v>0</v>
      </c>
      <c r="S374" s="176">
        <v>0</v>
      </c>
      <c r="T374" s="177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78" t="s">
        <v>483</v>
      </c>
      <c r="AT374" s="178" t="s">
        <v>416</v>
      </c>
      <c r="AU374" s="178" t="s">
        <v>150</v>
      </c>
      <c r="AY374" s="18" t="s">
        <v>140</v>
      </c>
      <c r="BE374" s="179">
        <f>IF(N374="základní",J374,0)</f>
        <v>0</v>
      </c>
      <c r="BF374" s="179">
        <f>IF(N374="snížená",J374,0)</f>
        <v>0</v>
      </c>
      <c r="BG374" s="179">
        <f>IF(N374="zákl. přenesená",J374,0)</f>
        <v>0</v>
      </c>
      <c r="BH374" s="179">
        <f>IF(N374="sníž. přenesená",J374,0)</f>
        <v>0</v>
      </c>
      <c r="BI374" s="179">
        <f>IF(N374="nulová",J374,0)</f>
        <v>0</v>
      </c>
      <c r="BJ374" s="18" t="s">
        <v>86</v>
      </c>
      <c r="BK374" s="179">
        <f>ROUND(I374*H374,2)</f>
        <v>0</v>
      </c>
      <c r="BL374" s="18" t="s">
        <v>348</v>
      </c>
      <c r="BM374" s="178" t="s">
        <v>1976</v>
      </c>
    </row>
    <row r="375" spans="1:65" s="2" customFormat="1" ht="11.25">
      <c r="A375" s="36"/>
      <c r="B375" s="37"/>
      <c r="C375" s="38"/>
      <c r="D375" s="180" t="s">
        <v>146</v>
      </c>
      <c r="E375" s="38"/>
      <c r="F375" s="181" t="s">
        <v>1975</v>
      </c>
      <c r="G375" s="38"/>
      <c r="H375" s="38"/>
      <c r="I375" s="182"/>
      <c r="J375" s="38"/>
      <c r="K375" s="38"/>
      <c r="L375" s="41"/>
      <c r="M375" s="183"/>
      <c r="N375" s="184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8" t="s">
        <v>146</v>
      </c>
      <c r="AU375" s="18" t="s">
        <v>150</v>
      </c>
    </row>
    <row r="376" spans="1:65" s="2" customFormat="1" ht="16.5" customHeight="1">
      <c r="A376" s="36"/>
      <c r="B376" s="37"/>
      <c r="C376" s="232" t="s">
        <v>1126</v>
      </c>
      <c r="D376" s="232" t="s">
        <v>416</v>
      </c>
      <c r="E376" s="233" t="s">
        <v>1977</v>
      </c>
      <c r="F376" s="234" t="s">
        <v>1978</v>
      </c>
      <c r="G376" s="235" t="s">
        <v>366</v>
      </c>
      <c r="H376" s="236">
        <v>22</v>
      </c>
      <c r="I376" s="237"/>
      <c r="J376" s="238">
        <f>ROUND(I376*H376,2)</f>
        <v>0</v>
      </c>
      <c r="K376" s="234" t="s">
        <v>32</v>
      </c>
      <c r="L376" s="239"/>
      <c r="M376" s="240" t="s">
        <v>32</v>
      </c>
      <c r="N376" s="241" t="s">
        <v>49</v>
      </c>
      <c r="O376" s="66"/>
      <c r="P376" s="176">
        <f>O376*H376</f>
        <v>0</v>
      </c>
      <c r="Q376" s="176">
        <v>0</v>
      </c>
      <c r="R376" s="176">
        <f>Q376*H376</f>
        <v>0</v>
      </c>
      <c r="S376" s="176">
        <v>0</v>
      </c>
      <c r="T376" s="177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78" t="s">
        <v>483</v>
      </c>
      <c r="AT376" s="178" t="s">
        <v>416</v>
      </c>
      <c r="AU376" s="178" t="s">
        <v>150</v>
      </c>
      <c r="AY376" s="18" t="s">
        <v>140</v>
      </c>
      <c r="BE376" s="179">
        <f>IF(N376="základní",J376,0)</f>
        <v>0</v>
      </c>
      <c r="BF376" s="179">
        <f>IF(N376="snížená",J376,0)</f>
        <v>0</v>
      </c>
      <c r="BG376" s="179">
        <f>IF(N376="zákl. přenesená",J376,0)</f>
        <v>0</v>
      </c>
      <c r="BH376" s="179">
        <f>IF(N376="sníž. přenesená",J376,0)</f>
        <v>0</v>
      </c>
      <c r="BI376" s="179">
        <f>IF(N376="nulová",J376,0)</f>
        <v>0</v>
      </c>
      <c r="BJ376" s="18" t="s">
        <v>86</v>
      </c>
      <c r="BK376" s="179">
        <f>ROUND(I376*H376,2)</f>
        <v>0</v>
      </c>
      <c r="BL376" s="18" t="s">
        <v>348</v>
      </c>
      <c r="BM376" s="178" t="s">
        <v>1979</v>
      </c>
    </row>
    <row r="377" spans="1:65" s="2" customFormat="1" ht="11.25">
      <c r="A377" s="36"/>
      <c r="B377" s="37"/>
      <c r="C377" s="38"/>
      <c r="D377" s="180" t="s">
        <v>146</v>
      </c>
      <c r="E377" s="38"/>
      <c r="F377" s="181" t="s">
        <v>1978</v>
      </c>
      <c r="G377" s="38"/>
      <c r="H377" s="38"/>
      <c r="I377" s="182"/>
      <c r="J377" s="38"/>
      <c r="K377" s="38"/>
      <c r="L377" s="41"/>
      <c r="M377" s="183"/>
      <c r="N377" s="184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8" t="s">
        <v>146</v>
      </c>
      <c r="AU377" s="18" t="s">
        <v>150</v>
      </c>
    </row>
    <row r="378" spans="1:65" s="2" customFormat="1" ht="16.5" customHeight="1">
      <c r="A378" s="36"/>
      <c r="B378" s="37"/>
      <c r="C378" s="232" t="s">
        <v>1131</v>
      </c>
      <c r="D378" s="232" t="s">
        <v>416</v>
      </c>
      <c r="E378" s="233" t="s">
        <v>1980</v>
      </c>
      <c r="F378" s="234" t="s">
        <v>1981</v>
      </c>
      <c r="G378" s="235" t="s">
        <v>366</v>
      </c>
      <c r="H378" s="236">
        <v>4</v>
      </c>
      <c r="I378" s="237"/>
      <c r="J378" s="238">
        <f>ROUND(I378*H378,2)</f>
        <v>0</v>
      </c>
      <c r="K378" s="234" t="s">
        <v>32</v>
      </c>
      <c r="L378" s="239"/>
      <c r="M378" s="240" t="s">
        <v>32</v>
      </c>
      <c r="N378" s="241" t="s">
        <v>49</v>
      </c>
      <c r="O378" s="66"/>
      <c r="P378" s="176">
        <f>O378*H378</f>
        <v>0</v>
      </c>
      <c r="Q378" s="176">
        <v>0</v>
      </c>
      <c r="R378" s="176">
        <f>Q378*H378</f>
        <v>0</v>
      </c>
      <c r="S378" s="176">
        <v>0</v>
      </c>
      <c r="T378" s="177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78" t="s">
        <v>483</v>
      </c>
      <c r="AT378" s="178" t="s">
        <v>416</v>
      </c>
      <c r="AU378" s="178" t="s">
        <v>150</v>
      </c>
      <c r="AY378" s="18" t="s">
        <v>140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18" t="s">
        <v>86</v>
      </c>
      <c r="BK378" s="179">
        <f>ROUND(I378*H378,2)</f>
        <v>0</v>
      </c>
      <c r="BL378" s="18" t="s">
        <v>348</v>
      </c>
      <c r="BM378" s="178" t="s">
        <v>1982</v>
      </c>
    </row>
    <row r="379" spans="1:65" s="2" customFormat="1" ht="11.25">
      <c r="A379" s="36"/>
      <c r="B379" s="37"/>
      <c r="C379" s="38"/>
      <c r="D379" s="180" t="s">
        <v>146</v>
      </c>
      <c r="E379" s="38"/>
      <c r="F379" s="181" t="s">
        <v>1981</v>
      </c>
      <c r="G379" s="38"/>
      <c r="H379" s="38"/>
      <c r="I379" s="182"/>
      <c r="J379" s="38"/>
      <c r="K379" s="38"/>
      <c r="L379" s="41"/>
      <c r="M379" s="183"/>
      <c r="N379" s="184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8" t="s">
        <v>146</v>
      </c>
      <c r="AU379" s="18" t="s">
        <v>150</v>
      </c>
    </row>
    <row r="380" spans="1:65" s="2" customFormat="1" ht="16.5" customHeight="1">
      <c r="A380" s="36"/>
      <c r="B380" s="37"/>
      <c r="C380" s="232" t="s">
        <v>1139</v>
      </c>
      <c r="D380" s="232" t="s">
        <v>416</v>
      </c>
      <c r="E380" s="233" t="s">
        <v>1983</v>
      </c>
      <c r="F380" s="234" t="s">
        <v>1984</v>
      </c>
      <c r="G380" s="235" t="s">
        <v>366</v>
      </c>
      <c r="H380" s="236">
        <v>4</v>
      </c>
      <c r="I380" s="237"/>
      <c r="J380" s="238">
        <f>ROUND(I380*H380,2)</f>
        <v>0</v>
      </c>
      <c r="K380" s="234" t="s">
        <v>32</v>
      </c>
      <c r="L380" s="239"/>
      <c r="M380" s="240" t="s">
        <v>32</v>
      </c>
      <c r="N380" s="241" t="s">
        <v>49</v>
      </c>
      <c r="O380" s="66"/>
      <c r="P380" s="176">
        <f>O380*H380</f>
        <v>0</v>
      </c>
      <c r="Q380" s="176">
        <v>0</v>
      </c>
      <c r="R380" s="176">
        <f>Q380*H380</f>
        <v>0</v>
      </c>
      <c r="S380" s="176">
        <v>0</v>
      </c>
      <c r="T380" s="177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78" t="s">
        <v>483</v>
      </c>
      <c r="AT380" s="178" t="s">
        <v>416</v>
      </c>
      <c r="AU380" s="178" t="s">
        <v>150</v>
      </c>
      <c r="AY380" s="18" t="s">
        <v>140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18" t="s">
        <v>86</v>
      </c>
      <c r="BK380" s="179">
        <f>ROUND(I380*H380,2)</f>
        <v>0</v>
      </c>
      <c r="BL380" s="18" t="s">
        <v>348</v>
      </c>
      <c r="BM380" s="178" t="s">
        <v>1985</v>
      </c>
    </row>
    <row r="381" spans="1:65" s="2" customFormat="1" ht="11.25">
      <c r="A381" s="36"/>
      <c r="B381" s="37"/>
      <c r="C381" s="38"/>
      <c r="D381" s="180" t="s">
        <v>146</v>
      </c>
      <c r="E381" s="38"/>
      <c r="F381" s="181" t="s">
        <v>1984</v>
      </c>
      <c r="G381" s="38"/>
      <c r="H381" s="38"/>
      <c r="I381" s="182"/>
      <c r="J381" s="38"/>
      <c r="K381" s="38"/>
      <c r="L381" s="41"/>
      <c r="M381" s="183"/>
      <c r="N381" s="184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8" t="s">
        <v>146</v>
      </c>
      <c r="AU381" s="18" t="s">
        <v>150</v>
      </c>
    </row>
    <row r="382" spans="1:65" s="2" customFormat="1" ht="16.5" customHeight="1">
      <c r="A382" s="36"/>
      <c r="B382" s="37"/>
      <c r="C382" s="232" t="s">
        <v>1150</v>
      </c>
      <c r="D382" s="232" t="s">
        <v>416</v>
      </c>
      <c r="E382" s="233" t="s">
        <v>1986</v>
      </c>
      <c r="F382" s="234" t="s">
        <v>1987</v>
      </c>
      <c r="G382" s="235" t="s">
        <v>366</v>
      </c>
      <c r="H382" s="236">
        <v>8</v>
      </c>
      <c r="I382" s="237"/>
      <c r="J382" s="238">
        <f>ROUND(I382*H382,2)</f>
        <v>0</v>
      </c>
      <c r="K382" s="234" t="s">
        <v>32</v>
      </c>
      <c r="L382" s="239"/>
      <c r="M382" s="240" t="s">
        <v>32</v>
      </c>
      <c r="N382" s="241" t="s">
        <v>49</v>
      </c>
      <c r="O382" s="66"/>
      <c r="P382" s="176">
        <f>O382*H382</f>
        <v>0</v>
      </c>
      <c r="Q382" s="176">
        <v>0</v>
      </c>
      <c r="R382" s="176">
        <f>Q382*H382</f>
        <v>0</v>
      </c>
      <c r="S382" s="176">
        <v>0</v>
      </c>
      <c r="T382" s="177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78" t="s">
        <v>483</v>
      </c>
      <c r="AT382" s="178" t="s">
        <v>416</v>
      </c>
      <c r="AU382" s="178" t="s">
        <v>150</v>
      </c>
      <c r="AY382" s="18" t="s">
        <v>140</v>
      </c>
      <c r="BE382" s="179">
        <f>IF(N382="základní",J382,0)</f>
        <v>0</v>
      </c>
      <c r="BF382" s="179">
        <f>IF(N382="snížená",J382,0)</f>
        <v>0</v>
      </c>
      <c r="BG382" s="179">
        <f>IF(N382="zákl. přenesená",J382,0)</f>
        <v>0</v>
      </c>
      <c r="BH382" s="179">
        <f>IF(N382="sníž. přenesená",J382,0)</f>
        <v>0</v>
      </c>
      <c r="BI382" s="179">
        <f>IF(N382="nulová",J382,0)</f>
        <v>0</v>
      </c>
      <c r="BJ382" s="18" t="s">
        <v>86</v>
      </c>
      <c r="BK382" s="179">
        <f>ROUND(I382*H382,2)</f>
        <v>0</v>
      </c>
      <c r="BL382" s="18" t="s">
        <v>348</v>
      </c>
      <c r="BM382" s="178" t="s">
        <v>1988</v>
      </c>
    </row>
    <row r="383" spans="1:65" s="2" customFormat="1" ht="11.25">
      <c r="A383" s="36"/>
      <c r="B383" s="37"/>
      <c r="C383" s="38"/>
      <c r="D383" s="180" t="s">
        <v>146</v>
      </c>
      <c r="E383" s="38"/>
      <c r="F383" s="181" t="s">
        <v>1987</v>
      </c>
      <c r="G383" s="38"/>
      <c r="H383" s="38"/>
      <c r="I383" s="182"/>
      <c r="J383" s="38"/>
      <c r="K383" s="38"/>
      <c r="L383" s="41"/>
      <c r="M383" s="183"/>
      <c r="N383" s="18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8" t="s">
        <v>146</v>
      </c>
      <c r="AU383" s="18" t="s">
        <v>150</v>
      </c>
    </row>
    <row r="384" spans="1:65" s="2" customFormat="1" ht="16.5" customHeight="1">
      <c r="A384" s="36"/>
      <c r="B384" s="37"/>
      <c r="C384" s="232" t="s">
        <v>1154</v>
      </c>
      <c r="D384" s="232" t="s">
        <v>416</v>
      </c>
      <c r="E384" s="233" t="s">
        <v>1989</v>
      </c>
      <c r="F384" s="234" t="s">
        <v>1990</v>
      </c>
      <c r="G384" s="235" t="s">
        <v>366</v>
      </c>
      <c r="H384" s="236">
        <v>4</v>
      </c>
      <c r="I384" s="237"/>
      <c r="J384" s="238">
        <f>ROUND(I384*H384,2)</f>
        <v>0</v>
      </c>
      <c r="K384" s="234" t="s">
        <v>32</v>
      </c>
      <c r="L384" s="239"/>
      <c r="M384" s="240" t="s">
        <v>32</v>
      </c>
      <c r="N384" s="241" t="s">
        <v>49</v>
      </c>
      <c r="O384" s="66"/>
      <c r="P384" s="176">
        <f>O384*H384</f>
        <v>0</v>
      </c>
      <c r="Q384" s="176">
        <v>0</v>
      </c>
      <c r="R384" s="176">
        <f>Q384*H384</f>
        <v>0</v>
      </c>
      <c r="S384" s="176">
        <v>0</v>
      </c>
      <c r="T384" s="177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78" t="s">
        <v>483</v>
      </c>
      <c r="AT384" s="178" t="s">
        <v>416</v>
      </c>
      <c r="AU384" s="178" t="s">
        <v>150</v>
      </c>
      <c r="AY384" s="18" t="s">
        <v>140</v>
      </c>
      <c r="BE384" s="179">
        <f>IF(N384="základní",J384,0)</f>
        <v>0</v>
      </c>
      <c r="BF384" s="179">
        <f>IF(N384="snížená",J384,0)</f>
        <v>0</v>
      </c>
      <c r="BG384" s="179">
        <f>IF(N384="zákl. přenesená",J384,0)</f>
        <v>0</v>
      </c>
      <c r="BH384" s="179">
        <f>IF(N384="sníž. přenesená",J384,0)</f>
        <v>0</v>
      </c>
      <c r="BI384" s="179">
        <f>IF(N384="nulová",J384,0)</f>
        <v>0</v>
      </c>
      <c r="BJ384" s="18" t="s">
        <v>86</v>
      </c>
      <c r="BK384" s="179">
        <f>ROUND(I384*H384,2)</f>
        <v>0</v>
      </c>
      <c r="BL384" s="18" t="s">
        <v>348</v>
      </c>
      <c r="BM384" s="178" t="s">
        <v>1991</v>
      </c>
    </row>
    <row r="385" spans="1:65" s="2" customFormat="1" ht="11.25">
      <c r="A385" s="36"/>
      <c r="B385" s="37"/>
      <c r="C385" s="38"/>
      <c r="D385" s="180" t="s">
        <v>146</v>
      </c>
      <c r="E385" s="38"/>
      <c r="F385" s="181" t="s">
        <v>1990</v>
      </c>
      <c r="G385" s="38"/>
      <c r="H385" s="38"/>
      <c r="I385" s="182"/>
      <c r="J385" s="38"/>
      <c r="K385" s="38"/>
      <c r="L385" s="41"/>
      <c r="M385" s="183"/>
      <c r="N385" s="184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8" t="s">
        <v>146</v>
      </c>
      <c r="AU385" s="18" t="s">
        <v>150</v>
      </c>
    </row>
    <row r="386" spans="1:65" s="2" customFormat="1" ht="16.5" customHeight="1">
      <c r="A386" s="36"/>
      <c r="B386" s="37"/>
      <c r="C386" s="232" t="s">
        <v>1161</v>
      </c>
      <c r="D386" s="232" t="s">
        <v>416</v>
      </c>
      <c r="E386" s="233" t="s">
        <v>1992</v>
      </c>
      <c r="F386" s="234" t="s">
        <v>1993</v>
      </c>
      <c r="G386" s="235" t="s">
        <v>955</v>
      </c>
      <c r="H386" s="236">
        <v>2</v>
      </c>
      <c r="I386" s="237"/>
      <c r="J386" s="238">
        <f>ROUND(I386*H386,2)</f>
        <v>0</v>
      </c>
      <c r="K386" s="234" t="s">
        <v>32</v>
      </c>
      <c r="L386" s="239"/>
      <c r="M386" s="240" t="s">
        <v>32</v>
      </c>
      <c r="N386" s="241" t="s">
        <v>49</v>
      </c>
      <c r="O386" s="66"/>
      <c r="P386" s="176">
        <f>O386*H386</f>
        <v>0</v>
      </c>
      <c r="Q386" s="176">
        <v>0</v>
      </c>
      <c r="R386" s="176">
        <f>Q386*H386</f>
        <v>0</v>
      </c>
      <c r="S386" s="176">
        <v>0</v>
      </c>
      <c r="T386" s="177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78" t="s">
        <v>483</v>
      </c>
      <c r="AT386" s="178" t="s">
        <v>416</v>
      </c>
      <c r="AU386" s="178" t="s">
        <v>150</v>
      </c>
      <c r="AY386" s="18" t="s">
        <v>140</v>
      </c>
      <c r="BE386" s="179">
        <f>IF(N386="základní",J386,0)</f>
        <v>0</v>
      </c>
      <c r="BF386" s="179">
        <f>IF(N386="snížená",J386,0)</f>
        <v>0</v>
      </c>
      <c r="BG386" s="179">
        <f>IF(N386="zákl. přenesená",J386,0)</f>
        <v>0</v>
      </c>
      <c r="BH386" s="179">
        <f>IF(N386="sníž. přenesená",J386,0)</f>
        <v>0</v>
      </c>
      <c r="BI386" s="179">
        <f>IF(N386="nulová",J386,0)</f>
        <v>0</v>
      </c>
      <c r="BJ386" s="18" t="s">
        <v>86</v>
      </c>
      <c r="BK386" s="179">
        <f>ROUND(I386*H386,2)</f>
        <v>0</v>
      </c>
      <c r="BL386" s="18" t="s">
        <v>348</v>
      </c>
      <c r="BM386" s="178" t="s">
        <v>1994</v>
      </c>
    </row>
    <row r="387" spans="1:65" s="2" customFormat="1" ht="11.25">
      <c r="A387" s="36"/>
      <c r="B387" s="37"/>
      <c r="C387" s="38"/>
      <c r="D387" s="180" t="s">
        <v>146</v>
      </c>
      <c r="E387" s="38"/>
      <c r="F387" s="181" t="s">
        <v>1993</v>
      </c>
      <c r="G387" s="38"/>
      <c r="H387" s="38"/>
      <c r="I387" s="182"/>
      <c r="J387" s="38"/>
      <c r="K387" s="38"/>
      <c r="L387" s="41"/>
      <c r="M387" s="183"/>
      <c r="N387" s="184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8" t="s">
        <v>146</v>
      </c>
      <c r="AU387" s="18" t="s">
        <v>150</v>
      </c>
    </row>
    <row r="388" spans="1:65" s="11" customFormat="1" ht="20.85" customHeight="1">
      <c r="B388" s="153"/>
      <c r="C388" s="154"/>
      <c r="D388" s="155" t="s">
        <v>77</v>
      </c>
      <c r="E388" s="196" t="s">
        <v>137</v>
      </c>
      <c r="F388" s="196" t="s">
        <v>138</v>
      </c>
      <c r="G388" s="154"/>
      <c r="H388" s="154"/>
      <c r="I388" s="157"/>
      <c r="J388" s="197">
        <f>BK388</f>
        <v>0</v>
      </c>
      <c r="K388" s="154"/>
      <c r="L388" s="159"/>
      <c r="M388" s="160"/>
      <c r="N388" s="161"/>
      <c r="O388" s="161"/>
      <c r="P388" s="162">
        <f>SUM(P389:P390)</f>
        <v>0</v>
      </c>
      <c r="Q388" s="161"/>
      <c r="R388" s="162">
        <f>SUM(R389:R390)</f>
        <v>0</v>
      </c>
      <c r="S388" s="161"/>
      <c r="T388" s="163">
        <f>SUM(T389:T390)</f>
        <v>0</v>
      </c>
      <c r="AR388" s="164" t="s">
        <v>139</v>
      </c>
      <c r="AT388" s="165" t="s">
        <v>77</v>
      </c>
      <c r="AU388" s="165" t="s">
        <v>88</v>
      </c>
      <c r="AY388" s="164" t="s">
        <v>140</v>
      </c>
      <c r="BK388" s="166">
        <f>SUM(BK389:BK390)</f>
        <v>0</v>
      </c>
    </row>
    <row r="389" spans="1:65" s="2" customFormat="1" ht="37.9" customHeight="1">
      <c r="A389" s="36"/>
      <c r="B389" s="37"/>
      <c r="C389" s="232" t="s">
        <v>1166</v>
      </c>
      <c r="D389" s="232" t="s">
        <v>416</v>
      </c>
      <c r="E389" s="233" t="s">
        <v>1673</v>
      </c>
      <c r="F389" s="234" t="s">
        <v>1674</v>
      </c>
      <c r="G389" s="235" t="s">
        <v>366</v>
      </c>
      <c r="H389" s="236">
        <v>1</v>
      </c>
      <c r="I389" s="237"/>
      <c r="J389" s="238">
        <f>ROUND(I389*H389,2)</f>
        <v>0</v>
      </c>
      <c r="K389" s="234" t="s">
        <v>32</v>
      </c>
      <c r="L389" s="239"/>
      <c r="M389" s="240" t="s">
        <v>32</v>
      </c>
      <c r="N389" s="241" t="s">
        <v>49</v>
      </c>
      <c r="O389" s="66"/>
      <c r="P389" s="176">
        <f>O389*H389</f>
        <v>0</v>
      </c>
      <c r="Q389" s="176">
        <v>0</v>
      </c>
      <c r="R389" s="176">
        <f>Q389*H389</f>
        <v>0</v>
      </c>
      <c r="S389" s="176">
        <v>0</v>
      </c>
      <c r="T389" s="177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78" t="s">
        <v>483</v>
      </c>
      <c r="AT389" s="178" t="s">
        <v>416</v>
      </c>
      <c r="AU389" s="178" t="s">
        <v>150</v>
      </c>
      <c r="AY389" s="18" t="s">
        <v>140</v>
      </c>
      <c r="BE389" s="179">
        <f>IF(N389="základní",J389,0)</f>
        <v>0</v>
      </c>
      <c r="BF389" s="179">
        <f>IF(N389="snížená",J389,0)</f>
        <v>0</v>
      </c>
      <c r="BG389" s="179">
        <f>IF(N389="zákl. přenesená",J389,0)</f>
        <v>0</v>
      </c>
      <c r="BH389" s="179">
        <f>IF(N389="sníž. přenesená",J389,0)</f>
        <v>0</v>
      </c>
      <c r="BI389" s="179">
        <f>IF(N389="nulová",J389,0)</f>
        <v>0</v>
      </c>
      <c r="BJ389" s="18" t="s">
        <v>86</v>
      </c>
      <c r="BK389" s="179">
        <f>ROUND(I389*H389,2)</f>
        <v>0</v>
      </c>
      <c r="BL389" s="18" t="s">
        <v>348</v>
      </c>
      <c r="BM389" s="178" t="s">
        <v>1995</v>
      </c>
    </row>
    <row r="390" spans="1:65" s="2" customFormat="1" ht="29.25">
      <c r="A390" s="36"/>
      <c r="B390" s="37"/>
      <c r="C390" s="38"/>
      <c r="D390" s="180" t="s">
        <v>146</v>
      </c>
      <c r="E390" s="38"/>
      <c r="F390" s="181" t="s">
        <v>1675</v>
      </c>
      <c r="G390" s="38"/>
      <c r="H390" s="38"/>
      <c r="I390" s="182"/>
      <c r="J390" s="38"/>
      <c r="K390" s="38"/>
      <c r="L390" s="41"/>
      <c r="M390" s="183"/>
      <c r="N390" s="184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8" t="s">
        <v>146</v>
      </c>
      <c r="AU390" s="18" t="s">
        <v>150</v>
      </c>
    </row>
    <row r="391" spans="1:65" s="11" customFormat="1" ht="25.9" customHeight="1">
      <c r="B391" s="153"/>
      <c r="C391" s="154"/>
      <c r="D391" s="155" t="s">
        <v>77</v>
      </c>
      <c r="E391" s="156" t="s">
        <v>1996</v>
      </c>
      <c r="F391" s="156" t="s">
        <v>1997</v>
      </c>
      <c r="G391" s="154"/>
      <c r="H391" s="154"/>
      <c r="I391" s="157"/>
      <c r="J391" s="158">
        <f>BK391</f>
        <v>0</v>
      </c>
      <c r="K391" s="154"/>
      <c r="L391" s="159"/>
      <c r="M391" s="160"/>
      <c r="N391" s="161"/>
      <c r="O391" s="161"/>
      <c r="P391" s="162">
        <f>P392+P395+P398+P413+P428+P445</f>
        <v>0</v>
      </c>
      <c r="Q391" s="161"/>
      <c r="R391" s="162">
        <f>R392+R395+R398+R413+R428+R445</f>
        <v>0</v>
      </c>
      <c r="S391" s="161"/>
      <c r="T391" s="163">
        <f>T392+T395+T398+T413+T428+T445</f>
        <v>0</v>
      </c>
      <c r="AR391" s="164" t="s">
        <v>88</v>
      </c>
      <c r="AT391" s="165" t="s">
        <v>77</v>
      </c>
      <c r="AU391" s="165" t="s">
        <v>78</v>
      </c>
      <c r="AY391" s="164" t="s">
        <v>140</v>
      </c>
      <c r="BK391" s="166">
        <f>BK392+BK395+BK398+BK413+BK428+BK445</f>
        <v>0</v>
      </c>
    </row>
    <row r="392" spans="1:65" s="11" customFormat="1" ht="22.9" customHeight="1">
      <c r="B392" s="153"/>
      <c r="C392" s="154"/>
      <c r="D392" s="155" t="s">
        <v>77</v>
      </c>
      <c r="E392" s="196" t="s">
        <v>1998</v>
      </c>
      <c r="F392" s="196" t="s">
        <v>1999</v>
      </c>
      <c r="G392" s="154"/>
      <c r="H392" s="154"/>
      <c r="I392" s="157"/>
      <c r="J392" s="197">
        <f>BK392</f>
        <v>0</v>
      </c>
      <c r="K392" s="154"/>
      <c r="L392" s="159"/>
      <c r="M392" s="160"/>
      <c r="N392" s="161"/>
      <c r="O392" s="161"/>
      <c r="P392" s="162">
        <f>SUM(P393:P394)</f>
        <v>0</v>
      </c>
      <c r="Q392" s="161"/>
      <c r="R392" s="162">
        <f>SUM(R393:R394)</f>
        <v>0</v>
      </c>
      <c r="S392" s="161"/>
      <c r="T392" s="163">
        <f>SUM(T393:T394)</f>
        <v>0</v>
      </c>
      <c r="AR392" s="164" t="s">
        <v>86</v>
      </c>
      <c r="AT392" s="165" t="s">
        <v>77</v>
      </c>
      <c r="AU392" s="165" t="s">
        <v>86</v>
      </c>
      <c r="AY392" s="164" t="s">
        <v>140</v>
      </c>
      <c r="BK392" s="166">
        <f>SUM(BK393:BK394)</f>
        <v>0</v>
      </c>
    </row>
    <row r="393" spans="1:65" s="2" customFormat="1" ht="16.5" customHeight="1">
      <c r="A393" s="36"/>
      <c r="B393" s="37"/>
      <c r="C393" s="167" t="s">
        <v>1172</v>
      </c>
      <c r="D393" s="167" t="s">
        <v>141</v>
      </c>
      <c r="E393" s="168" t="s">
        <v>1619</v>
      </c>
      <c r="F393" s="169" t="s">
        <v>2000</v>
      </c>
      <c r="G393" s="170" t="s">
        <v>1529</v>
      </c>
      <c r="H393" s="171">
        <v>1</v>
      </c>
      <c r="I393" s="172"/>
      <c r="J393" s="173">
        <f>ROUND(I393*H393,2)</f>
        <v>0</v>
      </c>
      <c r="K393" s="169" t="s">
        <v>32</v>
      </c>
      <c r="L393" s="41"/>
      <c r="M393" s="174" t="s">
        <v>32</v>
      </c>
      <c r="N393" s="175" t="s">
        <v>49</v>
      </c>
      <c r="O393" s="66"/>
      <c r="P393" s="176">
        <f>O393*H393</f>
        <v>0</v>
      </c>
      <c r="Q393" s="176">
        <v>0</v>
      </c>
      <c r="R393" s="176">
        <f>Q393*H393</f>
        <v>0</v>
      </c>
      <c r="S393" s="176">
        <v>0</v>
      </c>
      <c r="T393" s="177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78" t="s">
        <v>348</v>
      </c>
      <c r="AT393" s="178" t="s">
        <v>141</v>
      </c>
      <c r="AU393" s="178" t="s">
        <v>88</v>
      </c>
      <c r="AY393" s="18" t="s">
        <v>140</v>
      </c>
      <c r="BE393" s="179">
        <f>IF(N393="základní",J393,0)</f>
        <v>0</v>
      </c>
      <c r="BF393" s="179">
        <f>IF(N393="snížená",J393,0)</f>
        <v>0</v>
      </c>
      <c r="BG393" s="179">
        <f>IF(N393="zákl. přenesená",J393,0)</f>
        <v>0</v>
      </c>
      <c r="BH393" s="179">
        <f>IF(N393="sníž. přenesená",J393,0)</f>
        <v>0</v>
      </c>
      <c r="BI393" s="179">
        <f>IF(N393="nulová",J393,0)</f>
        <v>0</v>
      </c>
      <c r="BJ393" s="18" t="s">
        <v>86</v>
      </c>
      <c r="BK393" s="179">
        <f>ROUND(I393*H393,2)</f>
        <v>0</v>
      </c>
      <c r="BL393" s="18" t="s">
        <v>348</v>
      </c>
      <c r="BM393" s="178" t="s">
        <v>943</v>
      </c>
    </row>
    <row r="394" spans="1:65" s="2" customFormat="1" ht="11.25">
      <c r="A394" s="36"/>
      <c r="B394" s="37"/>
      <c r="C394" s="38"/>
      <c r="D394" s="180" t="s">
        <v>146</v>
      </c>
      <c r="E394" s="38"/>
      <c r="F394" s="181" t="s">
        <v>2001</v>
      </c>
      <c r="G394" s="38"/>
      <c r="H394" s="38"/>
      <c r="I394" s="182"/>
      <c r="J394" s="38"/>
      <c r="K394" s="38"/>
      <c r="L394" s="41"/>
      <c r="M394" s="183"/>
      <c r="N394" s="184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8" t="s">
        <v>146</v>
      </c>
      <c r="AU394" s="18" t="s">
        <v>88</v>
      </c>
    </row>
    <row r="395" spans="1:65" s="11" customFormat="1" ht="22.9" customHeight="1">
      <c r="B395" s="153"/>
      <c r="C395" s="154"/>
      <c r="D395" s="155" t="s">
        <v>77</v>
      </c>
      <c r="E395" s="196" t="s">
        <v>1998</v>
      </c>
      <c r="F395" s="196" t="s">
        <v>1999</v>
      </c>
      <c r="G395" s="154"/>
      <c r="H395" s="154"/>
      <c r="I395" s="157"/>
      <c r="J395" s="197">
        <f>BK395</f>
        <v>0</v>
      </c>
      <c r="K395" s="154"/>
      <c r="L395" s="159"/>
      <c r="M395" s="160"/>
      <c r="N395" s="161"/>
      <c r="O395" s="161"/>
      <c r="P395" s="162">
        <f>SUM(P396:P397)</f>
        <v>0</v>
      </c>
      <c r="Q395" s="161"/>
      <c r="R395" s="162">
        <f>SUM(R396:R397)</f>
        <v>0</v>
      </c>
      <c r="S395" s="161"/>
      <c r="T395" s="163">
        <f>SUM(T396:T397)</f>
        <v>0</v>
      </c>
      <c r="AR395" s="164" t="s">
        <v>86</v>
      </c>
      <c r="AT395" s="165" t="s">
        <v>77</v>
      </c>
      <c r="AU395" s="165" t="s">
        <v>86</v>
      </c>
      <c r="AY395" s="164" t="s">
        <v>140</v>
      </c>
      <c r="BK395" s="166">
        <f>SUM(BK396:BK397)</f>
        <v>0</v>
      </c>
    </row>
    <row r="396" spans="1:65" s="2" customFormat="1" ht="16.5" customHeight="1">
      <c r="A396" s="36"/>
      <c r="B396" s="37"/>
      <c r="C396" s="232" t="s">
        <v>1176</v>
      </c>
      <c r="D396" s="232" t="s">
        <v>416</v>
      </c>
      <c r="E396" s="233" t="s">
        <v>2002</v>
      </c>
      <c r="F396" s="234" t="s">
        <v>2003</v>
      </c>
      <c r="G396" s="235" t="s">
        <v>366</v>
      </c>
      <c r="H396" s="236">
        <v>2</v>
      </c>
      <c r="I396" s="237"/>
      <c r="J396" s="238">
        <f>ROUND(I396*H396,2)</f>
        <v>0</v>
      </c>
      <c r="K396" s="234" t="s">
        <v>32</v>
      </c>
      <c r="L396" s="239"/>
      <c r="M396" s="240" t="s">
        <v>32</v>
      </c>
      <c r="N396" s="241" t="s">
        <v>49</v>
      </c>
      <c r="O396" s="66"/>
      <c r="P396" s="176">
        <f>O396*H396</f>
        <v>0</v>
      </c>
      <c r="Q396" s="176">
        <v>0</v>
      </c>
      <c r="R396" s="176">
        <f>Q396*H396</f>
        <v>0</v>
      </c>
      <c r="S396" s="176">
        <v>0</v>
      </c>
      <c r="T396" s="177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78" t="s">
        <v>483</v>
      </c>
      <c r="AT396" s="178" t="s">
        <v>416</v>
      </c>
      <c r="AU396" s="178" t="s">
        <v>88</v>
      </c>
      <c r="AY396" s="18" t="s">
        <v>140</v>
      </c>
      <c r="BE396" s="179">
        <f>IF(N396="základní",J396,0)</f>
        <v>0</v>
      </c>
      <c r="BF396" s="179">
        <f>IF(N396="snížená",J396,0)</f>
        <v>0</v>
      </c>
      <c r="BG396" s="179">
        <f>IF(N396="zákl. přenesená",J396,0)</f>
        <v>0</v>
      </c>
      <c r="BH396" s="179">
        <f>IF(N396="sníž. přenesená",J396,0)</f>
        <v>0</v>
      </c>
      <c r="BI396" s="179">
        <f>IF(N396="nulová",J396,0)</f>
        <v>0</v>
      </c>
      <c r="BJ396" s="18" t="s">
        <v>86</v>
      </c>
      <c r="BK396" s="179">
        <f>ROUND(I396*H396,2)</f>
        <v>0</v>
      </c>
      <c r="BL396" s="18" t="s">
        <v>348</v>
      </c>
      <c r="BM396" s="178" t="s">
        <v>2004</v>
      </c>
    </row>
    <row r="397" spans="1:65" s="2" customFormat="1" ht="11.25">
      <c r="A397" s="36"/>
      <c r="B397" s="37"/>
      <c r="C397" s="38"/>
      <c r="D397" s="180" t="s">
        <v>146</v>
      </c>
      <c r="E397" s="38"/>
      <c r="F397" s="181" t="s">
        <v>2003</v>
      </c>
      <c r="G397" s="38"/>
      <c r="H397" s="38"/>
      <c r="I397" s="182"/>
      <c r="J397" s="38"/>
      <c r="K397" s="38"/>
      <c r="L397" s="41"/>
      <c r="M397" s="183"/>
      <c r="N397" s="184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8" t="s">
        <v>146</v>
      </c>
      <c r="AU397" s="18" t="s">
        <v>88</v>
      </c>
    </row>
    <row r="398" spans="1:65" s="11" customFormat="1" ht="22.9" customHeight="1">
      <c r="B398" s="153"/>
      <c r="C398" s="154"/>
      <c r="D398" s="155" t="s">
        <v>77</v>
      </c>
      <c r="E398" s="196" t="s">
        <v>2005</v>
      </c>
      <c r="F398" s="196" t="s">
        <v>2006</v>
      </c>
      <c r="G398" s="154"/>
      <c r="H398" s="154"/>
      <c r="I398" s="157"/>
      <c r="J398" s="197">
        <f>BK398</f>
        <v>0</v>
      </c>
      <c r="K398" s="154"/>
      <c r="L398" s="159"/>
      <c r="M398" s="160"/>
      <c r="N398" s="161"/>
      <c r="O398" s="161"/>
      <c r="P398" s="162">
        <f>SUM(P399:P412)</f>
        <v>0</v>
      </c>
      <c r="Q398" s="161"/>
      <c r="R398" s="162">
        <f>SUM(R399:R412)</f>
        <v>0</v>
      </c>
      <c r="S398" s="161"/>
      <c r="T398" s="163">
        <f>SUM(T399:T412)</f>
        <v>0</v>
      </c>
      <c r="AR398" s="164" t="s">
        <v>86</v>
      </c>
      <c r="AT398" s="165" t="s">
        <v>77</v>
      </c>
      <c r="AU398" s="165" t="s">
        <v>86</v>
      </c>
      <c r="AY398" s="164" t="s">
        <v>140</v>
      </c>
      <c r="BK398" s="166">
        <f>SUM(BK399:BK412)</f>
        <v>0</v>
      </c>
    </row>
    <row r="399" spans="1:65" s="2" customFormat="1" ht="24.2" customHeight="1">
      <c r="A399" s="36"/>
      <c r="B399" s="37"/>
      <c r="C399" s="167" t="s">
        <v>1180</v>
      </c>
      <c r="D399" s="167" t="s">
        <v>141</v>
      </c>
      <c r="E399" s="168" t="s">
        <v>1737</v>
      </c>
      <c r="F399" s="169" t="s">
        <v>1738</v>
      </c>
      <c r="G399" s="170" t="s">
        <v>366</v>
      </c>
      <c r="H399" s="171">
        <v>2</v>
      </c>
      <c r="I399" s="172"/>
      <c r="J399" s="173">
        <f>ROUND(I399*H399,2)</f>
        <v>0</v>
      </c>
      <c r="K399" s="169" t="s">
        <v>32</v>
      </c>
      <c r="L399" s="41"/>
      <c r="M399" s="174" t="s">
        <v>32</v>
      </c>
      <c r="N399" s="175" t="s">
        <v>49</v>
      </c>
      <c r="O399" s="66"/>
      <c r="P399" s="176">
        <f>O399*H399</f>
        <v>0</v>
      </c>
      <c r="Q399" s="176">
        <v>0</v>
      </c>
      <c r="R399" s="176">
        <f>Q399*H399</f>
        <v>0</v>
      </c>
      <c r="S399" s="176">
        <v>0</v>
      </c>
      <c r="T399" s="177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78" t="s">
        <v>348</v>
      </c>
      <c r="AT399" s="178" t="s">
        <v>141</v>
      </c>
      <c r="AU399" s="178" t="s">
        <v>88</v>
      </c>
      <c r="AY399" s="18" t="s">
        <v>140</v>
      </c>
      <c r="BE399" s="179">
        <f>IF(N399="základní",J399,0)</f>
        <v>0</v>
      </c>
      <c r="BF399" s="179">
        <f>IF(N399="snížená",J399,0)</f>
        <v>0</v>
      </c>
      <c r="BG399" s="179">
        <f>IF(N399="zákl. přenesená",J399,0)</f>
        <v>0</v>
      </c>
      <c r="BH399" s="179">
        <f>IF(N399="sníž. přenesená",J399,0)</f>
        <v>0</v>
      </c>
      <c r="BI399" s="179">
        <f>IF(N399="nulová",J399,0)</f>
        <v>0</v>
      </c>
      <c r="BJ399" s="18" t="s">
        <v>86</v>
      </c>
      <c r="BK399" s="179">
        <f>ROUND(I399*H399,2)</f>
        <v>0</v>
      </c>
      <c r="BL399" s="18" t="s">
        <v>348</v>
      </c>
      <c r="BM399" s="178" t="s">
        <v>959</v>
      </c>
    </row>
    <row r="400" spans="1:65" s="2" customFormat="1" ht="19.5">
      <c r="A400" s="36"/>
      <c r="B400" s="37"/>
      <c r="C400" s="38"/>
      <c r="D400" s="180" t="s">
        <v>146</v>
      </c>
      <c r="E400" s="38"/>
      <c r="F400" s="181" t="s">
        <v>1738</v>
      </c>
      <c r="G400" s="38"/>
      <c r="H400" s="38"/>
      <c r="I400" s="182"/>
      <c r="J400" s="38"/>
      <c r="K400" s="38"/>
      <c r="L400" s="41"/>
      <c r="M400" s="183"/>
      <c r="N400" s="184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8" t="s">
        <v>146</v>
      </c>
      <c r="AU400" s="18" t="s">
        <v>88</v>
      </c>
    </row>
    <row r="401" spans="1:65" s="2" customFormat="1" ht="24.2" customHeight="1">
      <c r="A401" s="36"/>
      <c r="B401" s="37"/>
      <c r="C401" s="167" t="s">
        <v>1186</v>
      </c>
      <c r="D401" s="167" t="s">
        <v>141</v>
      </c>
      <c r="E401" s="168" t="s">
        <v>1739</v>
      </c>
      <c r="F401" s="169" t="s">
        <v>1740</v>
      </c>
      <c r="G401" s="170" t="s">
        <v>366</v>
      </c>
      <c r="H401" s="171">
        <v>2</v>
      </c>
      <c r="I401" s="172"/>
      <c r="J401" s="173">
        <f>ROUND(I401*H401,2)</f>
        <v>0</v>
      </c>
      <c r="K401" s="169" t="s">
        <v>32</v>
      </c>
      <c r="L401" s="41"/>
      <c r="M401" s="174" t="s">
        <v>32</v>
      </c>
      <c r="N401" s="175" t="s">
        <v>49</v>
      </c>
      <c r="O401" s="66"/>
      <c r="P401" s="176">
        <f>O401*H401</f>
        <v>0</v>
      </c>
      <c r="Q401" s="176">
        <v>0</v>
      </c>
      <c r="R401" s="176">
        <f>Q401*H401</f>
        <v>0</v>
      </c>
      <c r="S401" s="176">
        <v>0</v>
      </c>
      <c r="T401" s="177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78" t="s">
        <v>348</v>
      </c>
      <c r="AT401" s="178" t="s">
        <v>141</v>
      </c>
      <c r="AU401" s="178" t="s">
        <v>88</v>
      </c>
      <c r="AY401" s="18" t="s">
        <v>140</v>
      </c>
      <c r="BE401" s="179">
        <f>IF(N401="základní",J401,0)</f>
        <v>0</v>
      </c>
      <c r="BF401" s="179">
        <f>IF(N401="snížená",J401,0)</f>
        <v>0</v>
      </c>
      <c r="BG401" s="179">
        <f>IF(N401="zákl. přenesená",J401,0)</f>
        <v>0</v>
      </c>
      <c r="BH401" s="179">
        <f>IF(N401="sníž. přenesená",J401,0)</f>
        <v>0</v>
      </c>
      <c r="BI401" s="179">
        <f>IF(N401="nulová",J401,0)</f>
        <v>0</v>
      </c>
      <c r="BJ401" s="18" t="s">
        <v>86</v>
      </c>
      <c r="BK401" s="179">
        <f>ROUND(I401*H401,2)</f>
        <v>0</v>
      </c>
      <c r="BL401" s="18" t="s">
        <v>348</v>
      </c>
      <c r="BM401" s="178" t="s">
        <v>974</v>
      </c>
    </row>
    <row r="402" spans="1:65" s="2" customFormat="1" ht="19.5">
      <c r="A402" s="36"/>
      <c r="B402" s="37"/>
      <c r="C402" s="38"/>
      <c r="D402" s="180" t="s">
        <v>146</v>
      </c>
      <c r="E402" s="38"/>
      <c r="F402" s="181" t="s">
        <v>1740</v>
      </c>
      <c r="G402" s="38"/>
      <c r="H402" s="38"/>
      <c r="I402" s="182"/>
      <c r="J402" s="38"/>
      <c r="K402" s="38"/>
      <c r="L402" s="41"/>
      <c r="M402" s="183"/>
      <c r="N402" s="184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8" t="s">
        <v>146</v>
      </c>
      <c r="AU402" s="18" t="s">
        <v>88</v>
      </c>
    </row>
    <row r="403" spans="1:65" s="2" customFormat="1" ht="24.2" customHeight="1">
      <c r="A403" s="36"/>
      <c r="B403" s="37"/>
      <c r="C403" s="167" t="s">
        <v>1190</v>
      </c>
      <c r="D403" s="167" t="s">
        <v>141</v>
      </c>
      <c r="E403" s="168" t="s">
        <v>1745</v>
      </c>
      <c r="F403" s="169" t="s">
        <v>1746</v>
      </c>
      <c r="G403" s="170" t="s">
        <v>358</v>
      </c>
      <c r="H403" s="171">
        <v>25</v>
      </c>
      <c r="I403" s="172"/>
      <c r="J403" s="173">
        <f>ROUND(I403*H403,2)</f>
        <v>0</v>
      </c>
      <c r="K403" s="169" t="s">
        <v>32</v>
      </c>
      <c r="L403" s="41"/>
      <c r="M403" s="174" t="s">
        <v>32</v>
      </c>
      <c r="N403" s="175" t="s">
        <v>49</v>
      </c>
      <c r="O403" s="66"/>
      <c r="P403" s="176">
        <f>O403*H403</f>
        <v>0</v>
      </c>
      <c r="Q403" s="176">
        <v>0</v>
      </c>
      <c r="R403" s="176">
        <f>Q403*H403</f>
        <v>0</v>
      </c>
      <c r="S403" s="176">
        <v>0</v>
      </c>
      <c r="T403" s="177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78" t="s">
        <v>348</v>
      </c>
      <c r="AT403" s="178" t="s">
        <v>141</v>
      </c>
      <c r="AU403" s="178" t="s">
        <v>88</v>
      </c>
      <c r="AY403" s="18" t="s">
        <v>140</v>
      </c>
      <c r="BE403" s="179">
        <f>IF(N403="základní",J403,0)</f>
        <v>0</v>
      </c>
      <c r="BF403" s="179">
        <f>IF(N403="snížená",J403,0)</f>
        <v>0</v>
      </c>
      <c r="BG403" s="179">
        <f>IF(N403="zákl. přenesená",J403,0)</f>
        <v>0</v>
      </c>
      <c r="BH403" s="179">
        <f>IF(N403="sníž. přenesená",J403,0)</f>
        <v>0</v>
      </c>
      <c r="BI403" s="179">
        <f>IF(N403="nulová",J403,0)</f>
        <v>0</v>
      </c>
      <c r="BJ403" s="18" t="s">
        <v>86</v>
      </c>
      <c r="BK403" s="179">
        <f>ROUND(I403*H403,2)</f>
        <v>0</v>
      </c>
      <c r="BL403" s="18" t="s">
        <v>348</v>
      </c>
      <c r="BM403" s="178" t="s">
        <v>986</v>
      </c>
    </row>
    <row r="404" spans="1:65" s="2" customFormat="1" ht="19.5">
      <c r="A404" s="36"/>
      <c r="B404" s="37"/>
      <c r="C404" s="38"/>
      <c r="D404" s="180" t="s">
        <v>146</v>
      </c>
      <c r="E404" s="38"/>
      <c r="F404" s="181" t="s">
        <v>1747</v>
      </c>
      <c r="G404" s="38"/>
      <c r="H404" s="38"/>
      <c r="I404" s="182"/>
      <c r="J404" s="38"/>
      <c r="K404" s="38"/>
      <c r="L404" s="41"/>
      <c r="M404" s="183"/>
      <c r="N404" s="184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8" t="s">
        <v>146</v>
      </c>
      <c r="AU404" s="18" t="s">
        <v>88</v>
      </c>
    </row>
    <row r="405" spans="1:65" s="2" customFormat="1" ht="24.2" customHeight="1">
      <c r="A405" s="36"/>
      <c r="B405" s="37"/>
      <c r="C405" s="167" t="s">
        <v>1197</v>
      </c>
      <c r="D405" s="167" t="s">
        <v>141</v>
      </c>
      <c r="E405" s="168" t="s">
        <v>1607</v>
      </c>
      <c r="F405" s="169" t="s">
        <v>2007</v>
      </c>
      <c r="G405" s="170" t="s">
        <v>358</v>
      </c>
      <c r="H405" s="171">
        <v>27</v>
      </c>
      <c r="I405" s="172"/>
      <c r="J405" s="173">
        <f>ROUND(I405*H405,2)</f>
        <v>0</v>
      </c>
      <c r="K405" s="169" t="s">
        <v>32</v>
      </c>
      <c r="L405" s="41"/>
      <c r="M405" s="174" t="s">
        <v>32</v>
      </c>
      <c r="N405" s="175" t="s">
        <v>49</v>
      </c>
      <c r="O405" s="66"/>
      <c r="P405" s="176">
        <f>O405*H405</f>
        <v>0</v>
      </c>
      <c r="Q405" s="176">
        <v>0</v>
      </c>
      <c r="R405" s="176">
        <f>Q405*H405</f>
        <v>0</v>
      </c>
      <c r="S405" s="176">
        <v>0</v>
      </c>
      <c r="T405" s="177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78" t="s">
        <v>348</v>
      </c>
      <c r="AT405" s="178" t="s">
        <v>141</v>
      </c>
      <c r="AU405" s="178" t="s">
        <v>88</v>
      </c>
      <c r="AY405" s="18" t="s">
        <v>140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86</v>
      </c>
      <c r="BK405" s="179">
        <f>ROUND(I405*H405,2)</f>
        <v>0</v>
      </c>
      <c r="BL405" s="18" t="s">
        <v>348</v>
      </c>
      <c r="BM405" s="178" t="s">
        <v>997</v>
      </c>
    </row>
    <row r="406" spans="1:65" s="2" customFormat="1" ht="19.5">
      <c r="A406" s="36"/>
      <c r="B406" s="37"/>
      <c r="C406" s="38"/>
      <c r="D406" s="180" t="s">
        <v>146</v>
      </c>
      <c r="E406" s="38"/>
      <c r="F406" s="181" t="s">
        <v>2007</v>
      </c>
      <c r="G406" s="38"/>
      <c r="H406" s="38"/>
      <c r="I406" s="182"/>
      <c r="J406" s="38"/>
      <c r="K406" s="38"/>
      <c r="L406" s="41"/>
      <c r="M406" s="183"/>
      <c r="N406" s="184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8" t="s">
        <v>146</v>
      </c>
      <c r="AU406" s="18" t="s">
        <v>88</v>
      </c>
    </row>
    <row r="407" spans="1:65" s="2" customFormat="1" ht="16.5" customHeight="1">
      <c r="A407" s="36"/>
      <c r="B407" s="37"/>
      <c r="C407" s="167" t="s">
        <v>1202</v>
      </c>
      <c r="D407" s="167" t="s">
        <v>141</v>
      </c>
      <c r="E407" s="168" t="s">
        <v>2008</v>
      </c>
      <c r="F407" s="169" t="s">
        <v>2009</v>
      </c>
      <c r="G407" s="170" t="s">
        <v>366</v>
      </c>
      <c r="H407" s="171">
        <v>25</v>
      </c>
      <c r="I407" s="172"/>
      <c r="J407" s="173">
        <f>ROUND(I407*H407,2)</f>
        <v>0</v>
      </c>
      <c r="K407" s="169" t="s">
        <v>32</v>
      </c>
      <c r="L407" s="41"/>
      <c r="M407" s="174" t="s">
        <v>32</v>
      </c>
      <c r="N407" s="175" t="s">
        <v>49</v>
      </c>
      <c r="O407" s="66"/>
      <c r="P407" s="176">
        <f>O407*H407</f>
        <v>0</v>
      </c>
      <c r="Q407" s="176">
        <v>0</v>
      </c>
      <c r="R407" s="176">
        <f>Q407*H407</f>
        <v>0</v>
      </c>
      <c r="S407" s="176">
        <v>0</v>
      </c>
      <c r="T407" s="177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78" t="s">
        <v>348</v>
      </c>
      <c r="AT407" s="178" t="s">
        <v>141</v>
      </c>
      <c r="AU407" s="178" t="s">
        <v>88</v>
      </c>
      <c r="AY407" s="18" t="s">
        <v>140</v>
      </c>
      <c r="BE407" s="179">
        <f>IF(N407="základní",J407,0)</f>
        <v>0</v>
      </c>
      <c r="BF407" s="179">
        <f>IF(N407="snížená",J407,0)</f>
        <v>0</v>
      </c>
      <c r="BG407" s="179">
        <f>IF(N407="zákl. přenesená",J407,0)</f>
        <v>0</v>
      </c>
      <c r="BH407" s="179">
        <f>IF(N407="sníž. přenesená",J407,0)</f>
        <v>0</v>
      </c>
      <c r="BI407" s="179">
        <f>IF(N407="nulová",J407,0)</f>
        <v>0</v>
      </c>
      <c r="BJ407" s="18" t="s">
        <v>86</v>
      </c>
      <c r="BK407" s="179">
        <f>ROUND(I407*H407,2)</f>
        <v>0</v>
      </c>
      <c r="BL407" s="18" t="s">
        <v>348</v>
      </c>
      <c r="BM407" s="178" t="s">
        <v>1011</v>
      </c>
    </row>
    <row r="408" spans="1:65" s="2" customFormat="1" ht="11.25">
      <c r="A408" s="36"/>
      <c r="B408" s="37"/>
      <c r="C408" s="38"/>
      <c r="D408" s="180" t="s">
        <v>146</v>
      </c>
      <c r="E408" s="38"/>
      <c r="F408" s="181" t="s">
        <v>2009</v>
      </c>
      <c r="G408" s="38"/>
      <c r="H408" s="38"/>
      <c r="I408" s="182"/>
      <c r="J408" s="38"/>
      <c r="K408" s="38"/>
      <c r="L408" s="41"/>
      <c r="M408" s="183"/>
      <c r="N408" s="184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8" t="s">
        <v>146</v>
      </c>
      <c r="AU408" s="18" t="s">
        <v>88</v>
      </c>
    </row>
    <row r="409" spans="1:65" s="2" customFormat="1" ht="16.5" customHeight="1">
      <c r="A409" s="36"/>
      <c r="B409" s="37"/>
      <c r="C409" s="167" t="s">
        <v>1209</v>
      </c>
      <c r="D409" s="167" t="s">
        <v>141</v>
      </c>
      <c r="E409" s="168" t="s">
        <v>2010</v>
      </c>
      <c r="F409" s="169" t="s">
        <v>2011</v>
      </c>
      <c r="G409" s="170" t="s">
        <v>366</v>
      </c>
      <c r="H409" s="171">
        <v>1</v>
      </c>
      <c r="I409" s="172"/>
      <c r="J409" s="173">
        <f>ROUND(I409*H409,2)</f>
        <v>0</v>
      </c>
      <c r="K409" s="169" t="s">
        <v>32</v>
      </c>
      <c r="L409" s="41"/>
      <c r="M409" s="174" t="s">
        <v>32</v>
      </c>
      <c r="N409" s="175" t="s">
        <v>49</v>
      </c>
      <c r="O409" s="66"/>
      <c r="P409" s="176">
        <f>O409*H409</f>
        <v>0</v>
      </c>
      <c r="Q409" s="176">
        <v>0</v>
      </c>
      <c r="R409" s="176">
        <f>Q409*H409</f>
        <v>0</v>
      </c>
      <c r="S409" s="176">
        <v>0</v>
      </c>
      <c r="T409" s="177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78" t="s">
        <v>348</v>
      </c>
      <c r="AT409" s="178" t="s">
        <v>141</v>
      </c>
      <c r="AU409" s="178" t="s">
        <v>88</v>
      </c>
      <c r="AY409" s="18" t="s">
        <v>140</v>
      </c>
      <c r="BE409" s="179">
        <f>IF(N409="základní",J409,0)</f>
        <v>0</v>
      </c>
      <c r="BF409" s="179">
        <f>IF(N409="snížená",J409,0)</f>
        <v>0</v>
      </c>
      <c r="BG409" s="179">
        <f>IF(N409="zákl. přenesená",J409,0)</f>
        <v>0</v>
      </c>
      <c r="BH409" s="179">
        <f>IF(N409="sníž. přenesená",J409,0)</f>
        <v>0</v>
      </c>
      <c r="BI409" s="179">
        <f>IF(N409="nulová",J409,0)</f>
        <v>0</v>
      </c>
      <c r="BJ409" s="18" t="s">
        <v>86</v>
      </c>
      <c r="BK409" s="179">
        <f>ROUND(I409*H409,2)</f>
        <v>0</v>
      </c>
      <c r="BL409" s="18" t="s">
        <v>348</v>
      </c>
      <c r="BM409" s="178" t="s">
        <v>1023</v>
      </c>
    </row>
    <row r="410" spans="1:65" s="2" customFormat="1" ht="11.25">
      <c r="A410" s="36"/>
      <c r="B410" s="37"/>
      <c r="C410" s="38"/>
      <c r="D410" s="180" t="s">
        <v>146</v>
      </c>
      <c r="E410" s="38"/>
      <c r="F410" s="181" t="s">
        <v>2011</v>
      </c>
      <c r="G410" s="38"/>
      <c r="H410" s="38"/>
      <c r="I410" s="182"/>
      <c r="J410" s="38"/>
      <c r="K410" s="38"/>
      <c r="L410" s="41"/>
      <c r="M410" s="183"/>
      <c r="N410" s="184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8" t="s">
        <v>146</v>
      </c>
      <c r="AU410" s="18" t="s">
        <v>88</v>
      </c>
    </row>
    <row r="411" spans="1:65" s="2" customFormat="1" ht="16.5" customHeight="1">
      <c r="A411" s="36"/>
      <c r="B411" s="37"/>
      <c r="C411" s="167" t="s">
        <v>1214</v>
      </c>
      <c r="D411" s="167" t="s">
        <v>141</v>
      </c>
      <c r="E411" s="168" t="s">
        <v>1621</v>
      </c>
      <c r="F411" s="169" t="s">
        <v>2012</v>
      </c>
      <c r="G411" s="170" t="s">
        <v>1529</v>
      </c>
      <c r="H411" s="171">
        <v>3</v>
      </c>
      <c r="I411" s="172"/>
      <c r="J411" s="173">
        <f>ROUND(I411*H411,2)</f>
        <v>0</v>
      </c>
      <c r="K411" s="169" t="s">
        <v>32</v>
      </c>
      <c r="L411" s="41"/>
      <c r="M411" s="174" t="s">
        <v>32</v>
      </c>
      <c r="N411" s="175" t="s">
        <v>49</v>
      </c>
      <c r="O411" s="66"/>
      <c r="P411" s="176">
        <f>O411*H411</f>
        <v>0</v>
      </c>
      <c r="Q411" s="176">
        <v>0</v>
      </c>
      <c r="R411" s="176">
        <f>Q411*H411</f>
        <v>0</v>
      </c>
      <c r="S411" s="176">
        <v>0</v>
      </c>
      <c r="T411" s="177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78" t="s">
        <v>348</v>
      </c>
      <c r="AT411" s="178" t="s">
        <v>141</v>
      </c>
      <c r="AU411" s="178" t="s">
        <v>88</v>
      </c>
      <c r="AY411" s="18" t="s">
        <v>140</v>
      </c>
      <c r="BE411" s="179">
        <f>IF(N411="základní",J411,0)</f>
        <v>0</v>
      </c>
      <c r="BF411" s="179">
        <f>IF(N411="snížená",J411,0)</f>
        <v>0</v>
      </c>
      <c r="BG411" s="179">
        <f>IF(N411="zákl. přenesená",J411,0)</f>
        <v>0</v>
      </c>
      <c r="BH411" s="179">
        <f>IF(N411="sníž. přenesená",J411,0)</f>
        <v>0</v>
      </c>
      <c r="BI411" s="179">
        <f>IF(N411="nulová",J411,0)</f>
        <v>0</v>
      </c>
      <c r="BJ411" s="18" t="s">
        <v>86</v>
      </c>
      <c r="BK411" s="179">
        <f>ROUND(I411*H411,2)</f>
        <v>0</v>
      </c>
      <c r="BL411" s="18" t="s">
        <v>348</v>
      </c>
      <c r="BM411" s="178" t="s">
        <v>1034</v>
      </c>
    </row>
    <row r="412" spans="1:65" s="2" customFormat="1" ht="11.25">
      <c r="A412" s="36"/>
      <c r="B412" s="37"/>
      <c r="C412" s="38"/>
      <c r="D412" s="180" t="s">
        <v>146</v>
      </c>
      <c r="E412" s="38"/>
      <c r="F412" s="181" t="s">
        <v>2012</v>
      </c>
      <c r="G412" s="38"/>
      <c r="H412" s="38"/>
      <c r="I412" s="182"/>
      <c r="J412" s="38"/>
      <c r="K412" s="38"/>
      <c r="L412" s="41"/>
      <c r="M412" s="183"/>
      <c r="N412" s="184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8" t="s">
        <v>146</v>
      </c>
      <c r="AU412" s="18" t="s">
        <v>88</v>
      </c>
    </row>
    <row r="413" spans="1:65" s="11" customFormat="1" ht="22.9" customHeight="1">
      <c r="B413" s="153"/>
      <c r="C413" s="154"/>
      <c r="D413" s="155" t="s">
        <v>77</v>
      </c>
      <c r="E413" s="196" t="s">
        <v>2005</v>
      </c>
      <c r="F413" s="196" t="s">
        <v>2006</v>
      </c>
      <c r="G413" s="154"/>
      <c r="H413" s="154"/>
      <c r="I413" s="157"/>
      <c r="J413" s="197">
        <f>BK413</f>
        <v>0</v>
      </c>
      <c r="K413" s="154"/>
      <c r="L413" s="159"/>
      <c r="M413" s="160"/>
      <c r="N413" s="161"/>
      <c r="O413" s="161"/>
      <c r="P413" s="162">
        <f>SUM(P414:P427)</f>
        <v>0</v>
      </c>
      <c r="Q413" s="161"/>
      <c r="R413" s="162">
        <f>SUM(R414:R427)</f>
        <v>0</v>
      </c>
      <c r="S413" s="161"/>
      <c r="T413" s="163">
        <f>SUM(T414:T427)</f>
        <v>0</v>
      </c>
      <c r="AR413" s="164" t="s">
        <v>86</v>
      </c>
      <c r="AT413" s="165" t="s">
        <v>77</v>
      </c>
      <c r="AU413" s="165" t="s">
        <v>86</v>
      </c>
      <c r="AY413" s="164" t="s">
        <v>140</v>
      </c>
      <c r="BK413" s="166">
        <f>SUM(BK414:BK427)</f>
        <v>0</v>
      </c>
    </row>
    <row r="414" spans="1:65" s="2" customFormat="1" ht="16.5" customHeight="1">
      <c r="A414" s="36"/>
      <c r="B414" s="37"/>
      <c r="C414" s="232" t="s">
        <v>1220</v>
      </c>
      <c r="D414" s="232" t="s">
        <v>416</v>
      </c>
      <c r="E414" s="233" t="s">
        <v>1879</v>
      </c>
      <c r="F414" s="234" t="s">
        <v>1880</v>
      </c>
      <c r="G414" s="235" t="s">
        <v>366</v>
      </c>
      <c r="H414" s="236">
        <v>1</v>
      </c>
      <c r="I414" s="237"/>
      <c r="J414" s="238">
        <f>ROUND(I414*H414,2)</f>
        <v>0</v>
      </c>
      <c r="K414" s="234" t="s">
        <v>32</v>
      </c>
      <c r="L414" s="239"/>
      <c r="M414" s="240" t="s">
        <v>32</v>
      </c>
      <c r="N414" s="241" t="s">
        <v>49</v>
      </c>
      <c r="O414" s="66"/>
      <c r="P414" s="176">
        <f>O414*H414</f>
        <v>0</v>
      </c>
      <c r="Q414" s="176">
        <v>0</v>
      </c>
      <c r="R414" s="176">
        <f>Q414*H414</f>
        <v>0</v>
      </c>
      <c r="S414" s="176">
        <v>0</v>
      </c>
      <c r="T414" s="177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78" t="s">
        <v>483</v>
      </c>
      <c r="AT414" s="178" t="s">
        <v>416</v>
      </c>
      <c r="AU414" s="178" t="s">
        <v>88</v>
      </c>
      <c r="AY414" s="18" t="s">
        <v>140</v>
      </c>
      <c r="BE414" s="179">
        <f>IF(N414="základní",J414,0)</f>
        <v>0</v>
      </c>
      <c r="BF414" s="179">
        <f>IF(N414="snížená",J414,0)</f>
        <v>0</v>
      </c>
      <c r="BG414" s="179">
        <f>IF(N414="zákl. přenesená",J414,0)</f>
        <v>0</v>
      </c>
      <c r="BH414" s="179">
        <f>IF(N414="sníž. přenesená",J414,0)</f>
        <v>0</v>
      </c>
      <c r="BI414" s="179">
        <f>IF(N414="nulová",J414,0)</f>
        <v>0</v>
      </c>
      <c r="BJ414" s="18" t="s">
        <v>86</v>
      </c>
      <c r="BK414" s="179">
        <f>ROUND(I414*H414,2)</f>
        <v>0</v>
      </c>
      <c r="BL414" s="18" t="s">
        <v>348</v>
      </c>
      <c r="BM414" s="178" t="s">
        <v>2013</v>
      </c>
    </row>
    <row r="415" spans="1:65" s="2" customFormat="1" ht="11.25">
      <c r="A415" s="36"/>
      <c r="B415" s="37"/>
      <c r="C415" s="38"/>
      <c r="D415" s="180" t="s">
        <v>146</v>
      </c>
      <c r="E415" s="38"/>
      <c r="F415" s="181" t="s">
        <v>1880</v>
      </c>
      <c r="G415" s="38"/>
      <c r="H415" s="38"/>
      <c r="I415" s="182"/>
      <c r="J415" s="38"/>
      <c r="K415" s="38"/>
      <c r="L415" s="41"/>
      <c r="M415" s="183"/>
      <c r="N415" s="184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8" t="s">
        <v>146</v>
      </c>
      <c r="AU415" s="18" t="s">
        <v>88</v>
      </c>
    </row>
    <row r="416" spans="1:65" s="2" customFormat="1" ht="16.5" customHeight="1">
      <c r="A416" s="36"/>
      <c r="B416" s="37"/>
      <c r="C416" s="232" t="s">
        <v>1224</v>
      </c>
      <c r="D416" s="232" t="s">
        <v>416</v>
      </c>
      <c r="E416" s="233" t="s">
        <v>1882</v>
      </c>
      <c r="F416" s="234" t="s">
        <v>1883</v>
      </c>
      <c r="G416" s="235" t="s">
        <v>366</v>
      </c>
      <c r="H416" s="236">
        <v>1</v>
      </c>
      <c r="I416" s="237"/>
      <c r="J416" s="238">
        <f>ROUND(I416*H416,2)</f>
        <v>0</v>
      </c>
      <c r="K416" s="234" t="s">
        <v>32</v>
      </c>
      <c r="L416" s="239"/>
      <c r="M416" s="240" t="s">
        <v>32</v>
      </c>
      <c r="N416" s="241" t="s">
        <v>49</v>
      </c>
      <c r="O416" s="66"/>
      <c r="P416" s="176">
        <f>O416*H416</f>
        <v>0</v>
      </c>
      <c r="Q416" s="176">
        <v>0</v>
      </c>
      <c r="R416" s="176">
        <f>Q416*H416</f>
        <v>0</v>
      </c>
      <c r="S416" s="176">
        <v>0</v>
      </c>
      <c r="T416" s="177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78" t="s">
        <v>483</v>
      </c>
      <c r="AT416" s="178" t="s">
        <v>416</v>
      </c>
      <c r="AU416" s="178" t="s">
        <v>88</v>
      </c>
      <c r="AY416" s="18" t="s">
        <v>140</v>
      </c>
      <c r="BE416" s="179">
        <f>IF(N416="základní",J416,0)</f>
        <v>0</v>
      </c>
      <c r="BF416" s="179">
        <f>IF(N416="snížená",J416,0)</f>
        <v>0</v>
      </c>
      <c r="BG416" s="179">
        <f>IF(N416="zákl. přenesená",J416,0)</f>
        <v>0</v>
      </c>
      <c r="BH416" s="179">
        <f>IF(N416="sníž. přenesená",J416,0)</f>
        <v>0</v>
      </c>
      <c r="BI416" s="179">
        <f>IF(N416="nulová",J416,0)</f>
        <v>0</v>
      </c>
      <c r="BJ416" s="18" t="s">
        <v>86</v>
      </c>
      <c r="BK416" s="179">
        <f>ROUND(I416*H416,2)</f>
        <v>0</v>
      </c>
      <c r="BL416" s="18" t="s">
        <v>348</v>
      </c>
      <c r="BM416" s="178" t="s">
        <v>2014</v>
      </c>
    </row>
    <row r="417" spans="1:65" s="2" customFormat="1" ht="11.25">
      <c r="A417" s="36"/>
      <c r="B417" s="37"/>
      <c r="C417" s="38"/>
      <c r="D417" s="180" t="s">
        <v>146</v>
      </c>
      <c r="E417" s="38"/>
      <c r="F417" s="181" t="s">
        <v>1883</v>
      </c>
      <c r="G417" s="38"/>
      <c r="H417" s="38"/>
      <c r="I417" s="182"/>
      <c r="J417" s="38"/>
      <c r="K417" s="38"/>
      <c r="L417" s="41"/>
      <c r="M417" s="183"/>
      <c r="N417" s="184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8" t="s">
        <v>146</v>
      </c>
      <c r="AU417" s="18" t="s">
        <v>88</v>
      </c>
    </row>
    <row r="418" spans="1:65" s="2" customFormat="1" ht="16.5" customHeight="1">
      <c r="A418" s="36"/>
      <c r="B418" s="37"/>
      <c r="C418" s="232" t="s">
        <v>1230</v>
      </c>
      <c r="D418" s="232" t="s">
        <v>416</v>
      </c>
      <c r="E418" s="233" t="s">
        <v>2015</v>
      </c>
      <c r="F418" s="234" t="s">
        <v>2016</v>
      </c>
      <c r="G418" s="235" t="s">
        <v>358</v>
      </c>
      <c r="H418" s="236">
        <v>25</v>
      </c>
      <c r="I418" s="237"/>
      <c r="J418" s="238">
        <f>ROUND(I418*H418,2)</f>
        <v>0</v>
      </c>
      <c r="K418" s="234" t="s">
        <v>32</v>
      </c>
      <c r="L418" s="239"/>
      <c r="M418" s="240" t="s">
        <v>32</v>
      </c>
      <c r="N418" s="241" t="s">
        <v>49</v>
      </c>
      <c r="O418" s="66"/>
      <c r="P418" s="176">
        <f>O418*H418</f>
        <v>0</v>
      </c>
      <c r="Q418" s="176">
        <v>0</v>
      </c>
      <c r="R418" s="176">
        <f>Q418*H418</f>
        <v>0</v>
      </c>
      <c r="S418" s="176">
        <v>0</v>
      </c>
      <c r="T418" s="177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78" t="s">
        <v>483</v>
      </c>
      <c r="AT418" s="178" t="s">
        <v>416</v>
      </c>
      <c r="AU418" s="178" t="s">
        <v>88</v>
      </c>
      <c r="AY418" s="18" t="s">
        <v>140</v>
      </c>
      <c r="BE418" s="179">
        <f>IF(N418="základní",J418,0)</f>
        <v>0</v>
      </c>
      <c r="BF418" s="179">
        <f>IF(N418="snížená",J418,0)</f>
        <v>0</v>
      </c>
      <c r="BG418" s="179">
        <f>IF(N418="zákl. přenesená",J418,0)</f>
        <v>0</v>
      </c>
      <c r="BH418" s="179">
        <f>IF(N418="sníž. přenesená",J418,0)</f>
        <v>0</v>
      </c>
      <c r="BI418" s="179">
        <f>IF(N418="nulová",J418,0)</f>
        <v>0</v>
      </c>
      <c r="BJ418" s="18" t="s">
        <v>86</v>
      </c>
      <c r="BK418" s="179">
        <f>ROUND(I418*H418,2)</f>
        <v>0</v>
      </c>
      <c r="BL418" s="18" t="s">
        <v>348</v>
      </c>
      <c r="BM418" s="178" t="s">
        <v>2017</v>
      </c>
    </row>
    <row r="419" spans="1:65" s="2" customFormat="1" ht="11.25">
      <c r="A419" s="36"/>
      <c r="B419" s="37"/>
      <c r="C419" s="38"/>
      <c r="D419" s="180" t="s">
        <v>146</v>
      </c>
      <c r="E419" s="38"/>
      <c r="F419" s="181" t="s">
        <v>2016</v>
      </c>
      <c r="G419" s="38"/>
      <c r="H419" s="38"/>
      <c r="I419" s="182"/>
      <c r="J419" s="38"/>
      <c r="K419" s="38"/>
      <c r="L419" s="41"/>
      <c r="M419" s="183"/>
      <c r="N419" s="184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8" t="s">
        <v>146</v>
      </c>
      <c r="AU419" s="18" t="s">
        <v>88</v>
      </c>
    </row>
    <row r="420" spans="1:65" s="2" customFormat="1" ht="16.5" customHeight="1">
      <c r="A420" s="36"/>
      <c r="B420" s="37"/>
      <c r="C420" s="232" t="s">
        <v>1234</v>
      </c>
      <c r="D420" s="232" t="s">
        <v>416</v>
      </c>
      <c r="E420" s="233" t="s">
        <v>1660</v>
      </c>
      <c r="F420" s="234" t="s">
        <v>1661</v>
      </c>
      <c r="G420" s="235" t="s">
        <v>358</v>
      </c>
      <c r="H420" s="236">
        <v>27</v>
      </c>
      <c r="I420" s="237"/>
      <c r="J420" s="238">
        <f>ROUND(I420*H420,2)</f>
        <v>0</v>
      </c>
      <c r="K420" s="234" t="s">
        <v>32</v>
      </c>
      <c r="L420" s="239"/>
      <c r="M420" s="240" t="s">
        <v>32</v>
      </c>
      <c r="N420" s="241" t="s">
        <v>49</v>
      </c>
      <c r="O420" s="66"/>
      <c r="P420" s="176">
        <f>O420*H420</f>
        <v>0</v>
      </c>
      <c r="Q420" s="176">
        <v>0</v>
      </c>
      <c r="R420" s="176">
        <f>Q420*H420</f>
        <v>0</v>
      </c>
      <c r="S420" s="176">
        <v>0</v>
      </c>
      <c r="T420" s="177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78" t="s">
        <v>483</v>
      </c>
      <c r="AT420" s="178" t="s">
        <v>416</v>
      </c>
      <c r="AU420" s="178" t="s">
        <v>88</v>
      </c>
      <c r="AY420" s="18" t="s">
        <v>140</v>
      </c>
      <c r="BE420" s="179">
        <f>IF(N420="základní",J420,0)</f>
        <v>0</v>
      </c>
      <c r="BF420" s="179">
        <f>IF(N420="snížená",J420,0)</f>
        <v>0</v>
      </c>
      <c r="BG420" s="179">
        <f>IF(N420="zákl. přenesená",J420,0)</f>
        <v>0</v>
      </c>
      <c r="BH420" s="179">
        <f>IF(N420="sníž. přenesená",J420,0)</f>
        <v>0</v>
      </c>
      <c r="BI420" s="179">
        <f>IF(N420="nulová",J420,0)</f>
        <v>0</v>
      </c>
      <c r="BJ420" s="18" t="s">
        <v>86</v>
      </c>
      <c r="BK420" s="179">
        <f>ROUND(I420*H420,2)</f>
        <v>0</v>
      </c>
      <c r="BL420" s="18" t="s">
        <v>348</v>
      </c>
      <c r="BM420" s="178" t="s">
        <v>2018</v>
      </c>
    </row>
    <row r="421" spans="1:65" s="2" customFormat="1" ht="11.25">
      <c r="A421" s="36"/>
      <c r="B421" s="37"/>
      <c r="C421" s="38"/>
      <c r="D421" s="180" t="s">
        <v>146</v>
      </c>
      <c r="E421" s="38"/>
      <c r="F421" s="181" t="s">
        <v>1661</v>
      </c>
      <c r="G421" s="38"/>
      <c r="H421" s="38"/>
      <c r="I421" s="182"/>
      <c r="J421" s="38"/>
      <c r="K421" s="38"/>
      <c r="L421" s="41"/>
      <c r="M421" s="183"/>
      <c r="N421" s="184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8" t="s">
        <v>146</v>
      </c>
      <c r="AU421" s="18" t="s">
        <v>88</v>
      </c>
    </row>
    <row r="422" spans="1:65" s="2" customFormat="1" ht="16.5" customHeight="1">
      <c r="A422" s="36"/>
      <c r="B422" s="37"/>
      <c r="C422" s="232" t="s">
        <v>1240</v>
      </c>
      <c r="D422" s="232" t="s">
        <v>416</v>
      </c>
      <c r="E422" s="233" t="s">
        <v>2019</v>
      </c>
      <c r="F422" s="234" t="s">
        <v>2020</v>
      </c>
      <c r="G422" s="235" t="s">
        <v>366</v>
      </c>
      <c r="H422" s="236">
        <v>25</v>
      </c>
      <c r="I422" s="237"/>
      <c r="J422" s="238">
        <f>ROUND(I422*H422,2)</f>
        <v>0</v>
      </c>
      <c r="K422" s="234" t="s">
        <v>32</v>
      </c>
      <c r="L422" s="239"/>
      <c r="M422" s="240" t="s">
        <v>32</v>
      </c>
      <c r="N422" s="241" t="s">
        <v>49</v>
      </c>
      <c r="O422" s="66"/>
      <c r="P422" s="176">
        <f>O422*H422</f>
        <v>0</v>
      </c>
      <c r="Q422" s="176">
        <v>0</v>
      </c>
      <c r="R422" s="176">
        <f>Q422*H422</f>
        <v>0</v>
      </c>
      <c r="S422" s="176">
        <v>0</v>
      </c>
      <c r="T422" s="177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78" t="s">
        <v>483</v>
      </c>
      <c r="AT422" s="178" t="s">
        <v>416</v>
      </c>
      <c r="AU422" s="178" t="s">
        <v>88</v>
      </c>
      <c r="AY422" s="18" t="s">
        <v>140</v>
      </c>
      <c r="BE422" s="179">
        <f>IF(N422="základní",J422,0)</f>
        <v>0</v>
      </c>
      <c r="BF422" s="179">
        <f>IF(N422="snížená",J422,0)</f>
        <v>0</v>
      </c>
      <c r="BG422" s="179">
        <f>IF(N422="zákl. přenesená",J422,0)</f>
        <v>0</v>
      </c>
      <c r="BH422" s="179">
        <f>IF(N422="sníž. přenesená",J422,0)</f>
        <v>0</v>
      </c>
      <c r="BI422" s="179">
        <f>IF(N422="nulová",J422,0)</f>
        <v>0</v>
      </c>
      <c r="BJ422" s="18" t="s">
        <v>86</v>
      </c>
      <c r="BK422" s="179">
        <f>ROUND(I422*H422,2)</f>
        <v>0</v>
      </c>
      <c r="BL422" s="18" t="s">
        <v>348</v>
      </c>
      <c r="BM422" s="178" t="s">
        <v>2021</v>
      </c>
    </row>
    <row r="423" spans="1:65" s="2" customFormat="1" ht="11.25">
      <c r="A423" s="36"/>
      <c r="B423" s="37"/>
      <c r="C423" s="38"/>
      <c r="D423" s="180" t="s">
        <v>146</v>
      </c>
      <c r="E423" s="38"/>
      <c r="F423" s="181" t="s">
        <v>2020</v>
      </c>
      <c r="G423" s="38"/>
      <c r="H423" s="38"/>
      <c r="I423" s="182"/>
      <c r="J423" s="38"/>
      <c r="K423" s="38"/>
      <c r="L423" s="41"/>
      <c r="M423" s="183"/>
      <c r="N423" s="184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8" t="s">
        <v>146</v>
      </c>
      <c r="AU423" s="18" t="s">
        <v>88</v>
      </c>
    </row>
    <row r="424" spans="1:65" s="2" customFormat="1" ht="16.5" customHeight="1">
      <c r="A424" s="36"/>
      <c r="B424" s="37"/>
      <c r="C424" s="232" t="s">
        <v>1245</v>
      </c>
      <c r="D424" s="232" t="s">
        <v>416</v>
      </c>
      <c r="E424" s="233" t="s">
        <v>2022</v>
      </c>
      <c r="F424" s="234" t="s">
        <v>2023</v>
      </c>
      <c r="G424" s="235" t="s">
        <v>366</v>
      </c>
      <c r="H424" s="236">
        <v>1</v>
      </c>
      <c r="I424" s="237"/>
      <c r="J424" s="238">
        <f>ROUND(I424*H424,2)</f>
        <v>0</v>
      </c>
      <c r="K424" s="234" t="s">
        <v>32</v>
      </c>
      <c r="L424" s="239"/>
      <c r="M424" s="240" t="s">
        <v>32</v>
      </c>
      <c r="N424" s="241" t="s">
        <v>49</v>
      </c>
      <c r="O424" s="66"/>
      <c r="P424" s="176">
        <f>O424*H424</f>
        <v>0</v>
      </c>
      <c r="Q424" s="176">
        <v>0</v>
      </c>
      <c r="R424" s="176">
        <f>Q424*H424</f>
        <v>0</v>
      </c>
      <c r="S424" s="176">
        <v>0</v>
      </c>
      <c r="T424" s="177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78" t="s">
        <v>483</v>
      </c>
      <c r="AT424" s="178" t="s">
        <v>416</v>
      </c>
      <c r="AU424" s="178" t="s">
        <v>88</v>
      </c>
      <c r="AY424" s="18" t="s">
        <v>140</v>
      </c>
      <c r="BE424" s="179">
        <f>IF(N424="základní",J424,0)</f>
        <v>0</v>
      </c>
      <c r="BF424" s="179">
        <f>IF(N424="snížená",J424,0)</f>
        <v>0</v>
      </c>
      <c r="BG424" s="179">
        <f>IF(N424="zákl. přenesená",J424,0)</f>
        <v>0</v>
      </c>
      <c r="BH424" s="179">
        <f>IF(N424="sníž. přenesená",J424,0)</f>
        <v>0</v>
      </c>
      <c r="BI424" s="179">
        <f>IF(N424="nulová",J424,0)</f>
        <v>0</v>
      </c>
      <c r="BJ424" s="18" t="s">
        <v>86</v>
      </c>
      <c r="BK424" s="179">
        <f>ROUND(I424*H424,2)</f>
        <v>0</v>
      </c>
      <c r="BL424" s="18" t="s">
        <v>348</v>
      </c>
      <c r="BM424" s="178" t="s">
        <v>2024</v>
      </c>
    </row>
    <row r="425" spans="1:65" s="2" customFormat="1" ht="11.25">
      <c r="A425" s="36"/>
      <c r="B425" s="37"/>
      <c r="C425" s="38"/>
      <c r="D425" s="180" t="s">
        <v>146</v>
      </c>
      <c r="E425" s="38"/>
      <c r="F425" s="181" t="s">
        <v>2023</v>
      </c>
      <c r="G425" s="38"/>
      <c r="H425" s="38"/>
      <c r="I425" s="182"/>
      <c r="J425" s="38"/>
      <c r="K425" s="38"/>
      <c r="L425" s="41"/>
      <c r="M425" s="183"/>
      <c r="N425" s="184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8" t="s">
        <v>146</v>
      </c>
      <c r="AU425" s="18" t="s">
        <v>88</v>
      </c>
    </row>
    <row r="426" spans="1:65" s="2" customFormat="1" ht="16.5" customHeight="1">
      <c r="A426" s="36"/>
      <c r="B426" s="37"/>
      <c r="C426" s="232" t="s">
        <v>1250</v>
      </c>
      <c r="D426" s="232" t="s">
        <v>416</v>
      </c>
      <c r="E426" s="233" t="s">
        <v>2025</v>
      </c>
      <c r="F426" s="234" t="s">
        <v>2026</v>
      </c>
      <c r="G426" s="235" t="s">
        <v>366</v>
      </c>
      <c r="H426" s="236">
        <v>1</v>
      </c>
      <c r="I426" s="237"/>
      <c r="J426" s="238">
        <f>ROUND(I426*H426,2)</f>
        <v>0</v>
      </c>
      <c r="K426" s="234" t="s">
        <v>32</v>
      </c>
      <c r="L426" s="239"/>
      <c r="M426" s="240" t="s">
        <v>32</v>
      </c>
      <c r="N426" s="241" t="s">
        <v>49</v>
      </c>
      <c r="O426" s="66"/>
      <c r="P426" s="176">
        <f>O426*H426</f>
        <v>0</v>
      </c>
      <c r="Q426" s="176">
        <v>0</v>
      </c>
      <c r="R426" s="176">
        <f>Q426*H426</f>
        <v>0</v>
      </c>
      <c r="S426" s="176">
        <v>0</v>
      </c>
      <c r="T426" s="177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78" t="s">
        <v>483</v>
      </c>
      <c r="AT426" s="178" t="s">
        <v>416</v>
      </c>
      <c r="AU426" s="178" t="s">
        <v>88</v>
      </c>
      <c r="AY426" s="18" t="s">
        <v>140</v>
      </c>
      <c r="BE426" s="179">
        <f>IF(N426="základní",J426,0)</f>
        <v>0</v>
      </c>
      <c r="BF426" s="179">
        <f>IF(N426="snížená",J426,0)</f>
        <v>0</v>
      </c>
      <c r="BG426" s="179">
        <f>IF(N426="zákl. přenesená",J426,0)</f>
        <v>0</v>
      </c>
      <c r="BH426" s="179">
        <f>IF(N426="sníž. přenesená",J426,0)</f>
        <v>0</v>
      </c>
      <c r="BI426" s="179">
        <f>IF(N426="nulová",J426,0)</f>
        <v>0</v>
      </c>
      <c r="BJ426" s="18" t="s">
        <v>86</v>
      </c>
      <c r="BK426" s="179">
        <f>ROUND(I426*H426,2)</f>
        <v>0</v>
      </c>
      <c r="BL426" s="18" t="s">
        <v>348</v>
      </c>
      <c r="BM426" s="178" t="s">
        <v>2027</v>
      </c>
    </row>
    <row r="427" spans="1:65" s="2" customFormat="1" ht="11.25">
      <c r="A427" s="36"/>
      <c r="B427" s="37"/>
      <c r="C427" s="38"/>
      <c r="D427" s="180" t="s">
        <v>146</v>
      </c>
      <c r="E427" s="38"/>
      <c r="F427" s="181" t="s">
        <v>2026</v>
      </c>
      <c r="G427" s="38"/>
      <c r="H427" s="38"/>
      <c r="I427" s="182"/>
      <c r="J427" s="38"/>
      <c r="K427" s="38"/>
      <c r="L427" s="41"/>
      <c r="M427" s="183"/>
      <c r="N427" s="184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8" t="s">
        <v>146</v>
      </c>
      <c r="AU427" s="18" t="s">
        <v>88</v>
      </c>
    </row>
    <row r="428" spans="1:65" s="11" customFormat="1" ht="22.9" customHeight="1">
      <c r="B428" s="153"/>
      <c r="C428" s="154"/>
      <c r="D428" s="155" t="s">
        <v>77</v>
      </c>
      <c r="E428" s="196" t="s">
        <v>2028</v>
      </c>
      <c r="F428" s="196" t="s">
        <v>2029</v>
      </c>
      <c r="G428" s="154"/>
      <c r="H428" s="154"/>
      <c r="I428" s="157"/>
      <c r="J428" s="197">
        <f>BK428</f>
        <v>0</v>
      </c>
      <c r="K428" s="154"/>
      <c r="L428" s="159"/>
      <c r="M428" s="160"/>
      <c r="N428" s="161"/>
      <c r="O428" s="161"/>
      <c r="P428" s="162">
        <f>SUM(P429:P444)</f>
        <v>0</v>
      </c>
      <c r="Q428" s="161"/>
      <c r="R428" s="162">
        <f>SUM(R429:R444)</f>
        <v>0</v>
      </c>
      <c r="S428" s="161"/>
      <c r="T428" s="163">
        <f>SUM(T429:T444)</f>
        <v>0</v>
      </c>
      <c r="AR428" s="164" t="s">
        <v>86</v>
      </c>
      <c r="AT428" s="165" t="s">
        <v>77</v>
      </c>
      <c r="AU428" s="165" t="s">
        <v>86</v>
      </c>
      <c r="AY428" s="164" t="s">
        <v>140</v>
      </c>
      <c r="BK428" s="166">
        <f>SUM(BK429:BK444)</f>
        <v>0</v>
      </c>
    </row>
    <row r="429" spans="1:65" s="2" customFormat="1" ht="16.5" customHeight="1">
      <c r="A429" s="36"/>
      <c r="B429" s="37"/>
      <c r="C429" s="167" t="s">
        <v>1258</v>
      </c>
      <c r="D429" s="167" t="s">
        <v>141</v>
      </c>
      <c r="E429" s="168" t="s">
        <v>2030</v>
      </c>
      <c r="F429" s="169" t="s">
        <v>2031</v>
      </c>
      <c r="G429" s="170" t="s">
        <v>366</v>
      </c>
      <c r="H429" s="171">
        <v>1</v>
      </c>
      <c r="I429" s="172"/>
      <c r="J429" s="173">
        <f>ROUND(I429*H429,2)</f>
        <v>0</v>
      </c>
      <c r="K429" s="169" t="s">
        <v>32</v>
      </c>
      <c r="L429" s="41"/>
      <c r="M429" s="174" t="s">
        <v>32</v>
      </c>
      <c r="N429" s="175" t="s">
        <v>49</v>
      </c>
      <c r="O429" s="66"/>
      <c r="P429" s="176">
        <f>O429*H429</f>
        <v>0</v>
      </c>
      <c r="Q429" s="176">
        <v>0</v>
      </c>
      <c r="R429" s="176">
        <f>Q429*H429</f>
        <v>0</v>
      </c>
      <c r="S429" s="176">
        <v>0</v>
      </c>
      <c r="T429" s="177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178" t="s">
        <v>348</v>
      </c>
      <c r="AT429" s="178" t="s">
        <v>141</v>
      </c>
      <c r="AU429" s="178" t="s">
        <v>88</v>
      </c>
      <c r="AY429" s="18" t="s">
        <v>140</v>
      </c>
      <c r="BE429" s="179">
        <f>IF(N429="základní",J429,0)</f>
        <v>0</v>
      </c>
      <c r="BF429" s="179">
        <f>IF(N429="snížená",J429,0)</f>
        <v>0</v>
      </c>
      <c r="BG429" s="179">
        <f>IF(N429="zákl. přenesená",J429,0)</f>
        <v>0</v>
      </c>
      <c r="BH429" s="179">
        <f>IF(N429="sníž. přenesená",J429,0)</f>
        <v>0</v>
      </c>
      <c r="BI429" s="179">
        <f>IF(N429="nulová",J429,0)</f>
        <v>0</v>
      </c>
      <c r="BJ429" s="18" t="s">
        <v>86</v>
      </c>
      <c r="BK429" s="179">
        <f>ROUND(I429*H429,2)</f>
        <v>0</v>
      </c>
      <c r="BL429" s="18" t="s">
        <v>348</v>
      </c>
      <c r="BM429" s="178" t="s">
        <v>1044</v>
      </c>
    </row>
    <row r="430" spans="1:65" s="2" customFormat="1" ht="11.25">
      <c r="A430" s="36"/>
      <c r="B430" s="37"/>
      <c r="C430" s="38"/>
      <c r="D430" s="180" t="s">
        <v>146</v>
      </c>
      <c r="E430" s="38"/>
      <c r="F430" s="181" t="s">
        <v>2031</v>
      </c>
      <c r="G430" s="38"/>
      <c r="H430" s="38"/>
      <c r="I430" s="182"/>
      <c r="J430" s="38"/>
      <c r="K430" s="38"/>
      <c r="L430" s="41"/>
      <c r="M430" s="183"/>
      <c r="N430" s="184"/>
      <c r="O430" s="66"/>
      <c r="P430" s="66"/>
      <c r="Q430" s="66"/>
      <c r="R430" s="66"/>
      <c r="S430" s="66"/>
      <c r="T430" s="67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8" t="s">
        <v>146</v>
      </c>
      <c r="AU430" s="18" t="s">
        <v>88</v>
      </c>
    </row>
    <row r="431" spans="1:65" s="2" customFormat="1" ht="24.2" customHeight="1">
      <c r="A431" s="36"/>
      <c r="B431" s="37"/>
      <c r="C431" s="167" t="s">
        <v>1264</v>
      </c>
      <c r="D431" s="167" t="s">
        <v>141</v>
      </c>
      <c r="E431" s="168" t="s">
        <v>1745</v>
      </c>
      <c r="F431" s="169" t="s">
        <v>1746</v>
      </c>
      <c r="G431" s="170" t="s">
        <v>358</v>
      </c>
      <c r="H431" s="171">
        <v>60</v>
      </c>
      <c r="I431" s="172"/>
      <c r="J431" s="173">
        <f>ROUND(I431*H431,2)</f>
        <v>0</v>
      </c>
      <c r="K431" s="169" t="s">
        <v>32</v>
      </c>
      <c r="L431" s="41"/>
      <c r="M431" s="174" t="s">
        <v>32</v>
      </c>
      <c r="N431" s="175" t="s">
        <v>49</v>
      </c>
      <c r="O431" s="66"/>
      <c r="P431" s="176">
        <f>O431*H431</f>
        <v>0</v>
      </c>
      <c r="Q431" s="176">
        <v>0</v>
      </c>
      <c r="R431" s="176">
        <f>Q431*H431</f>
        <v>0</v>
      </c>
      <c r="S431" s="176">
        <v>0</v>
      </c>
      <c r="T431" s="177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78" t="s">
        <v>348</v>
      </c>
      <c r="AT431" s="178" t="s">
        <v>141</v>
      </c>
      <c r="AU431" s="178" t="s">
        <v>88</v>
      </c>
      <c r="AY431" s="18" t="s">
        <v>140</v>
      </c>
      <c r="BE431" s="179">
        <f>IF(N431="základní",J431,0)</f>
        <v>0</v>
      </c>
      <c r="BF431" s="179">
        <f>IF(N431="snížená",J431,0)</f>
        <v>0</v>
      </c>
      <c r="BG431" s="179">
        <f>IF(N431="zákl. přenesená",J431,0)</f>
        <v>0</v>
      </c>
      <c r="BH431" s="179">
        <f>IF(N431="sníž. přenesená",J431,0)</f>
        <v>0</v>
      </c>
      <c r="BI431" s="179">
        <f>IF(N431="nulová",J431,0)</f>
        <v>0</v>
      </c>
      <c r="BJ431" s="18" t="s">
        <v>86</v>
      </c>
      <c r="BK431" s="179">
        <f>ROUND(I431*H431,2)</f>
        <v>0</v>
      </c>
      <c r="BL431" s="18" t="s">
        <v>348</v>
      </c>
      <c r="BM431" s="178" t="s">
        <v>1056</v>
      </c>
    </row>
    <row r="432" spans="1:65" s="2" customFormat="1" ht="19.5">
      <c r="A432" s="36"/>
      <c r="B432" s="37"/>
      <c r="C432" s="38"/>
      <c r="D432" s="180" t="s">
        <v>146</v>
      </c>
      <c r="E432" s="38"/>
      <c r="F432" s="181" t="s">
        <v>1747</v>
      </c>
      <c r="G432" s="38"/>
      <c r="H432" s="38"/>
      <c r="I432" s="182"/>
      <c r="J432" s="38"/>
      <c r="K432" s="38"/>
      <c r="L432" s="41"/>
      <c r="M432" s="183"/>
      <c r="N432" s="184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8" t="s">
        <v>146</v>
      </c>
      <c r="AU432" s="18" t="s">
        <v>88</v>
      </c>
    </row>
    <row r="433" spans="1:65" s="2" customFormat="1" ht="24.2" customHeight="1">
      <c r="A433" s="36"/>
      <c r="B433" s="37"/>
      <c r="C433" s="167" t="s">
        <v>1268</v>
      </c>
      <c r="D433" s="167" t="s">
        <v>141</v>
      </c>
      <c r="E433" s="168" t="s">
        <v>1737</v>
      </c>
      <c r="F433" s="169" t="s">
        <v>1738</v>
      </c>
      <c r="G433" s="170" t="s">
        <v>366</v>
      </c>
      <c r="H433" s="171">
        <v>2</v>
      </c>
      <c r="I433" s="172"/>
      <c r="J433" s="173">
        <f>ROUND(I433*H433,2)</f>
        <v>0</v>
      </c>
      <c r="K433" s="169" t="s">
        <v>32</v>
      </c>
      <c r="L433" s="41"/>
      <c r="M433" s="174" t="s">
        <v>32</v>
      </c>
      <c r="N433" s="175" t="s">
        <v>49</v>
      </c>
      <c r="O433" s="66"/>
      <c r="P433" s="176">
        <f>O433*H433</f>
        <v>0</v>
      </c>
      <c r="Q433" s="176">
        <v>0</v>
      </c>
      <c r="R433" s="176">
        <f>Q433*H433</f>
        <v>0</v>
      </c>
      <c r="S433" s="176">
        <v>0</v>
      </c>
      <c r="T433" s="177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178" t="s">
        <v>348</v>
      </c>
      <c r="AT433" s="178" t="s">
        <v>141</v>
      </c>
      <c r="AU433" s="178" t="s">
        <v>88</v>
      </c>
      <c r="AY433" s="18" t="s">
        <v>140</v>
      </c>
      <c r="BE433" s="179">
        <f>IF(N433="základní",J433,0)</f>
        <v>0</v>
      </c>
      <c r="BF433" s="179">
        <f>IF(N433="snížená",J433,0)</f>
        <v>0</v>
      </c>
      <c r="BG433" s="179">
        <f>IF(N433="zákl. přenesená",J433,0)</f>
        <v>0</v>
      </c>
      <c r="BH433" s="179">
        <f>IF(N433="sníž. přenesená",J433,0)</f>
        <v>0</v>
      </c>
      <c r="BI433" s="179">
        <f>IF(N433="nulová",J433,0)</f>
        <v>0</v>
      </c>
      <c r="BJ433" s="18" t="s">
        <v>86</v>
      </c>
      <c r="BK433" s="179">
        <f>ROUND(I433*H433,2)</f>
        <v>0</v>
      </c>
      <c r="BL433" s="18" t="s">
        <v>348</v>
      </c>
      <c r="BM433" s="178" t="s">
        <v>1070</v>
      </c>
    </row>
    <row r="434" spans="1:65" s="2" customFormat="1" ht="19.5">
      <c r="A434" s="36"/>
      <c r="B434" s="37"/>
      <c r="C434" s="38"/>
      <c r="D434" s="180" t="s">
        <v>146</v>
      </c>
      <c r="E434" s="38"/>
      <c r="F434" s="181" t="s">
        <v>1738</v>
      </c>
      <c r="G434" s="38"/>
      <c r="H434" s="38"/>
      <c r="I434" s="182"/>
      <c r="J434" s="38"/>
      <c r="K434" s="38"/>
      <c r="L434" s="41"/>
      <c r="M434" s="183"/>
      <c r="N434" s="184"/>
      <c r="O434" s="66"/>
      <c r="P434" s="66"/>
      <c r="Q434" s="66"/>
      <c r="R434" s="66"/>
      <c r="S434" s="66"/>
      <c r="T434" s="67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18" t="s">
        <v>146</v>
      </c>
      <c r="AU434" s="18" t="s">
        <v>88</v>
      </c>
    </row>
    <row r="435" spans="1:65" s="2" customFormat="1" ht="24.2" customHeight="1">
      <c r="A435" s="36"/>
      <c r="B435" s="37"/>
      <c r="C435" s="167" t="s">
        <v>1275</v>
      </c>
      <c r="D435" s="167" t="s">
        <v>141</v>
      </c>
      <c r="E435" s="168" t="s">
        <v>1739</v>
      </c>
      <c r="F435" s="169" t="s">
        <v>1740</v>
      </c>
      <c r="G435" s="170" t="s">
        <v>366</v>
      </c>
      <c r="H435" s="171">
        <v>4</v>
      </c>
      <c r="I435" s="172"/>
      <c r="J435" s="173">
        <f>ROUND(I435*H435,2)</f>
        <v>0</v>
      </c>
      <c r="K435" s="169" t="s">
        <v>32</v>
      </c>
      <c r="L435" s="41"/>
      <c r="M435" s="174" t="s">
        <v>32</v>
      </c>
      <c r="N435" s="175" t="s">
        <v>49</v>
      </c>
      <c r="O435" s="66"/>
      <c r="P435" s="176">
        <f>O435*H435</f>
        <v>0</v>
      </c>
      <c r="Q435" s="176">
        <v>0</v>
      </c>
      <c r="R435" s="176">
        <f>Q435*H435</f>
        <v>0</v>
      </c>
      <c r="S435" s="176">
        <v>0</v>
      </c>
      <c r="T435" s="177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178" t="s">
        <v>348</v>
      </c>
      <c r="AT435" s="178" t="s">
        <v>141</v>
      </c>
      <c r="AU435" s="178" t="s">
        <v>88</v>
      </c>
      <c r="AY435" s="18" t="s">
        <v>140</v>
      </c>
      <c r="BE435" s="179">
        <f>IF(N435="základní",J435,0)</f>
        <v>0</v>
      </c>
      <c r="BF435" s="179">
        <f>IF(N435="snížená",J435,0)</f>
        <v>0</v>
      </c>
      <c r="BG435" s="179">
        <f>IF(N435="zákl. přenesená",J435,0)</f>
        <v>0</v>
      </c>
      <c r="BH435" s="179">
        <f>IF(N435="sníž. přenesená",J435,0)</f>
        <v>0</v>
      </c>
      <c r="BI435" s="179">
        <f>IF(N435="nulová",J435,0)</f>
        <v>0</v>
      </c>
      <c r="BJ435" s="18" t="s">
        <v>86</v>
      </c>
      <c r="BK435" s="179">
        <f>ROUND(I435*H435,2)</f>
        <v>0</v>
      </c>
      <c r="BL435" s="18" t="s">
        <v>348</v>
      </c>
      <c r="BM435" s="178" t="s">
        <v>1083</v>
      </c>
    </row>
    <row r="436" spans="1:65" s="2" customFormat="1" ht="19.5">
      <c r="A436" s="36"/>
      <c r="B436" s="37"/>
      <c r="C436" s="38"/>
      <c r="D436" s="180" t="s">
        <v>146</v>
      </c>
      <c r="E436" s="38"/>
      <c r="F436" s="181" t="s">
        <v>1740</v>
      </c>
      <c r="G436" s="38"/>
      <c r="H436" s="38"/>
      <c r="I436" s="182"/>
      <c r="J436" s="38"/>
      <c r="K436" s="38"/>
      <c r="L436" s="41"/>
      <c r="M436" s="183"/>
      <c r="N436" s="184"/>
      <c r="O436" s="66"/>
      <c r="P436" s="66"/>
      <c r="Q436" s="66"/>
      <c r="R436" s="66"/>
      <c r="S436" s="66"/>
      <c r="T436" s="67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T436" s="18" t="s">
        <v>146</v>
      </c>
      <c r="AU436" s="18" t="s">
        <v>88</v>
      </c>
    </row>
    <row r="437" spans="1:65" s="2" customFormat="1" ht="24.2" customHeight="1">
      <c r="A437" s="36"/>
      <c r="B437" s="37"/>
      <c r="C437" s="167" t="s">
        <v>1279</v>
      </c>
      <c r="D437" s="167" t="s">
        <v>141</v>
      </c>
      <c r="E437" s="168" t="s">
        <v>1607</v>
      </c>
      <c r="F437" s="169" t="s">
        <v>2007</v>
      </c>
      <c r="G437" s="170" t="s">
        <v>358</v>
      </c>
      <c r="H437" s="171">
        <v>64</v>
      </c>
      <c r="I437" s="172"/>
      <c r="J437" s="173">
        <f>ROUND(I437*H437,2)</f>
        <v>0</v>
      </c>
      <c r="K437" s="169" t="s">
        <v>32</v>
      </c>
      <c r="L437" s="41"/>
      <c r="M437" s="174" t="s">
        <v>32</v>
      </c>
      <c r="N437" s="175" t="s">
        <v>49</v>
      </c>
      <c r="O437" s="66"/>
      <c r="P437" s="176">
        <f>O437*H437</f>
        <v>0</v>
      </c>
      <c r="Q437" s="176">
        <v>0</v>
      </c>
      <c r="R437" s="176">
        <f>Q437*H437</f>
        <v>0</v>
      </c>
      <c r="S437" s="176">
        <v>0</v>
      </c>
      <c r="T437" s="177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78" t="s">
        <v>348</v>
      </c>
      <c r="AT437" s="178" t="s">
        <v>141</v>
      </c>
      <c r="AU437" s="178" t="s">
        <v>88</v>
      </c>
      <c r="AY437" s="18" t="s">
        <v>140</v>
      </c>
      <c r="BE437" s="179">
        <f>IF(N437="základní",J437,0)</f>
        <v>0</v>
      </c>
      <c r="BF437" s="179">
        <f>IF(N437="snížená",J437,0)</f>
        <v>0</v>
      </c>
      <c r="BG437" s="179">
        <f>IF(N437="zákl. přenesená",J437,0)</f>
        <v>0</v>
      </c>
      <c r="BH437" s="179">
        <f>IF(N437="sníž. přenesená",J437,0)</f>
        <v>0</v>
      </c>
      <c r="BI437" s="179">
        <f>IF(N437="nulová",J437,0)</f>
        <v>0</v>
      </c>
      <c r="BJ437" s="18" t="s">
        <v>86</v>
      </c>
      <c r="BK437" s="179">
        <f>ROUND(I437*H437,2)</f>
        <v>0</v>
      </c>
      <c r="BL437" s="18" t="s">
        <v>348</v>
      </c>
      <c r="BM437" s="178" t="s">
        <v>1095</v>
      </c>
    </row>
    <row r="438" spans="1:65" s="2" customFormat="1" ht="19.5">
      <c r="A438" s="36"/>
      <c r="B438" s="37"/>
      <c r="C438" s="38"/>
      <c r="D438" s="180" t="s">
        <v>146</v>
      </c>
      <c r="E438" s="38"/>
      <c r="F438" s="181" t="s">
        <v>2007</v>
      </c>
      <c r="G438" s="38"/>
      <c r="H438" s="38"/>
      <c r="I438" s="182"/>
      <c r="J438" s="38"/>
      <c r="K438" s="38"/>
      <c r="L438" s="41"/>
      <c r="M438" s="183"/>
      <c r="N438" s="184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8" t="s">
        <v>146</v>
      </c>
      <c r="AU438" s="18" t="s">
        <v>88</v>
      </c>
    </row>
    <row r="439" spans="1:65" s="2" customFormat="1" ht="24.2" customHeight="1">
      <c r="A439" s="36"/>
      <c r="B439" s="37"/>
      <c r="C439" s="167" t="s">
        <v>1285</v>
      </c>
      <c r="D439" s="167" t="s">
        <v>141</v>
      </c>
      <c r="E439" s="168" t="s">
        <v>2032</v>
      </c>
      <c r="F439" s="169" t="s">
        <v>2033</v>
      </c>
      <c r="G439" s="170" t="s">
        <v>366</v>
      </c>
      <c r="H439" s="171">
        <v>2</v>
      </c>
      <c r="I439" s="172"/>
      <c r="J439" s="173">
        <f>ROUND(I439*H439,2)</f>
        <v>0</v>
      </c>
      <c r="K439" s="169" t="s">
        <v>32</v>
      </c>
      <c r="L439" s="41"/>
      <c r="M439" s="174" t="s">
        <v>32</v>
      </c>
      <c r="N439" s="175" t="s">
        <v>49</v>
      </c>
      <c r="O439" s="66"/>
      <c r="P439" s="176">
        <f>O439*H439</f>
        <v>0</v>
      </c>
      <c r="Q439" s="176">
        <v>0</v>
      </c>
      <c r="R439" s="176">
        <f>Q439*H439</f>
        <v>0</v>
      </c>
      <c r="S439" s="176">
        <v>0</v>
      </c>
      <c r="T439" s="177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78" t="s">
        <v>348</v>
      </c>
      <c r="AT439" s="178" t="s">
        <v>141</v>
      </c>
      <c r="AU439" s="178" t="s">
        <v>88</v>
      </c>
      <c r="AY439" s="18" t="s">
        <v>140</v>
      </c>
      <c r="BE439" s="179">
        <f>IF(N439="základní",J439,0)</f>
        <v>0</v>
      </c>
      <c r="BF439" s="179">
        <f>IF(N439="snížená",J439,0)</f>
        <v>0</v>
      </c>
      <c r="BG439" s="179">
        <f>IF(N439="zákl. přenesená",J439,0)</f>
        <v>0</v>
      </c>
      <c r="BH439" s="179">
        <f>IF(N439="sníž. přenesená",J439,0)</f>
        <v>0</v>
      </c>
      <c r="BI439" s="179">
        <f>IF(N439="nulová",J439,0)</f>
        <v>0</v>
      </c>
      <c r="BJ439" s="18" t="s">
        <v>86</v>
      </c>
      <c r="BK439" s="179">
        <f>ROUND(I439*H439,2)</f>
        <v>0</v>
      </c>
      <c r="BL439" s="18" t="s">
        <v>348</v>
      </c>
      <c r="BM439" s="178" t="s">
        <v>1109</v>
      </c>
    </row>
    <row r="440" spans="1:65" s="2" customFormat="1" ht="19.5">
      <c r="A440" s="36"/>
      <c r="B440" s="37"/>
      <c r="C440" s="38"/>
      <c r="D440" s="180" t="s">
        <v>146</v>
      </c>
      <c r="E440" s="38"/>
      <c r="F440" s="181" t="s">
        <v>2033</v>
      </c>
      <c r="G440" s="38"/>
      <c r="H440" s="38"/>
      <c r="I440" s="182"/>
      <c r="J440" s="38"/>
      <c r="K440" s="38"/>
      <c r="L440" s="41"/>
      <c r="M440" s="183"/>
      <c r="N440" s="18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8" t="s">
        <v>146</v>
      </c>
      <c r="AU440" s="18" t="s">
        <v>88</v>
      </c>
    </row>
    <row r="441" spans="1:65" s="2" customFormat="1" ht="16.5" customHeight="1">
      <c r="A441" s="36"/>
      <c r="B441" s="37"/>
      <c r="C441" s="167" t="s">
        <v>1290</v>
      </c>
      <c r="D441" s="167" t="s">
        <v>141</v>
      </c>
      <c r="E441" s="168" t="s">
        <v>2008</v>
      </c>
      <c r="F441" s="169" t="s">
        <v>2009</v>
      </c>
      <c r="G441" s="170" t="s">
        <v>366</v>
      </c>
      <c r="H441" s="171">
        <v>128</v>
      </c>
      <c r="I441" s="172"/>
      <c r="J441" s="173">
        <f>ROUND(I441*H441,2)</f>
        <v>0</v>
      </c>
      <c r="K441" s="169" t="s">
        <v>32</v>
      </c>
      <c r="L441" s="41"/>
      <c r="M441" s="174" t="s">
        <v>32</v>
      </c>
      <c r="N441" s="175" t="s">
        <v>49</v>
      </c>
      <c r="O441" s="66"/>
      <c r="P441" s="176">
        <f>O441*H441</f>
        <v>0</v>
      </c>
      <c r="Q441" s="176">
        <v>0</v>
      </c>
      <c r="R441" s="176">
        <f>Q441*H441</f>
        <v>0</v>
      </c>
      <c r="S441" s="176">
        <v>0</v>
      </c>
      <c r="T441" s="177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78" t="s">
        <v>348</v>
      </c>
      <c r="AT441" s="178" t="s">
        <v>141</v>
      </c>
      <c r="AU441" s="178" t="s">
        <v>88</v>
      </c>
      <c r="AY441" s="18" t="s">
        <v>140</v>
      </c>
      <c r="BE441" s="179">
        <f>IF(N441="základní",J441,0)</f>
        <v>0</v>
      </c>
      <c r="BF441" s="179">
        <f>IF(N441="snížená",J441,0)</f>
        <v>0</v>
      </c>
      <c r="BG441" s="179">
        <f>IF(N441="zákl. přenesená",J441,0)</f>
        <v>0</v>
      </c>
      <c r="BH441" s="179">
        <f>IF(N441="sníž. přenesená",J441,0)</f>
        <v>0</v>
      </c>
      <c r="BI441" s="179">
        <f>IF(N441="nulová",J441,0)</f>
        <v>0</v>
      </c>
      <c r="BJ441" s="18" t="s">
        <v>86</v>
      </c>
      <c r="BK441" s="179">
        <f>ROUND(I441*H441,2)</f>
        <v>0</v>
      </c>
      <c r="BL441" s="18" t="s">
        <v>348</v>
      </c>
      <c r="BM441" s="178" t="s">
        <v>1120</v>
      </c>
    </row>
    <row r="442" spans="1:65" s="2" customFormat="1" ht="11.25">
      <c r="A442" s="36"/>
      <c r="B442" s="37"/>
      <c r="C442" s="38"/>
      <c r="D442" s="180" t="s">
        <v>146</v>
      </c>
      <c r="E442" s="38"/>
      <c r="F442" s="181" t="s">
        <v>2009</v>
      </c>
      <c r="G442" s="38"/>
      <c r="H442" s="38"/>
      <c r="I442" s="182"/>
      <c r="J442" s="38"/>
      <c r="K442" s="38"/>
      <c r="L442" s="41"/>
      <c r="M442" s="183"/>
      <c r="N442" s="184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8" t="s">
        <v>146</v>
      </c>
      <c r="AU442" s="18" t="s">
        <v>88</v>
      </c>
    </row>
    <row r="443" spans="1:65" s="2" customFormat="1" ht="16.5" customHeight="1">
      <c r="A443" s="36"/>
      <c r="B443" s="37"/>
      <c r="C443" s="167" t="s">
        <v>1296</v>
      </c>
      <c r="D443" s="167" t="s">
        <v>141</v>
      </c>
      <c r="E443" s="168" t="s">
        <v>1623</v>
      </c>
      <c r="F443" s="169" t="s">
        <v>2034</v>
      </c>
      <c r="G443" s="170" t="s">
        <v>1529</v>
      </c>
      <c r="H443" s="171">
        <v>1</v>
      </c>
      <c r="I443" s="172"/>
      <c r="J443" s="173">
        <f>ROUND(I443*H443,2)</f>
        <v>0</v>
      </c>
      <c r="K443" s="169" t="s">
        <v>32</v>
      </c>
      <c r="L443" s="41"/>
      <c r="M443" s="174" t="s">
        <v>32</v>
      </c>
      <c r="N443" s="175" t="s">
        <v>49</v>
      </c>
      <c r="O443" s="66"/>
      <c r="P443" s="176">
        <f>O443*H443</f>
        <v>0</v>
      </c>
      <c r="Q443" s="176">
        <v>0</v>
      </c>
      <c r="R443" s="176">
        <f>Q443*H443</f>
        <v>0</v>
      </c>
      <c r="S443" s="176">
        <v>0</v>
      </c>
      <c r="T443" s="177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78" t="s">
        <v>348</v>
      </c>
      <c r="AT443" s="178" t="s">
        <v>141</v>
      </c>
      <c r="AU443" s="178" t="s">
        <v>88</v>
      </c>
      <c r="AY443" s="18" t="s">
        <v>140</v>
      </c>
      <c r="BE443" s="179">
        <f>IF(N443="základní",J443,0)</f>
        <v>0</v>
      </c>
      <c r="BF443" s="179">
        <f>IF(N443="snížená",J443,0)</f>
        <v>0</v>
      </c>
      <c r="BG443" s="179">
        <f>IF(N443="zákl. přenesená",J443,0)</f>
        <v>0</v>
      </c>
      <c r="BH443" s="179">
        <f>IF(N443="sníž. přenesená",J443,0)</f>
        <v>0</v>
      </c>
      <c r="BI443" s="179">
        <f>IF(N443="nulová",J443,0)</f>
        <v>0</v>
      </c>
      <c r="BJ443" s="18" t="s">
        <v>86</v>
      </c>
      <c r="BK443" s="179">
        <f>ROUND(I443*H443,2)</f>
        <v>0</v>
      </c>
      <c r="BL443" s="18" t="s">
        <v>348</v>
      </c>
      <c r="BM443" s="178" t="s">
        <v>1131</v>
      </c>
    </row>
    <row r="444" spans="1:65" s="2" customFormat="1" ht="11.25">
      <c r="A444" s="36"/>
      <c r="B444" s="37"/>
      <c r="C444" s="38"/>
      <c r="D444" s="180" t="s">
        <v>146</v>
      </c>
      <c r="E444" s="38"/>
      <c r="F444" s="181" t="s">
        <v>2034</v>
      </c>
      <c r="G444" s="38"/>
      <c r="H444" s="38"/>
      <c r="I444" s="182"/>
      <c r="J444" s="38"/>
      <c r="K444" s="38"/>
      <c r="L444" s="41"/>
      <c r="M444" s="183"/>
      <c r="N444" s="184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8" t="s">
        <v>146</v>
      </c>
      <c r="AU444" s="18" t="s">
        <v>88</v>
      </c>
    </row>
    <row r="445" spans="1:65" s="11" customFormat="1" ht="22.9" customHeight="1">
      <c r="B445" s="153"/>
      <c r="C445" s="154"/>
      <c r="D445" s="155" t="s">
        <v>77</v>
      </c>
      <c r="E445" s="196" t="s">
        <v>2028</v>
      </c>
      <c r="F445" s="196" t="s">
        <v>2029</v>
      </c>
      <c r="G445" s="154"/>
      <c r="H445" s="154"/>
      <c r="I445" s="157"/>
      <c r="J445" s="197">
        <f>BK445</f>
        <v>0</v>
      </c>
      <c r="K445" s="154"/>
      <c r="L445" s="159"/>
      <c r="M445" s="160"/>
      <c r="N445" s="161"/>
      <c r="O445" s="161"/>
      <c r="P445" s="162">
        <f>SUM(P446:P461)</f>
        <v>0</v>
      </c>
      <c r="Q445" s="161"/>
      <c r="R445" s="162">
        <f>SUM(R446:R461)</f>
        <v>0</v>
      </c>
      <c r="S445" s="161"/>
      <c r="T445" s="163">
        <f>SUM(T446:T461)</f>
        <v>0</v>
      </c>
      <c r="AR445" s="164" t="s">
        <v>86</v>
      </c>
      <c r="AT445" s="165" t="s">
        <v>77</v>
      </c>
      <c r="AU445" s="165" t="s">
        <v>86</v>
      </c>
      <c r="AY445" s="164" t="s">
        <v>140</v>
      </c>
      <c r="BK445" s="166">
        <f>SUM(BK446:BK461)</f>
        <v>0</v>
      </c>
    </row>
    <row r="446" spans="1:65" s="2" customFormat="1" ht="24.2" customHeight="1">
      <c r="A446" s="36"/>
      <c r="B446" s="37"/>
      <c r="C446" s="232" t="s">
        <v>1300</v>
      </c>
      <c r="D446" s="232" t="s">
        <v>416</v>
      </c>
      <c r="E446" s="233" t="s">
        <v>2035</v>
      </c>
      <c r="F446" s="234" t="s">
        <v>2036</v>
      </c>
      <c r="G446" s="235" t="s">
        <v>366</v>
      </c>
      <c r="H446" s="236">
        <v>1</v>
      </c>
      <c r="I446" s="237"/>
      <c r="J446" s="238">
        <f>ROUND(I446*H446,2)</f>
        <v>0</v>
      </c>
      <c r="K446" s="234" t="s">
        <v>32</v>
      </c>
      <c r="L446" s="239"/>
      <c r="M446" s="240" t="s">
        <v>32</v>
      </c>
      <c r="N446" s="241" t="s">
        <v>49</v>
      </c>
      <c r="O446" s="66"/>
      <c r="P446" s="176">
        <f>O446*H446</f>
        <v>0</v>
      </c>
      <c r="Q446" s="176">
        <v>0</v>
      </c>
      <c r="R446" s="176">
        <f>Q446*H446</f>
        <v>0</v>
      </c>
      <c r="S446" s="176">
        <v>0</v>
      </c>
      <c r="T446" s="177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78" t="s">
        <v>483</v>
      </c>
      <c r="AT446" s="178" t="s">
        <v>416</v>
      </c>
      <c r="AU446" s="178" t="s">
        <v>88</v>
      </c>
      <c r="AY446" s="18" t="s">
        <v>140</v>
      </c>
      <c r="BE446" s="179">
        <f>IF(N446="základní",J446,0)</f>
        <v>0</v>
      </c>
      <c r="BF446" s="179">
        <f>IF(N446="snížená",J446,0)</f>
        <v>0</v>
      </c>
      <c r="BG446" s="179">
        <f>IF(N446="zákl. přenesená",J446,0)</f>
        <v>0</v>
      </c>
      <c r="BH446" s="179">
        <f>IF(N446="sníž. přenesená",J446,0)</f>
        <v>0</v>
      </c>
      <c r="BI446" s="179">
        <f>IF(N446="nulová",J446,0)</f>
        <v>0</v>
      </c>
      <c r="BJ446" s="18" t="s">
        <v>86</v>
      </c>
      <c r="BK446" s="179">
        <f>ROUND(I446*H446,2)</f>
        <v>0</v>
      </c>
      <c r="BL446" s="18" t="s">
        <v>348</v>
      </c>
      <c r="BM446" s="178" t="s">
        <v>2037</v>
      </c>
    </row>
    <row r="447" spans="1:65" s="2" customFormat="1" ht="11.25">
      <c r="A447" s="36"/>
      <c r="B447" s="37"/>
      <c r="C447" s="38"/>
      <c r="D447" s="180" t="s">
        <v>146</v>
      </c>
      <c r="E447" s="38"/>
      <c r="F447" s="181" t="s">
        <v>2036</v>
      </c>
      <c r="G447" s="38"/>
      <c r="H447" s="38"/>
      <c r="I447" s="182"/>
      <c r="J447" s="38"/>
      <c r="K447" s="38"/>
      <c r="L447" s="41"/>
      <c r="M447" s="183"/>
      <c r="N447" s="184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8" t="s">
        <v>146</v>
      </c>
      <c r="AU447" s="18" t="s">
        <v>88</v>
      </c>
    </row>
    <row r="448" spans="1:65" s="2" customFormat="1" ht="16.5" customHeight="1">
      <c r="A448" s="36"/>
      <c r="B448" s="37"/>
      <c r="C448" s="232" t="s">
        <v>1307</v>
      </c>
      <c r="D448" s="232" t="s">
        <v>416</v>
      </c>
      <c r="E448" s="233" t="s">
        <v>2038</v>
      </c>
      <c r="F448" s="234" t="s">
        <v>2039</v>
      </c>
      <c r="G448" s="235" t="s">
        <v>358</v>
      </c>
      <c r="H448" s="236">
        <v>60</v>
      </c>
      <c r="I448" s="237"/>
      <c r="J448" s="238">
        <f>ROUND(I448*H448,2)</f>
        <v>0</v>
      </c>
      <c r="K448" s="234" t="s">
        <v>32</v>
      </c>
      <c r="L448" s="239"/>
      <c r="M448" s="240" t="s">
        <v>32</v>
      </c>
      <c r="N448" s="241" t="s">
        <v>49</v>
      </c>
      <c r="O448" s="66"/>
      <c r="P448" s="176">
        <f>O448*H448</f>
        <v>0</v>
      </c>
      <c r="Q448" s="176">
        <v>0</v>
      </c>
      <c r="R448" s="176">
        <f>Q448*H448</f>
        <v>0</v>
      </c>
      <c r="S448" s="176">
        <v>0</v>
      </c>
      <c r="T448" s="177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78" t="s">
        <v>483</v>
      </c>
      <c r="AT448" s="178" t="s">
        <v>416</v>
      </c>
      <c r="AU448" s="178" t="s">
        <v>88</v>
      </c>
      <c r="AY448" s="18" t="s">
        <v>140</v>
      </c>
      <c r="BE448" s="179">
        <f>IF(N448="základní",J448,0)</f>
        <v>0</v>
      </c>
      <c r="BF448" s="179">
        <f>IF(N448="snížená",J448,0)</f>
        <v>0</v>
      </c>
      <c r="BG448" s="179">
        <f>IF(N448="zákl. přenesená",J448,0)</f>
        <v>0</v>
      </c>
      <c r="BH448" s="179">
        <f>IF(N448="sníž. přenesená",J448,0)</f>
        <v>0</v>
      </c>
      <c r="BI448" s="179">
        <f>IF(N448="nulová",J448,0)</f>
        <v>0</v>
      </c>
      <c r="BJ448" s="18" t="s">
        <v>86</v>
      </c>
      <c r="BK448" s="179">
        <f>ROUND(I448*H448,2)</f>
        <v>0</v>
      </c>
      <c r="BL448" s="18" t="s">
        <v>348</v>
      </c>
      <c r="BM448" s="178" t="s">
        <v>2040</v>
      </c>
    </row>
    <row r="449" spans="1:65" s="2" customFormat="1" ht="11.25">
      <c r="A449" s="36"/>
      <c r="B449" s="37"/>
      <c r="C449" s="38"/>
      <c r="D449" s="180" t="s">
        <v>146</v>
      </c>
      <c r="E449" s="38"/>
      <c r="F449" s="181" t="s">
        <v>2039</v>
      </c>
      <c r="G449" s="38"/>
      <c r="H449" s="38"/>
      <c r="I449" s="182"/>
      <c r="J449" s="38"/>
      <c r="K449" s="38"/>
      <c r="L449" s="41"/>
      <c r="M449" s="183"/>
      <c r="N449" s="184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8" t="s">
        <v>146</v>
      </c>
      <c r="AU449" s="18" t="s">
        <v>88</v>
      </c>
    </row>
    <row r="450" spans="1:65" s="2" customFormat="1" ht="16.5" customHeight="1">
      <c r="A450" s="36"/>
      <c r="B450" s="37"/>
      <c r="C450" s="232" t="s">
        <v>1311</v>
      </c>
      <c r="D450" s="232" t="s">
        <v>416</v>
      </c>
      <c r="E450" s="233" t="s">
        <v>1879</v>
      </c>
      <c r="F450" s="234" t="s">
        <v>1880</v>
      </c>
      <c r="G450" s="235" t="s">
        <v>366</v>
      </c>
      <c r="H450" s="236">
        <v>2</v>
      </c>
      <c r="I450" s="237"/>
      <c r="J450" s="238">
        <f>ROUND(I450*H450,2)</f>
        <v>0</v>
      </c>
      <c r="K450" s="234" t="s">
        <v>32</v>
      </c>
      <c r="L450" s="239"/>
      <c r="M450" s="240" t="s">
        <v>32</v>
      </c>
      <c r="N450" s="241" t="s">
        <v>49</v>
      </c>
      <c r="O450" s="66"/>
      <c r="P450" s="176">
        <f>O450*H450</f>
        <v>0</v>
      </c>
      <c r="Q450" s="176">
        <v>0</v>
      </c>
      <c r="R450" s="176">
        <f>Q450*H450</f>
        <v>0</v>
      </c>
      <c r="S450" s="176">
        <v>0</v>
      </c>
      <c r="T450" s="177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78" t="s">
        <v>483</v>
      </c>
      <c r="AT450" s="178" t="s">
        <v>416</v>
      </c>
      <c r="AU450" s="178" t="s">
        <v>88</v>
      </c>
      <c r="AY450" s="18" t="s">
        <v>140</v>
      </c>
      <c r="BE450" s="179">
        <f>IF(N450="základní",J450,0)</f>
        <v>0</v>
      </c>
      <c r="BF450" s="179">
        <f>IF(N450="snížená",J450,0)</f>
        <v>0</v>
      </c>
      <c r="BG450" s="179">
        <f>IF(N450="zákl. přenesená",J450,0)</f>
        <v>0</v>
      </c>
      <c r="BH450" s="179">
        <f>IF(N450="sníž. přenesená",J450,0)</f>
        <v>0</v>
      </c>
      <c r="BI450" s="179">
        <f>IF(N450="nulová",J450,0)</f>
        <v>0</v>
      </c>
      <c r="BJ450" s="18" t="s">
        <v>86</v>
      </c>
      <c r="BK450" s="179">
        <f>ROUND(I450*H450,2)</f>
        <v>0</v>
      </c>
      <c r="BL450" s="18" t="s">
        <v>348</v>
      </c>
      <c r="BM450" s="178" t="s">
        <v>2041</v>
      </c>
    </row>
    <row r="451" spans="1:65" s="2" customFormat="1" ht="11.25">
      <c r="A451" s="36"/>
      <c r="B451" s="37"/>
      <c r="C451" s="38"/>
      <c r="D451" s="180" t="s">
        <v>146</v>
      </c>
      <c r="E451" s="38"/>
      <c r="F451" s="181" t="s">
        <v>1880</v>
      </c>
      <c r="G451" s="38"/>
      <c r="H451" s="38"/>
      <c r="I451" s="182"/>
      <c r="J451" s="38"/>
      <c r="K451" s="38"/>
      <c r="L451" s="41"/>
      <c r="M451" s="183"/>
      <c r="N451" s="184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8" t="s">
        <v>146</v>
      </c>
      <c r="AU451" s="18" t="s">
        <v>88</v>
      </c>
    </row>
    <row r="452" spans="1:65" s="2" customFormat="1" ht="16.5" customHeight="1">
      <c r="A452" s="36"/>
      <c r="B452" s="37"/>
      <c r="C452" s="232" t="s">
        <v>1319</v>
      </c>
      <c r="D452" s="232" t="s">
        <v>416</v>
      </c>
      <c r="E452" s="233" t="s">
        <v>1882</v>
      </c>
      <c r="F452" s="234" t="s">
        <v>1883</v>
      </c>
      <c r="G452" s="235" t="s">
        <v>366</v>
      </c>
      <c r="H452" s="236">
        <v>4</v>
      </c>
      <c r="I452" s="237"/>
      <c r="J452" s="238">
        <f>ROUND(I452*H452,2)</f>
        <v>0</v>
      </c>
      <c r="K452" s="234" t="s">
        <v>32</v>
      </c>
      <c r="L452" s="239"/>
      <c r="M452" s="240" t="s">
        <v>32</v>
      </c>
      <c r="N452" s="241" t="s">
        <v>49</v>
      </c>
      <c r="O452" s="66"/>
      <c r="P452" s="176">
        <f>O452*H452</f>
        <v>0</v>
      </c>
      <c r="Q452" s="176">
        <v>0</v>
      </c>
      <c r="R452" s="176">
        <f>Q452*H452</f>
        <v>0</v>
      </c>
      <c r="S452" s="176">
        <v>0</v>
      </c>
      <c r="T452" s="177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78" t="s">
        <v>483</v>
      </c>
      <c r="AT452" s="178" t="s">
        <v>416</v>
      </c>
      <c r="AU452" s="178" t="s">
        <v>88</v>
      </c>
      <c r="AY452" s="18" t="s">
        <v>140</v>
      </c>
      <c r="BE452" s="179">
        <f>IF(N452="základní",J452,0)</f>
        <v>0</v>
      </c>
      <c r="BF452" s="179">
        <f>IF(N452="snížená",J452,0)</f>
        <v>0</v>
      </c>
      <c r="BG452" s="179">
        <f>IF(N452="zákl. přenesená",J452,0)</f>
        <v>0</v>
      </c>
      <c r="BH452" s="179">
        <f>IF(N452="sníž. přenesená",J452,0)</f>
        <v>0</v>
      </c>
      <c r="BI452" s="179">
        <f>IF(N452="nulová",J452,0)</f>
        <v>0</v>
      </c>
      <c r="BJ452" s="18" t="s">
        <v>86</v>
      </c>
      <c r="BK452" s="179">
        <f>ROUND(I452*H452,2)</f>
        <v>0</v>
      </c>
      <c r="BL452" s="18" t="s">
        <v>348</v>
      </c>
      <c r="BM452" s="178" t="s">
        <v>2042</v>
      </c>
    </row>
    <row r="453" spans="1:65" s="2" customFormat="1" ht="11.25">
      <c r="A453" s="36"/>
      <c r="B453" s="37"/>
      <c r="C453" s="38"/>
      <c r="D453" s="180" t="s">
        <v>146</v>
      </c>
      <c r="E453" s="38"/>
      <c r="F453" s="181" t="s">
        <v>1883</v>
      </c>
      <c r="G453" s="38"/>
      <c r="H453" s="38"/>
      <c r="I453" s="182"/>
      <c r="J453" s="38"/>
      <c r="K453" s="38"/>
      <c r="L453" s="41"/>
      <c r="M453" s="183"/>
      <c r="N453" s="184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8" t="s">
        <v>146</v>
      </c>
      <c r="AU453" s="18" t="s">
        <v>88</v>
      </c>
    </row>
    <row r="454" spans="1:65" s="2" customFormat="1" ht="16.5" customHeight="1">
      <c r="A454" s="36"/>
      <c r="B454" s="37"/>
      <c r="C454" s="232" t="s">
        <v>1325</v>
      </c>
      <c r="D454" s="232" t="s">
        <v>416</v>
      </c>
      <c r="E454" s="233" t="s">
        <v>1660</v>
      </c>
      <c r="F454" s="234" t="s">
        <v>1661</v>
      </c>
      <c r="G454" s="235" t="s">
        <v>358</v>
      </c>
      <c r="H454" s="236">
        <v>64</v>
      </c>
      <c r="I454" s="237"/>
      <c r="J454" s="238">
        <f>ROUND(I454*H454,2)</f>
        <v>0</v>
      </c>
      <c r="K454" s="234" t="s">
        <v>32</v>
      </c>
      <c r="L454" s="239"/>
      <c r="M454" s="240" t="s">
        <v>32</v>
      </c>
      <c r="N454" s="241" t="s">
        <v>49</v>
      </c>
      <c r="O454" s="66"/>
      <c r="P454" s="176">
        <f>O454*H454</f>
        <v>0</v>
      </c>
      <c r="Q454" s="176">
        <v>0</v>
      </c>
      <c r="R454" s="176">
        <f>Q454*H454</f>
        <v>0</v>
      </c>
      <c r="S454" s="176">
        <v>0</v>
      </c>
      <c r="T454" s="177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78" t="s">
        <v>483</v>
      </c>
      <c r="AT454" s="178" t="s">
        <v>416</v>
      </c>
      <c r="AU454" s="178" t="s">
        <v>88</v>
      </c>
      <c r="AY454" s="18" t="s">
        <v>140</v>
      </c>
      <c r="BE454" s="179">
        <f>IF(N454="základní",J454,0)</f>
        <v>0</v>
      </c>
      <c r="BF454" s="179">
        <f>IF(N454="snížená",J454,0)</f>
        <v>0</v>
      </c>
      <c r="BG454" s="179">
        <f>IF(N454="zákl. přenesená",J454,0)</f>
        <v>0</v>
      </c>
      <c r="BH454" s="179">
        <f>IF(N454="sníž. přenesená",J454,0)</f>
        <v>0</v>
      </c>
      <c r="BI454" s="179">
        <f>IF(N454="nulová",J454,0)</f>
        <v>0</v>
      </c>
      <c r="BJ454" s="18" t="s">
        <v>86</v>
      </c>
      <c r="BK454" s="179">
        <f>ROUND(I454*H454,2)</f>
        <v>0</v>
      </c>
      <c r="BL454" s="18" t="s">
        <v>348</v>
      </c>
      <c r="BM454" s="178" t="s">
        <v>2043</v>
      </c>
    </row>
    <row r="455" spans="1:65" s="2" customFormat="1" ht="11.25">
      <c r="A455" s="36"/>
      <c r="B455" s="37"/>
      <c r="C455" s="38"/>
      <c r="D455" s="180" t="s">
        <v>146</v>
      </c>
      <c r="E455" s="38"/>
      <c r="F455" s="181" t="s">
        <v>1661</v>
      </c>
      <c r="G455" s="38"/>
      <c r="H455" s="38"/>
      <c r="I455" s="182"/>
      <c r="J455" s="38"/>
      <c r="K455" s="38"/>
      <c r="L455" s="41"/>
      <c r="M455" s="183"/>
      <c r="N455" s="184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8" t="s">
        <v>146</v>
      </c>
      <c r="AU455" s="18" t="s">
        <v>88</v>
      </c>
    </row>
    <row r="456" spans="1:65" s="2" customFormat="1" ht="16.5" customHeight="1">
      <c r="A456" s="36"/>
      <c r="B456" s="37"/>
      <c r="C456" s="232" t="s">
        <v>1332</v>
      </c>
      <c r="D456" s="232" t="s">
        <v>416</v>
      </c>
      <c r="E456" s="233" t="s">
        <v>2044</v>
      </c>
      <c r="F456" s="234" t="s">
        <v>2045</v>
      </c>
      <c r="G456" s="235" t="s">
        <v>366</v>
      </c>
      <c r="H456" s="236">
        <v>2</v>
      </c>
      <c r="I456" s="237"/>
      <c r="J456" s="238">
        <f>ROUND(I456*H456,2)</f>
        <v>0</v>
      </c>
      <c r="K456" s="234" t="s">
        <v>32</v>
      </c>
      <c r="L456" s="239"/>
      <c r="M456" s="240" t="s">
        <v>32</v>
      </c>
      <c r="N456" s="241" t="s">
        <v>49</v>
      </c>
      <c r="O456" s="66"/>
      <c r="P456" s="176">
        <f>O456*H456</f>
        <v>0</v>
      </c>
      <c r="Q456" s="176">
        <v>0</v>
      </c>
      <c r="R456" s="176">
        <f>Q456*H456</f>
        <v>0</v>
      </c>
      <c r="S456" s="176">
        <v>0</v>
      </c>
      <c r="T456" s="177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78" t="s">
        <v>483</v>
      </c>
      <c r="AT456" s="178" t="s">
        <v>416</v>
      </c>
      <c r="AU456" s="178" t="s">
        <v>88</v>
      </c>
      <c r="AY456" s="18" t="s">
        <v>140</v>
      </c>
      <c r="BE456" s="179">
        <f>IF(N456="základní",J456,0)</f>
        <v>0</v>
      </c>
      <c r="BF456" s="179">
        <f>IF(N456="snížená",J456,0)</f>
        <v>0</v>
      </c>
      <c r="BG456" s="179">
        <f>IF(N456="zákl. přenesená",J456,0)</f>
        <v>0</v>
      </c>
      <c r="BH456" s="179">
        <f>IF(N456="sníž. přenesená",J456,0)</f>
        <v>0</v>
      </c>
      <c r="BI456" s="179">
        <f>IF(N456="nulová",J456,0)</f>
        <v>0</v>
      </c>
      <c r="BJ456" s="18" t="s">
        <v>86</v>
      </c>
      <c r="BK456" s="179">
        <f>ROUND(I456*H456,2)</f>
        <v>0</v>
      </c>
      <c r="BL456" s="18" t="s">
        <v>348</v>
      </c>
      <c r="BM456" s="178" t="s">
        <v>2046</v>
      </c>
    </row>
    <row r="457" spans="1:65" s="2" customFormat="1" ht="11.25">
      <c r="A457" s="36"/>
      <c r="B457" s="37"/>
      <c r="C457" s="38"/>
      <c r="D457" s="180" t="s">
        <v>146</v>
      </c>
      <c r="E457" s="38"/>
      <c r="F457" s="181" t="s">
        <v>2045</v>
      </c>
      <c r="G457" s="38"/>
      <c r="H457" s="38"/>
      <c r="I457" s="182"/>
      <c r="J457" s="38"/>
      <c r="K457" s="38"/>
      <c r="L457" s="41"/>
      <c r="M457" s="183"/>
      <c r="N457" s="184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8" t="s">
        <v>146</v>
      </c>
      <c r="AU457" s="18" t="s">
        <v>88</v>
      </c>
    </row>
    <row r="458" spans="1:65" s="2" customFormat="1" ht="16.5" customHeight="1">
      <c r="A458" s="36"/>
      <c r="B458" s="37"/>
      <c r="C458" s="232" t="s">
        <v>1338</v>
      </c>
      <c r="D458" s="232" t="s">
        <v>416</v>
      </c>
      <c r="E458" s="233" t="s">
        <v>2047</v>
      </c>
      <c r="F458" s="234" t="s">
        <v>2048</v>
      </c>
      <c r="G458" s="235" t="s">
        <v>358</v>
      </c>
      <c r="H458" s="236">
        <v>128</v>
      </c>
      <c r="I458" s="237"/>
      <c r="J458" s="238">
        <f>ROUND(I458*H458,2)</f>
        <v>0</v>
      </c>
      <c r="K458" s="234" t="s">
        <v>32</v>
      </c>
      <c r="L458" s="239"/>
      <c r="M458" s="240" t="s">
        <v>32</v>
      </c>
      <c r="N458" s="241" t="s">
        <v>49</v>
      </c>
      <c r="O458" s="66"/>
      <c r="P458" s="176">
        <f>O458*H458</f>
        <v>0</v>
      </c>
      <c r="Q458" s="176">
        <v>0</v>
      </c>
      <c r="R458" s="176">
        <f>Q458*H458</f>
        <v>0</v>
      </c>
      <c r="S458" s="176">
        <v>0</v>
      </c>
      <c r="T458" s="177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78" t="s">
        <v>483</v>
      </c>
      <c r="AT458" s="178" t="s">
        <v>416</v>
      </c>
      <c r="AU458" s="178" t="s">
        <v>88</v>
      </c>
      <c r="AY458" s="18" t="s">
        <v>140</v>
      </c>
      <c r="BE458" s="179">
        <f>IF(N458="základní",J458,0)</f>
        <v>0</v>
      </c>
      <c r="BF458" s="179">
        <f>IF(N458="snížená",J458,0)</f>
        <v>0</v>
      </c>
      <c r="BG458" s="179">
        <f>IF(N458="zákl. přenesená",J458,0)</f>
        <v>0</v>
      </c>
      <c r="BH458" s="179">
        <f>IF(N458="sníž. přenesená",J458,0)</f>
        <v>0</v>
      </c>
      <c r="BI458" s="179">
        <f>IF(N458="nulová",J458,0)</f>
        <v>0</v>
      </c>
      <c r="BJ458" s="18" t="s">
        <v>86</v>
      </c>
      <c r="BK458" s="179">
        <f>ROUND(I458*H458,2)</f>
        <v>0</v>
      </c>
      <c r="BL458" s="18" t="s">
        <v>348</v>
      </c>
      <c r="BM458" s="178" t="s">
        <v>2049</v>
      </c>
    </row>
    <row r="459" spans="1:65" s="2" customFormat="1" ht="11.25">
      <c r="A459" s="36"/>
      <c r="B459" s="37"/>
      <c r="C459" s="38"/>
      <c r="D459" s="180" t="s">
        <v>146</v>
      </c>
      <c r="E459" s="38"/>
      <c r="F459" s="181" t="s">
        <v>2048</v>
      </c>
      <c r="G459" s="38"/>
      <c r="H459" s="38"/>
      <c r="I459" s="182"/>
      <c r="J459" s="38"/>
      <c r="K459" s="38"/>
      <c r="L459" s="41"/>
      <c r="M459" s="183"/>
      <c r="N459" s="184"/>
      <c r="O459" s="66"/>
      <c r="P459" s="66"/>
      <c r="Q459" s="66"/>
      <c r="R459" s="66"/>
      <c r="S459" s="66"/>
      <c r="T459" s="67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8" t="s">
        <v>146</v>
      </c>
      <c r="AU459" s="18" t="s">
        <v>88</v>
      </c>
    </row>
    <row r="460" spans="1:65" s="2" customFormat="1" ht="16.5" customHeight="1">
      <c r="A460" s="36"/>
      <c r="B460" s="37"/>
      <c r="C460" s="232" t="s">
        <v>1343</v>
      </c>
      <c r="D460" s="232" t="s">
        <v>416</v>
      </c>
      <c r="E460" s="233" t="s">
        <v>2050</v>
      </c>
      <c r="F460" s="234" t="s">
        <v>2051</v>
      </c>
      <c r="G460" s="235" t="s">
        <v>366</v>
      </c>
      <c r="H460" s="236">
        <v>1</v>
      </c>
      <c r="I460" s="237"/>
      <c r="J460" s="238">
        <f>ROUND(I460*H460,2)</f>
        <v>0</v>
      </c>
      <c r="K460" s="234" t="s">
        <v>32</v>
      </c>
      <c r="L460" s="239"/>
      <c r="M460" s="240" t="s">
        <v>32</v>
      </c>
      <c r="N460" s="241" t="s">
        <v>49</v>
      </c>
      <c r="O460" s="66"/>
      <c r="P460" s="176">
        <f>O460*H460</f>
        <v>0</v>
      </c>
      <c r="Q460" s="176">
        <v>0</v>
      </c>
      <c r="R460" s="176">
        <f>Q460*H460</f>
        <v>0</v>
      </c>
      <c r="S460" s="176">
        <v>0</v>
      </c>
      <c r="T460" s="177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78" t="s">
        <v>483</v>
      </c>
      <c r="AT460" s="178" t="s">
        <v>416</v>
      </c>
      <c r="AU460" s="178" t="s">
        <v>88</v>
      </c>
      <c r="AY460" s="18" t="s">
        <v>140</v>
      </c>
      <c r="BE460" s="179">
        <f>IF(N460="základní",J460,0)</f>
        <v>0</v>
      </c>
      <c r="BF460" s="179">
        <f>IF(N460="snížená",J460,0)</f>
        <v>0</v>
      </c>
      <c r="BG460" s="179">
        <f>IF(N460="zákl. přenesená",J460,0)</f>
        <v>0</v>
      </c>
      <c r="BH460" s="179">
        <f>IF(N460="sníž. přenesená",J460,0)</f>
        <v>0</v>
      </c>
      <c r="BI460" s="179">
        <f>IF(N460="nulová",J460,0)</f>
        <v>0</v>
      </c>
      <c r="BJ460" s="18" t="s">
        <v>86</v>
      </c>
      <c r="BK460" s="179">
        <f>ROUND(I460*H460,2)</f>
        <v>0</v>
      </c>
      <c r="BL460" s="18" t="s">
        <v>348</v>
      </c>
      <c r="BM460" s="178" t="s">
        <v>2052</v>
      </c>
    </row>
    <row r="461" spans="1:65" s="2" customFormat="1" ht="11.25">
      <c r="A461" s="36"/>
      <c r="B461" s="37"/>
      <c r="C461" s="38"/>
      <c r="D461" s="180" t="s">
        <v>146</v>
      </c>
      <c r="E461" s="38"/>
      <c r="F461" s="181" t="s">
        <v>2051</v>
      </c>
      <c r="G461" s="38"/>
      <c r="H461" s="38"/>
      <c r="I461" s="182"/>
      <c r="J461" s="38"/>
      <c r="K461" s="38"/>
      <c r="L461" s="41"/>
      <c r="M461" s="186"/>
      <c r="N461" s="187"/>
      <c r="O461" s="188"/>
      <c r="P461" s="188"/>
      <c r="Q461" s="188"/>
      <c r="R461" s="188"/>
      <c r="S461" s="188"/>
      <c r="T461" s="189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8" t="s">
        <v>146</v>
      </c>
      <c r="AU461" s="18" t="s">
        <v>88</v>
      </c>
    </row>
    <row r="462" spans="1:65" s="2" customFormat="1" ht="6.95" customHeight="1">
      <c r="A462" s="36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41"/>
      <c r="M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</row>
  </sheetData>
  <sheetProtection algorithmName="SHA-512" hashValue="eMC5xJK7u1BgZHxzHvAgKPpgl16YxRGH2mxvqI67wo5LRXdvAnl/brOY1C0oMxri24Owz+JoUJwDZN+tDCrfrQ==" saltValue="b5zWxpwWh3o2l0bT15jpj3kzXO71JyoRcqz5J9Nbk75KWpbkaB6VoXaG6+2D3GLcJoXxX/JqSP6dben8YME0RQ==" spinCount="100000" sheet="1" objects="1" scenarios="1" formatColumns="0" formatRows="0" autoFilter="0"/>
  <autoFilter ref="C106:K461"/>
  <mergeCells count="9">
    <mergeCell ref="E50:H50"/>
    <mergeCell ref="E97:H97"/>
    <mergeCell ref="E99:H9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103</v>
      </c>
      <c r="AZ2" s="245" t="s">
        <v>2053</v>
      </c>
      <c r="BA2" s="245" t="s">
        <v>2054</v>
      </c>
      <c r="BB2" s="245" t="s">
        <v>32</v>
      </c>
      <c r="BC2" s="245" t="s">
        <v>2055</v>
      </c>
      <c r="BD2" s="245" t="s">
        <v>88</v>
      </c>
    </row>
    <row r="3" spans="1:5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  <c r="AZ3" s="245" t="s">
        <v>2056</v>
      </c>
      <c r="BA3" s="245" t="s">
        <v>2057</v>
      </c>
      <c r="BB3" s="245" t="s">
        <v>32</v>
      </c>
      <c r="BC3" s="245" t="s">
        <v>2058</v>
      </c>
      <c r="BD3" s="245" t="s">
        <v>88</v>
      </c>
    </row>
    <row r="4" spans="1:5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  <c r="AZ4" s="245" t="s">
        <v>2059</v>
      </c>
      <c r="BA4" s="245" t="s">
        <v>2060</v>
      </c>
      <c r="BB4" s="245" t="s">
        <v>32</v>
      </c>
      <c r="BC4" s="245" t="s">
        <v>2061</v>
      </c>
      <c r="BD4" s="245" t="s">
        <v>88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107" t="s">
        <v>16</v>
      </c>
      <c r="L6" s="21"/>
    </row>
    <row r="7" spans="1:5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5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56" s="2" customFormat="1" ht="16.5" customHeight="1">
      <c r="A9" s="36"/>
      <c r="B9" s="41"/>
      <c r="C9" s="36"/>
      <c r="D9" s="36"/>
      <c r="E9" s="383" t="s">
        <v>2062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ROUND((SUM(BE95:BE296)),  2)</f>
        <v>0</v>
      </c>
      <c r="G33" s="36"/>
      <c r="H33" s="36"/>
      <c r="I33" s="120">
        <v>0.21</v>
      </c>
      <c r="J33" s="119">
        <f>ROUND(((SUM(BE95:BE296))*I33),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ROUND((SUM(BF95:BF296)),  2)</f>
        <v>0</v>
      </c>
      <c r="G34" s="36"/>
      <c r="H34" s="36"/>
      <c r="I34" s="120">
        <v>0.15</v>
      </c>
      <c r="J34" s="119">
        <f>ROUND(((SUM(BF95:BF296))*I34),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ROUND((SUM(BG95:BG296)),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ROUND((SUM(BH95:BH296)),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ROUND((SUM(BI95:BI296)),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PLYN_01 - Plynovodní přípojka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214</v>
      </c>
      <c r="E60" s="139"/>
      <c r="F60" s="139"/>
      <c r="G60" s="139"/>
      <c r="H60" s="139"/>
      <c r="I60" s="139"/>
      <c r="J60" s="140">
        <f>J96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215</v>
      </c>
      <c r="E61" s="193"/>
      <c r="F61" s="193"/>
      <c r="G61" s="193"/>
      <c r="H61" s="193"/>
      <c r="I61" s="193"/>
      <c r="J61" s="194">
        <f>J97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219</v>
      </c>
      <c r="E62" s="193"/>
      <c r="F62" s="193"/>
      <c r="G62" s="193"/>
      <c r="H62" s="193"/>
      <c r="I62" s="193"/>
      <c r="J62" s="194">
        <f>J201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2063</v>
      </c>
      <c r="E63" s="193"/>
      <c r="F63" s="193"/>
      <c r="G63" s="193"/>
      <c r="H63" s="193"/>
      <c r="I63" s="193"/>
      <c r="J63" s="194">
        <f>J205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2064</v>
      </c>
      <c r="E64" s="193"/>
      <c r="F64" s="193"/>
      <c r="G64" s="193"/>
      <c r="H64" s="193"/>
      <c r="I64" s="193"/>
      <c r="J64" s="194">
        <f>J209</f>
        <v>0</v>
      </c>
      <c r="K64" s="191"/>
      <c r="L64" s="195"/>
    </row>
    <row r="65" spans="1:31" s="9" customFormat="1" ht="24.95" customHeight="1">
      <c r="B65" s="136"/>
      <c r="C65" s="137"/>
      <c r="D65" s="138" t="s">
        <v>223</v>
      </c>
      <c r="E65" s="139"/>
      <c r="F65" s="139"/>
      <c r="G65" s="139"/>
      <c r="H65" s="139"/>
      <c r="I65" s="139"/>
      <c r="J65" s="140">
        <f>J221</f>
        <v>0</v>
      </c>
      <c r="K65" s="137"/>
      <c r="L65" s="141"/>
    </row>
    <row r="66" spans="1:31" s="12" customFormat="1" ht="19.899999999999999" customHeight="1">
      <c r="B66" s="190"/>
      <c r="C66" s="191"/>
      <c r="D66" s="192" t="s">
        <v>232</v>
      </c>
      <c r="E66" s="193"/>
      <c r="F66" s="193"/>
      <c r="G66" s="193"/>
      <c r="H66" s="193"/>
      <c r="I66" s="193"/>
      <c r="J66" s="194">
        <f>J229</f>
        <v>0</v>
      </c>
      <c r="K66" s="191"/>
      <c r="L66" s="195"/>
    </row>
    <row r="67" spans="1:31" s="9" customFormat="1" ht="24.95" customHeight="1">
      <c r="B67" s="136"/>
      <c r="C67" s="137"/>
      <c r="D67" s="138" t="s">
        <v>2065</v>
      </c>
      <c r="E67" s="139"/>
      <c r="F67" s="139"/>
      <c r="G67" s="139"/>
      <c r="H67" s="139"/>
      <c r="I67" s="139"/>
      <c r="J67" s="140">
        <f>J240</f>
        <v>0</v>
      </c>
      <c r="K67" s="137"/>
      <c r="L67" s="141"/>
    </row>
    <row r="68" spans="1:31" s="12" customFormat="1" ht="19.899999999999999" customHeight="1">
      <c r="B68" s="190"/>
      <c r="C68" s="191"/>
      <c r="D68" s="192" t="s">
        <v>2066</v>
      </c>
      <c r="E68" s="193"/>
      <c r="F68" s="193"/>
      <c r="G68" s="193"/>
      <c r="H68" s="193"/>
      <c r="I68" s="193"/>
      <c r="J68" s="194">
        <f>J241</f>
        <v>0</v>
      </c>
      <c r="K68" s="191"/>
      <c r="L68" s="195"/>
    </row>
    <row r="69" spans="1:31" s="12" customFormat="1" ht="19.899999999999999" customHeight="1">
      <c r="B69" s="190"/>
      <c r="C69" s="191"/>
      <c r="D69" s="192" t="s">
        <v>2067</v>
      </c>
      <c r="E69" s="193"/>
      <c r="F69" s="193"/>
      <c r="G69" s="193"/>
      <c r="H69" s="193"/>
      <c r="I69" s="193"/>
      <c r="J69" s="194">
        <f>J245</f>
        <v>0</v>
      </c>
      <c r="K69" s="191"/>
      <c r="L69" s="195"/>
    </row>
    <row r="70" spans="1:31" s="12" customFormat="1" ht="19.899999999999999" customHeight="1">
      <c r="B70" s="190"/>
      <c r="C70" s="191"/>
      <c r="D70" s="192" t="s">
        <v>2068</v>
      </c>
      <c r="E70" s="193"/>
      <c r="F70" s="193"/>
      <c r="G70" s="193"/>
      <c r="H70" s="193"/>
      <c r="I70" s="193"/>
      <c r="J70" s="194">
        <f>J274</f>
        <v>0</v>
      </c>
      <c r="K70" s="191"/>
      <c r="L70" s="195"/>
    </row>
    <row r="71" spans="1:31" s="9" customFormat="1" ht="24.95" customHeight="1">
      <c r="B71" s="136"/>
      <c r="C71" s="137"/>
      <c r="D71" s="138" t="s">
        <v>238</v>
      </c>
      <c r="E71" s="139"/>
      <c r="F71" s="139"/>
      <c r="G71" s="139"/>
      <c r="H71" s="139"/>
      <c r="I71" s="139"/>
      <c r="J71" s="140">
        <f>J278</f>
        <v>0</v>
      </c>
      <c r="K71" s="137"/>
      <c r="L71" s="141"/>
    </row>
    <row r="72" spans="1:31" s="9" customFormat="1" ht="24.95" customHeight="1">
      <c r="B72" s="136"/>
      <c r="C72" s="137"/>
      <c r="D72" s="138" t="s">
        <v>178</v>
      </c>
      <c r="E72" s="139"/>
      <c r="F72" s="139"/>
      <c r="G72" s="139"/>
      <c r="H72" s="139"/>
      <c r="I72" s="139"/>
      <c r="J72" s="140">
        <f>J285</f>
        <v>0</v>
      </c>
      <c r="K72" s="137"/>
      <c r="L72" s="141"/>
    </row>
    <row r="73" spans="1:31" s="12" customFormat="1" ht="19.899999999999999" customHeight="1">
      <c r="B73" s="190"/>
      <c r="C73" s="191"/>
      <c r="D73" s="192" t="s">
        <v>179</v>
      </c>
      <c r="E73" s="193"/>
      <c r="F73" s="193"/>
      <c r="G73" s="193"/>
      <c r="H73" s="193"/>
      <c r="I73" s="193"/>
      <c r="J73" s="194">
        <f>J286</f>
        <v>0</v>
      </c>
      <c r="K73" s="191"/>
      <c r="L73" s="195"/>
    </row>
    <row r="74" spans="1:31" s="12" customFormat="1" ht="19.899999999999999" customHeight="1">
      <c r="B74" s="190"/>
      <c r="C74" s="191"/>
      <c r="D74" s="192" t="s">
        <v>181</v>
      </c>
      <c r="E74" s="193"/>
      <c r="F74" s="193"/>
      <c r="G74" s="193"/>
      <c r="H74" s="193"/>
      <c r="I74" s="193"/>
      <c r="J74" s="194">
        <f>J290</f>
        <v>0</v>
      </c>
      <c r="K74" s="191"/>
      <c r="L74" s="195"/>
    </row>
    <row r="75" spans="1:31" s="12" customFormat="1" ht="19.899999999999999" customHeight="1">
      <c r="B75" s="190"/>
      <c r="C75" s="191"/>
      <c r="D75" s="192" t="s">
        <v>182</v>
      </c>
      <c r="E75" s="193"/>
      <c r="F75" s="193"/>
      <c r="G75" s="193"/>
      <c r="H75" s="193"/>
      <c r="I75" s="193"/>
      <c r="J75" s="194">
        <f>J293</f>
        <v>0</v>
      </c>
      <c r="K75" s="191"/>
      <c r="L75" s="195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63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4.95" customHeight="1">
      <c r="A82" s="36"/>
      <c r="B82" s="37"/>
      <c r="C82" s="24" t="s">
        <v>124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6.5" customHeight="1">
      <c r="A85" s="36"/>
      <c r="B85" s="37"/>
      <c r="C85" s="38"/>
      <c r="D85" s="38"/>
      <c r="E85" s="388" t="str">
        <f>E7</f>
        <v>Objekt zázemí a šaten sport. organizace</v>
      </c>
      <c r="F85" s="389"/>
      <c r="G85" s="389"/>
      <c r="H85" s="389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45" t="str">
        <f>E9</f>
        <v>PLYN_01 - Plynovodní přípojka</v>
      </c>
      <c r="F87" s="390"/>
      <c r="G87" s="390"/>
      <c r="H87" s="390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0" t="s">
        <v>22</v>
      </c>
      <c r="D89" s="38"/>
      <c r="E89" s="38"/>
      <c r="F89" s="28" t="str">
        <f>F12</f>
        <v xml:space="preserve">Štěnovický Borek </v>
      </c>
      <c r="G89" s="38"/>
      <c r="H89" s="38"/>
      <c r="I89" s="30" t="s">
        <v>24</v>
      </c>
      <c r="J89" s="61" t="str">
        <f>IF(J12="","",J12)</f>
        <v>25. 2. 2022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40.15" customHeight="1">
      <c r="A91" s="36"/>
      <c r="B91" s="37"/>
      <c r="C91" s="30" t="s">
        <v>30</v>
      </c>
      <c r="D91" s="38"/>
      <c r="E91" s="38"/>
      <c r="F91" s="28" t="str">
        <f>E15</f>
        <v>Obec Štěnovický Borek, Štěnovický Borek 28, 33209</v>
      </c>
      <c r="G91" s="38"/>
      <c r="H91" s="38"/>
      <c r="I91" s="30" t="s">
        <v>37</v>
      </c>
      <c r="J91" s="34" t="str">
        <f>E21</f>
        <v>Dipl. tech. Josef Špeta, autorizovaný stavitel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0" t="s">
        <v>35</v>
      </c>
      <c r="D92" s="38"/>
      <c r="E92" s="38"/>
      <c r="F92" s="28" t="str">
        <f>IF(E18="","",E18)</f>
        <v>Vyplň údaj</v>
      </c>
      <c r="G92" s="38"/>
      <c r="H92" s="38"/>
      <c r="I92" s="30" t="s">
        <v>40</v>
      </c>
      <c r="J92" s="34" t="str">
        <f>E24</f>
        <v>Jakub Vilingr</v>
      </c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0" customFormat="1" ht="29.25" customHeight="1">
      <c r="A94" s="142"/>
      <c r="B94" s="143"/>
      <c r="C94" s="144" t="s">
        <v>125</v>
      </c>
      <c r="D94" s="145" t="s">
        <v>63</v>
      </c>
      <c r="E94" s="145" t="s">
        <v>59</v>
      </c>
      <c r="F94" s="145" t="s">
        <v>60</v>
      </c>
      <c r="G94" s="145" t="s">
        <v>126</v>
      </c>
      <c r="H94" s="145" t="s">
        <v>127</v>
      </c>
      <c r="I94" s="145" t="s">
        <v>128</v>
      </c>
      <c r="J94" s="145" t="s">
        <v>121</v>
      </c>
      <c r="K94" s="146" t="s">
        <v>129</v>
      </c>
      <c r="L94" s="147"/>
      <c r="M94" s="70" t="s">
        <v>32</v>
      </c>
      <c r="N94" s="71" t="s">
        <v>48</v>
      </c>
      <c r="O94" s="71" t="s">
        <v>130</v>
      </c>
      <c r="P94" s="71" t="s">
        <v>131</v>
      </c>
      <c r="Q94" s="71" t="s">
        <v>132</v>
      </c>
      <c r="R94" s="71" t="s">
        <v>133</v>
      </c>
      <c r="S94" s="71" t="s">
        <v>134</v>
      </c>
      <c r="T94" s="72" t="s">
        <v>135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pans="1:63" s="2" customFormat="1" ht="22.9" customHeight="1">
      <c r="A95" s="36"/>
      <c r="B95" s="37"/>
      <c r="C95" s="77" t="s">
        <v>136</v>
      </c>
      <c r="D95" s="38"/>
      <c r="E95" s="38"/>
      <c r="F95" s="38"/>
      <c r="G95" s="38"/>
      <c r="H95" s="38"/>
      <c r="I95" s="38"/>
      <c r="J95" s="148">
        <f>BK95</f>
        <v>0</v>
      </c>
      <c r="K95" s="38"/>
      <c r="L95" s="41"/>
      <c r="M95" s="73"/>
      <c r="N95" s="149"/>
      <c r="O95" s="74"/>
      <c r="P95" s="150">
        <f>P96+P221+P240+P278+P285</f>
        <v>0</v>
      </c>
      <c r="Q95" s="74"/>
      <c r="R95" s="150">
        <f>R96+R221+R240+R278+R285</f>
        <v>12.555005000000003</v>
      </c>
      <c r="S95" s="74"/>
      <c r="T95" s="151">
        <f>T96+T221+T240+T278+T285</f>
        <v>1.1744999999999999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77</v>
      </c>
      <c r="AU95" s="18" t="s">
        <v>122</v>
      </c>
      <c r="BK95" s="152">
        <f>BK96+BK221+BK240+BK278+BK285</f>
        <v>0</v>
      </c>
    </row>
    <row r="96" spans="1:63" s="11" customFormat="1" ht="25.9" customHeight="1">
      <c r="B96" s="153"/>
      <c r="C96" s="154"/>
      <c r="D96" s="155" t="s">
        <v>77</v>
      </c>
      <c r="E96" s="156" t="s">
        <v>239</v>
      </c>
      <c r="F96" s="156" t="s">
        <v>240</v>
      </c>
      <c r="G96" s="154"/>
      <c r="H96" s="154"/>
      <c r="I96" s="157"/>
      <c r="J96" s="158">
        <f>BK96</f>
        <v>0</v>
      </c>
      <c r="K96" s="154"/>
      <c r="L96" s="159"/>
      <c r="M96" s="160"/>
      <c r="N96" s="161"/>
      <c r="O96" s="161"/>
      <c r="P96" s="162">
        <f>P97+P201+P205+P209</f>
        <v>0</v>
      </c>
      <c r="Q96" s="161"/>
      <c r="R96" s="162">
        <f>R97+R201+R205+R209</f>
        <v>12.527555000000003</v>
      </c>
      <c r="S96" s="161"/>
      <c r="T96" s="163">
        <f>T97+T201+T205+T209</f>
        <v>1.1744999999999999</v>
      </c>
      <c r="AR96" s="164" t="s">
        <v>86</v>
      </c>
      <c r="AT96" s="165" t="s">
        <v>77</v>
      </c>
      <c r="AU96" s="165" t="s">
        <v>78</v>
      </c>
      <c r="AY96" s="164" t="s">
        <v>140</v>
      </c>
      <c r="BK96" s="166">
        <f>BK97+BK201+BK205+BK209</f>
        <v>0</v>
      </c>
    </row>
    <row r="97" spans="1:65" s="11" customFormat="1" ht="22.9" customHeight="1">
      <c r="B97" s="153"/>
      <c r="C97" s="154"/>
      <c r="D97" s="155" t="s">
        <v>77</v>
      </c>
      <c r="E97" s="196" t="s">
        <v>86</v>
      </c>
      <c r="F97" s="196" t="s">
        <v>241</v>
      </c>
      <c r="G97" s="154"/>
      <c r="H97" s="154"/>
      <c r="I97" s="157"/>
      <c r="J97" s="197">
        <f>BK97</f>
        <v>0</v>
      </c>
      <c r="K97" s="154"/>
      <c r="L97" s="159"/>
      <c r="M97" s="160"/>
      <c r="N97" s="161"/>
      <c r="O97" s="161"/>
      <c r="P97" s="162">
        <f>SUM(P98:P200)</f>
        <v>0</v>
      </c>
      <c r="Q97" s="161"/>
      <c r="R97" s="162">
        <f>SUM(R98:R200)</f>
        <v>12.524900000000002</v>
      </c>
      <c r="S97" s="161"/>
      <c r="T97" s="163">
        <f>SUM(T98:T200)</f>
        <v>1.1744999999999999</v>
      </c>
      <c r="AR97" s="164" t="s">
        <v>86</v>
      </c>
      <c r="AT97" s="165" t="s">
        <v>77</v>
      </c>
      <c r="AU97" s="165" t="s">
        <v>86</v>
      </c>
      <c r="AY97" s="164" t="s">
        <v>140</v>
      </c>
      <c r="BK97" s="166">
        <f>SUM(BK98:BK200)</f>
        <v>0</v>
      </c>
    </row>
    <row r="98" spans="1:65" s="2" customFormat="1" ht="16.5" customHeight="1">
      <c r="A98" s="36"/>
      <c r="B98" s="37"/>
      <c r="C98" s="167" t="s">
        <v>86</v>
      </c>
      <c r="D98" s="167" t="s">
        <v>141</v>
      </c>
      <c r="E98" s="168" t="s">
        <v>2069</v>
      </c>
      <c r="F98" s="169" t="s">
        <v>2070</v>
      </c>
      <c r="G98" s="170" t="s">
        <v>279</v>
      </c>
      <c r="H98" s="171">
        <v>4.05</v>
      </c>
      <c r="I98" s="172"/>
      <c r="J98" s="173">
        <f>ROUND(I98*H98,2)</f>
        <v>0</v>
      </c>
      <c r="K98" s="169" t="s">
        <v>245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0.28999999999999998</v>
      </c>
      <c r="T98" s="177">
        <f>S98*H98</f>
        <v>1.1744999999999999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139</v>
      </c>
      <c r="AT98" s="178" t="s">
        <v>141</v>
      </c>
      <c r="AU98" s="178" t="s">
        <v>88</v>
      </c>
      <c r="AY98" s="18" t="s">
        <v>140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139</v>
      </c>
      <c r="BM98" s="178" t="s">
        <v>2071</v>
      </c>
    </row>
    <row r="99" spans="1:65" s="2" customFormat="1" ht="11.25">
      <c r="A99" s="36"/>
      <c r="B99" s="37"/>
      <c r="C99" s="38"/>
      <c r="D99" s="180" t="s">
        <v>146</v>
      </c>
      <c r="E99" s="38"/>
      <c r="F99" s="181" t="s">
        <v>2070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146</v>
      </c>
      <c r="AU99" s="18" t="s">
        <v>88</v>
      </c>
    </row>
    <row r="100" spans="1:65" s="2" customFormat="1" ht="11.25">
      <c r="A100" s="36"/>
      <c r="B100" s="37"/>
      <c r="C100" s="38"/>
      <c r="D100" s="198" t="s">
        <v>191</v>
      </c>
      <c r="E100" s="38"/>
      <c r="F100" s="199" t="s">
        <v>2072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191</v>
      </c>
      <c r="AU100" s="18" t="s">
        <v>88</v>
      </c>
    </row>
    <row r="101" spans="1:65" s="2" customFormat="1" ht="16.5" customHeight="1">
      <c r="A101" s="36"/>
      <c r="B101" s="37"/>
      <c r="C101" s="167" t="s">
        <v>88</v>
      </c>
      <c r="D101" s="167" t="s">
        <v>141</v>
      </c>
      <c r="E101" s="168" t="s">
        <v>2073</v>
      </c>
      <c r="F101" s="169" t="s">
        <v>2074</v>
      </c>
      <c r="G101" s="170" t="s">
        <v>358</v>
      </c>
      <c r="H101" s="171">
        <v>64</v>
      </c>
      <c r="I101" s="172"/>
      <c r="J101" s="173">
        <f>ROUND(I101*H101,2)</f>
        <v>0</v>
      </c>
      <c r="K101" s="169" t="s">
        <v>245</v>
      </c>
      <c r="L101" s="41"/>
      <c r="M101" s="174" t="s">
        <v>32</v>
      </c>
      <c r="N101" s="175" t="s">
        <v>49</v>
      </c>
      <c r="O101" s="66"/>
      <c r="P101" s="176">
        <f>O101*H101</f>
        <v>0</v>
      </c>
      <c r="Q101" s="176">
        <v>1E-4</v>
      </c>
      <c r="R101" s="176">
        <f>Q101*H101</f>
        <v>6.4000000000000003E-3</v>
      </c>
      <c r="S101" s="176">
        <v>0</v>
      </c>
      <c r="T101" s="17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78" t="s">
        <v>86</v>
      </c>
      <c r="AT101" s="178" t="s">
        <v>141</v>
      </c>
      <c r="AU101" s="178" t="s">
        <v>88</v>
      </c>
      <c r="AY101" s="18" t="s">
        <v>140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18" t="s">
        <v>86</v>
      </c>
      <c r="BK101" s="179">
        <f>ROUND(I101*H101,2)</f>
        <v>0</v>
      </c>
      <c r="BL101" s="18" t="s">
        <v>86</v>
      </c>
      <c r="BM101" s="178" t="s">
        <v>2075</v>
      </c>
    </row>
    <row r="102" spans="1:65" s="2" customFormat="1" ht="11.25">
      <c r="A102" s="36"/>
      <c r="B102" s="37"/>
      <c r="C102" s="38"/>
      <c r="D102" s="180" t="s">
        <v>146</v>
      </c>
      <c r="E102" s="38"/>
      <c r="F102" s="181" t="s">
        <v>2074</v>
      </c>
      <c r="G102" s="38"/>
      <c r="H102" s="38"/>
      <c r="I102" s="182"/>
      <c r="J102" s="38"/>
      <c r="K102" s="38"/>
      <c r="L102" s="41"/>
      <c r="M102" s="183"/>
      <c r="N102" s="18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146</v>
      </c>
      <c r="AU102" s="18" t="s">
        <v>88</v>
      </c>
    </row>
    <row r="103" spans="1:65" s="2" customFormat="1" ht="11.25">
      <c r="A103" s="36"/>
      <c r="B103" s="37"/>
      <c r="C103" s="38"/>
      <c r="D103" s="198" t="s">
        <v>191</v>
      </c>
      <c r="E103" s="38"/>
      <c r="F103" s="199" t="s">
        <v>2076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191</v>
      </c>
      <c r="AU103" s="18" t="s">
        <v>88</v>
      </c>
    </row>
    <row r="104" spans="1:65" s="2" customFormat="1" ht="16.5" customHeight="1">
      <c r="A104" s="36"/>
      <c r="B104" s="37"/>
      <c r="C104" s="167" t="s">
        <v>150</v>
      </c>
      <c r="D104" s="167" t="s">
        <v>141</v>
      </c>
      <c r="E104" s="168" t="s">
        <v>2077</v>
      </c>
      <c r="F104" s="169" t="s">
        <v>2078</v>
      </c>
      <c r="G104" s="170" t="s">
        <v>358</v>
      </c>
      <c r="H104" s="171">
        <v>64</v>
      </c>
      <c r="I104" s="172"/>
      <c r="J104" s="173">
        <f>ROUND(I104*H104,2)</f>
        <v>0</v>
      </c>
      <c r="K104" s="169" t="s">
        <v>245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86</v>
      </c>
      <c r="AT104" s="178" t="s">
        <v>141</v>
      </c>
      <c r="AU104" s="178" t="s">
        <v>88</v>
      </c>
      <c r="AY104" s="18" t="s">
        <v>140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86</v>
      </c>
      <c r="BM104" s="178" t="s">
        <v>2079</v>
      </c>
    </row>
    <row r="105" spans="1:65" s="2" customFormat="1" ht="11.25">
      <c r="A105" s="36"/>
      <c r="B105" s="37"/>
      <c r="C105" s="38"/>
      <c r="D105" s="180" t="s">
        <v>146</v>
      </c>
      <c r="E105" s="38"/>
      <c r="F105" s="181" t="s">
        <v>2078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146</v>
      </c>
      <c r="AU105" s="18" t="s">
        <v>88</v>
      </c>
    </row>
    <row r="106" spans="1:65" s="2" customFormat="1" ht="11.25">
      <c r="A106" s="36"/>
      <c r="B106" s="37"/>
      <c r="C106" s="38"/>
      <c r="D106" s="198" t="s">
        <v>191</v>
      </c>
      <c r="E106" s="38"/>
      <c r="F106" s="199" t="s">
        <v>2080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191</v>
      </c>
      <c r="AU106" s="18" t="s">
        <v>88</v>
      </c>
    </row>
    <row r="107" spans="1:65" s="2" customFormat="1" ht="16.5" customHeight="1">
      <c r="A107" s="36"/>
      <c r="B107" s="37"/>
      <c r="C107" s="167" t="s">
        <v>139</v>
      </c>
      <c r="D107" s="167" t="s">
        <v>141</v>
      </c>
      <c r="E107" s="168" t="s">
        <v>2081</v>
      </c>
      <c r="F107" s="169" t="s">
        <v>2082</v>
      </c>
      <c r="G107" s="170" t="s">
        <v>358</v>
      </c>
      <c r="H107" s="171">
        <v>2</v>
      </c>
      <c r="I107" s="172"/>
      <c r="J107" s="173">
        <f>ROUND(I107*H107,2)</f>
        <v>0</v>
      </c>
      <c r="K107" s="169" t="s">
        <v>245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4.6999999999999999E-4</v>
      </c>
      <c r="R107" s="176">
        <f>Q107*H107</f>
        <v>9.3999999999999997E-4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139</v>
      </c>
      <c r="AT107" s="178" t="s">
        <v>141</v>
      </c>
      <c r="AU107" s="178" t="s">
        <v>88</v>
      </c>
      <c r="AY107" s="18" t="s">
        <v>140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139</v>
      </c>
      <c r="BM107" s="178" t="s">
        <v>2083</v>
      </c>
    </row>
    <row r="108" spans="1:65" s="2" customFormat="1" ht="11.25">
      <c r="A108" s="36"/>
      <c r="B108" s="37"/>
      <c r="C108" s="38"/>
      <c r="D108" s="180" t="s">
        <v>146</v>
      </c>
      <c r="E108" s="38"/>
      <c r="F108" s="181" t="s">
        <v>2082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146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191</v>
      </c>
      <c r="E109" s="38"/>
      <c r="F109" s="199" t="s">
        <v>2084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191</v>
      </c>
      <c r="AU109" s="18" t="s">
        <v>88</v>
      </c>
    </row>
    <row r="110" spans="1:65" s="2" customFormat="1" ht="16.5" customHeight="1">
      <c r="A110" s="36"/>
      <c r="B110" s="37"/>
      <c r="C110" s="167" t="s">
        <v>160</v>
      </c>
      <c r="D110" s="167" t="s">
        <v>141</v>
      </c>
      <c r="E110" s="168" t="s">
        <v>2085</v>
      </c>
      <c r="F110" s="169" t="s">
        <v>2086</v>
      </c>
      <c r="G110" s="170" t="s">
        <v>358</v>
      </c>
      <c r="H110" s="171">
        <v>2</v>
      </c>
      <c r="I110" s="172"/>
      <c r="J110" s="173">
        <f>ROUND(I110*H110,2)</f>
        <v>0</v>
      </c>
      <c r="K110" s="169" t="s">
        <v>245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139</v>
      </c>
      <c r="AT110" s="178" t="s">
        <v>141</v>
      </c>
      <c r="AU110" s="178" t="s">
        <v>88</v>
      </c>
      <c r="AY110" s="18" t="s">
        <v>140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139</v>
      </c>
      <c r="BM110" s="178" t="s">
        <v>2087</v>
      </c>
    </row>
    <row r="111" spans="1:65" s="2" customFormat="1" ht="11.25">
      <c r="A111" s="36"/>
      <c r="B111" s="37"/>
      <c r="C111" s="38"/>
      <c r="D111" s="180" t="s">
        <v>146</v>
      </c>
      <c r="E111" s="38"/>
      <c r="F111" s="181" t="s">
        <v>2086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146</v>
      </c>
      <c r="AU111" s="18" t="s">
        <v>88</v>
      </c>
    </row>
    <row r="112" spans="1:65" s="2" customFormat="1" ht="11.25">
      <c r="A112" s="36"/>
      <c r="B112" s="37"/>
      <c r="C112" s="38"/>
      <c r="D112" s="198" t="s">
        <v>191</v>
      </c>
      <c r="E112" s="38"/>
      <c r="F112" s="199" t="s">
        <v>2088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191</v>
      </c>
      <c r="AU112" s="18" t="s">
        <v>88</v>
      </c>
    </row>
    <row r="113" spans="1:65" s="2" customFormat="1" ht="16.5" customHeight="1">
      <c r="A113" s="36"/>
      <c r="B113" s="37"/>
      <c r="C113" s="167" t="s">
        <v>165</v>
      </c>
      <c r="D113" s="167" t="s">
        <v>141</v>
      </c>
      <c r="E113" s="168" t="s">
        <v>2089</v>
      </c>
      <c r="F113" s="169" t="s">
        <v>2090</v>
      </c>
      <c r="G113" s="170" t="s">
        <v>244</v>
      </c>
      <c r="H113" s="171">
        <v>1.0349999999999999</v>
      </c>
      <c r="I113" s="172"/>
      <c r="J113" s="173">
        <f>ROUND(I113*H113,2)</f>
        <v>0</v>
      </c>
      <c r="K113" s="169" t="s">
        <v>245</v>
      </c>
      <c r="L113" s="41"/>
      <c r="M113" s="174" t="s">
        <v>32</v>
      </c>
      <c r="N113" s="175" t="s">
        <v>49</v>
      </c>
      <c r="O113" s="66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78" t="s">
        <v>139</v>
      </c>
      <c r="AT113" s="178" t="s">
        <v>141</v>
      </c>
      <c r="AU113" s="178" t="s">
        <v>88</v>
      </c>
      <c r="AY113" s="18" t="s">
        <v>140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18" t="s">
        <v>86</v>
      </c>
      <c r="BK113" s="179">
        <f>ROUND(I113*H113,2)</f>
        <v>0</v>
      </c>
      <c r="BL113" s="18" t="s">
        <v>139</v>
      </c>
      <c r="BM113" s="178" t="s">
        <v>2091</v>
      </c>
    </row>
    <row r="114" spans="1:65" s="2" customFormat="1" ht="11.25">
      <c r="A114" s="36"/>
      <c r="B114" s="37"/>
      <c r="C114" s="38"/>
      <c r="D114" s="180" t="s">
        <v>146</v>
      </c>
      <c r="E114" s="38"/>
      <c r="F114" s="181" t="s">
        <v>2090</v>
      </c>
      <c r="G114" s="38"/>
      <c r="H114" s="38"/>
      <c r="I114" s="182"/>
      <c r="J114" s="38"/>
      <c r="K114" s="38"/>
      <c r="L114" s="41"/>
      <c r="M114" s="183"/>
      <c r="N114" s="18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146</v>
      </c>
      <c r="AU114" s="18" t="s">
        <v>88</v>
      </c>
    </row>
    <row r="115" spans="1:65" s="2" customFormat="1" ht="11.25">
      <c r="A115" s="36"/>
      <c r="B115" s="37"/>
      <c r="C115" s="38"/>
      <c r="D115" s="198" t="s">
        <v>191</v>
      </c>
      <c r="E115" s="38"/>
      <c r="F115" s="199" t="s">
        <v>2092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191</v>
      </c>
      <c r="AU115" s="18" t="s">
        <v>88</v>
      </c>
    </row>
    <row r="116" spans="1:65" s="14" customFormat="1" ht="11.25">
      <c r="B116" s="210"/>
      <c r="C116" s="211"/>
      <c r="D116" s="180" t="s">
        <v>249</v>
      </c>
      <c r="E116" s="212" t="s">
        <v>2053</v>
      </c>
      <c r="F116" s="213" t="s">
        <v>2093</v>
      </c>
      <c r="G116" s="211"/>
      <c r="H116" s="214">
        <v>2.5880000000000001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249</v>
      </c>
      <c r="AU116" s="220" t="s">
        <v>88</v>
      </c>
      <c r="AV116" s="14" t="s">
        <v>88</v>
      </c>
      <c r="AW116" s="14" t="s">
        <v>39</v>
      </c>
      <c r="AX116" s="14" t="s">
        <v>78</v>
      </c>
      <c r="AY116" s="220" t="s">
        <v>140</v>
      </c>
    </row>
    <row r="117" spans="1:65" s="14" customFormat="1" ht="11.25">
      <c r="B117" s="210"/>
      <c r="C117" s="211"/>
      <c r="D117" s="180" t="s">
        <v>249</v>
      </c>
      <c r="E117" s="212" t="s">
        <v>32</v>
      </c>
      <c r="F117" s="213" t="s">
        <v>2094</v>
      </c>
      <c r="G117" s="211"/>
      <c r="H117" s="214">
        <v>1.0349999999999999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249</v>
      </c>
      <c r="AU117" s="220" t="s">
        <v>88</v>
      </c>
      <c r="AV117" s="14" t="s">
        <v>88</v>
      </c>
      <c r="AW117" s="14" t="s">
        <v>39</v>
      </c>
      <c r="AX117" s="14" t="s">
        <v>86</v>
      </c>
      <c r="AY117" s="220" t="s">
        <v>140</v>
      </c>
    </row>
    <row r="118" spans="1:65" s="2" customFormat="1" ht="16.5" customHeight="1">
      <c r="A118" s="36"/>
      <c r="B118" s="37"/>
      <c r="C118" s="167" t="s">
        <v>169</v>
      </c>
      <c r="D118" s="167" t="s">
        <v>141</v>
      </c>
      <c r="E118" s="168" t="s">
        <v>2095</v>
      </c>
      <c r="F118" s="169" t="s">
        <v>2096</v>
      </c>
      <c r="G118" s="170" t="s">
        <v>244</v>
      </c>
      <c r="H118" s="171">
        <v>1.0349999999999999</v>
      </c>
      <c r="I118" s="172"/>
      <c r="J118" s="173">
        <f>ROUND(I118*H118,2)</f>
        <v>0</v>
      </c>
      <c r="K118" s="169" t="s">
        <v>245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139</v>
      </c>
      <c r="AT118" s="178" t="s">
        <v>141</v>
      </c>
      <c r="AU118" s="178" t="s">
        <v>88</v>
      </c>
      <c r="AY118" s="18" t="s">
        <v>140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139</v>
      </c>
      <c r="BM118" s="178" t="s">
        <v>2097</v>
      </c>
    </row>
    <row r="119" spans="1:65" s="2" customFormat="1" ht="11.25">
      <c r="A119" s="36"/>
      <c r="B119" s="37"/>
      <c r="C119" s="38"/>
      <c r="D119" s="180" t="s">
        <v>146</v>
      </c>
      <c r="E119" s="38"/>
      <c r="F119" s="181" t="s">
        <v>2096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146</v>
      </c>
      <c r="AU119" s="18" t="s">
        <v>88</v>
      </c>
    </row>
    <row r="120" spans="1:65" s="2" customFormat="1" ht="11.25">
      <c r="A120" s="36"/>
      <c r="B120" s="37"/>
      <c r="C120" s="38"/>
      <c r="D120" s="198" t="s">
        <v>191</v>
      </c>
      <c r="E120" s="38"/>
      <c r="F120" s="199" t="s">
        <v>2098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191</v>
      </c>
      <c r="AU120" s="18" t="s">
        <v>88</v>
      </c>
    </row>
    <row r="121" spans="1:65" s="14" customFormat="1" ht="11.25">
      <c r="B121" s="210"/>
      <c r="C121" s="211"/>
      <c r="D121" s="180" t="s">
        <v>249</v>
      </c>
      <c r="E121" s="212" t="s">
        <v>32</v>
      </c>
      <c r="F121" s="213" t="s">
        <v>2094</v>
      </c>
      <c r="G121" s="211"/>
      <c r="H121" s="214">
        <v>1.0349999999999999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249</v>
      </c>
      <c r="AU121" s="220" t="s">
        <v>88</v>
      </c>
      <c r="AV121" s="14" t="s">
        <v>88</v>
      </c>
      <c r="AW121" s="14" t="s">
        <v>39</v>
      </c>
      <c r="AX121" s="14" t="s">
        <v>86</v>
      </c>
      <c r="AY121" s="220" t="s">
        <v>140</v>
      </c>
    </row>
    <row r="122" spans="1:65" s="2" customFormat="1" ht="16.5" customHeight="1">
      <c r="A122" s="36"/>
      <c r="B122" s="37"/>
      <c r="C122" s="167" t="s">
        <v>173</v>
      </c>
      <c r="D122" s="167" t="s">
        <v>141</v>
      </c>
      <c r="E122" s="168" t="s">
        <v>2099</v>
      </c>
      <c r="F122" s="169" t="s">
        <v>2100</v>
      </c>
      <c r="G122" s="170" t="s">
        <v>244</v>
      </c>
      <c r="H122" s="171">
        <v>0.25900000000000001</v>
      </c>
      <c r="I122" s="172"/>
      <c r="J122" s="173">
        <f>ROUND(I122*H122,2)</f>
        <v>0</v>
      </c>
      <c r="K122" s="169" t="s">
        <v>245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139</v>
      </c>
      <c r="AT122" s="178" t="s">
        <v>141</v>
      </c>
      <c r="AU122" s="178" t="s">
        <v>88</v>
      </c>
      <c r="AY122" s="18" t="s">
        <v>140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139</v>
      </c>
      <c r="BM122" s="178" t="s">
        <v>2101</v>
      </c>
    </row>
    <row r="123" spans="1:65" s="2" customFormat="1" ht="11.25">
      <c r="A123" s="36"/>
      <c r="B123" s="37"/>
      <c r="C123" s="38"/>
      <c r="D123" s="180" t="s">
        <v>146</v>
      </c>
      <c r="E123" s="38"/>
      <c r="F123" s="181" t="s">
        <v>2100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146</v>
      </c>
      <c r="AU123" s="18" t="s">
        <v>88</v>
      </c>
    </row>
    <row r="124" spans="1:65" s="2" customFormat="1" ht="11.25">
      <c r="A124" s="36"/>
      <c r="B124" s="37"/>
      <c r="C124" s="38"/>
      <c r="D124" s="198" t="s">
        <v>191</v>
      </c>
      <c r="E124" s="38"/>
      <c r="F124" s="199" t="s">
        <v>2102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191</v>
      </c>
      <c r="AU124" s="18" t="s">
        <v>88</v>
      </c>
    </row>
    <row r="125" spans="1:65" s="14" customFormat="1" ht="11.25">
      <c r="B125" s="210"/>
      <c r="C125" s="211"/>
      <c r="D125" s="180" t="s">
        <v>249</v>
      </c>
      <c r="E125" s="212" t="s">
        <v>32</v>
      </c>
      <c r="F125" s="213" t="s">
        <v>2103</v>
      </c>
      <c r="G125" s="211"/>
      <c r="H125" s="214">
        <v>0.25900000000000001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249</v>
      </c>
      <c r="AU125" s="220" t="s">
        <v>88</v>
      </c>
      <c r="AV125" s="14" t="s">
        <v>88</v>
      </c>
      <c r="AW125" s="14" t="s">
        <v>39</v>
      </c>
      <c r="AX125" s="14" t="s">
        <v>86</v>
      </c>
      <c r="AY125" s="220" t="s">
        <v>140</v>
      </c>
    </row>
    <row r="126" spans="1:65" s="2" customFormat="1" ht="16.5" customHeight="1">
      <c r="A126" s="36"/>
      <c r="B126" s="37"/>
      <c r="C126" s="167" t="s">
        <v>295</v>
      </c>
      <c r="D126" s="167" t="s">
        <v>141</v>
      </c>
      <c r="E126" s="168" t="s">
        <v>2104</v>
      </c>
      <c r="F126" s="169" t="s">
        <v>2105</v>
      </c>
      <c r="G126" s="170" t="s">
        <v>244</v>
      </c>
      <c r="H126" s="171">
        <v>0.25900000000000001</v>
      </c>
      <c r="I126" s="172"/>
      <c r="J126" s="173">
        <f>ROUND(I126*H126,2)</f>
        <v>0</v>
      </c>
      <c r="K126" s="169" t="s">
        <v>245</v>
      </c>
      <c r="L126" s="41"/>
      <c r="M126" s="174" t="s">
        <v>32</v>
      </c>
      <c r="N126" s="175" t="s">
        <v>49</v>
      </c>
      <c r="O126" s="66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8" t="s">
        <v>139</v>
      </c>
      <c r="AT126" s="178" t="s">
        <v>141</v>
      </c>
      <c r="AU126" s="178" t="s">
        <v>88</v>
      </c>
      <c r="AY126" s="18" t="s">
        <v>140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86</v>
      </c>
      <c r="BK126" s="179">
        <f>ROUND(I126*H126,2)</f>
        <v>0</v>
      </c>
      <c r="BL126" s="18" t="s">
        <v>139</v>
      </c>
      <c r="BM126" s="178" t="s">
        <v>2106</v>
      </c>
    </row>
    <row r="127" spans="1:65" s="2" customFormat="1" ht="11.25">
      <c r="A127" s="36"/>
      <c r="B127" s="37"/>
      <c r="C127" s="38"/>
      <c r="D127" s="180" t="s">
        <v>146</v>
      </c>
      <c r="E127" s="38"/>
      <c r="F127" s="181" t="s">
        <v>2105</v>
      </c>
      <c r="G127" s="38"/>
      <c r="H127" s="38"/>
      <c r="I127" s="182"/>
      <c r="J127" s="38"/>
      <c r="K127" s="38"/>
      <c r="L127" s="41"/>
      <c r="M127" s="183"/>
      <c r="N127" s="18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146</v>
      </c>
      <c r="AU127" s="18" t="s">
        <v>88</v>
      </c>
    </row>
    <row r="128" spans="1:65" s="2" customFormat="1" ht="11.25">
      <c r="A128" s="36"/>
      <c r="B128" s="37"/>
      <c r="C128" s="38"/>
      <c r="D128" s="198" t="s">
        <v>191</v>
      </c>
      <c r="E128" s="38"/>
      <c r="F128" s="199" t="s">
        <v>2107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191</v>
      </c>
      <c r="AU128" s="18" t="s">
        <v>88</v>
      </c>
    </row>
    <row r="129" spans="1:65" s="14" customFormat="1" ht="11.25">
      <c r="B129" s="210"/>
      <c r="C129" s="211"/>
      <c r="D129" s="180" t="s">
        <v>249</v>
      </c>
      <c r="E129" s="212" t="s">
        <v>32</v>
      </c>
      <c r="F129" s="213" t="s">
        <v>2103</v>
      </c>
      <c r="G129" s="211"/>
      <c r="H129" s="214">
        <v>0.25900000000000001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249</v>
      </c>
      <c r="AU129" s="220" t="s">
        <v>88</v>
      </c>
      <c r="AV129" s="14" t="s">
        <v>88</v>
      </c>
      <c r="AW129" s="14" t="s">
        <v>39</v>
      </c>
      <c r="AX129" s="14" t="s">
        <v>86</v>
      </c>
      <c r="AY129" s="220" t="s">
        <v>140</v>
      </c>
    </row>
    <row r="130" spans="1:65" s="2" customFormat="1" ht="21.75" customHeight="1">
      <c r="A130" s="36"/>
      <c r="B130" s="37"/>
      <c r="C130" s="167" t="s">
        <v>302</v>
      </c>
      <c r="D130" s="167" t="s">
        <v>141</v>
      </c>
      <c r="E130" s="168" t="s">
        <v>2108</v>
      </c>
      <c r="F130" s="169" t="s">
        <v>2109</v>
      </c>
      <c r="G130" s="170" t="s">
        <v>244</v>
      </c>
      <c r="H130" s="171">
        <v>3.5760000000000001</v>
      </c>
      <c r="I130" s="172"/>
      <c r="J130" s="173">
        <f>ROUND(I130*H130,2)</f>
        <v>0</v>
      </c>
      <c r="K130" s="169" t="s">
        <v>245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139</v>
      </c>
      <c r="AT130" s="178" t="s">
        <v>141</v>
      </c>
      <c r="AU130" s="178" t="s">
        <v>88</v>
      </c>
      <c r="AY130" s="18" t="s">
        <v>140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139</v>
      </c>
      <c r="BM130" s="178" t="s">
        <v>2110</v>
      </c>
    </row>
    <row r="131" spans="1:65" s="2" customFormat="1" ht="11.25">
      <c r="A131" s="36"/>
      <c r="B131" s="37"/>
      <c r="C131" s="38"/>
      <c r="D131" s="180" t="s">
        <v>146</v>
      </c>
      <c r="E131" s="38"/>
      <c r="F131" s="181" t="s">
        <v>2109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146</v>
      </c>
      <c r="AU131" s="18" t="s">
        <v>88</v>
      </c>
    </row>
    <row r="132" spans="1:65" s="2" customFormat="1" ht="11.25">
      <c r="A132" s="36"/>
      <c r="B132" s="37"/>
      <c r="C132" s="38"/>
      <c r="D132" s="198" t="s">
        <v>191</v>
      </c>
      <c r="E132" s="38"/>
      <c r="F132" s="199" t="s">
        <v>2111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191</v>
      </c>
      <c r="AU132" s="18" t="s">
        <v>88</v>
      </c>
    </row>
    <row r="133" spans="1:65" s="14" customFormat="1" ht="11.25">
      <c r="B133" s="210"/>
      <c r="C133" s="211"/>
      <c r="D133" s="180" t="s">
        <v>249</v>
      </c>
      <c r="E133" s="212" t="s">
        <v>32</v>
      </c>
      <c r="F133" s="213" t="s">
        <v>2112</v>
      </c>
      <c r="G133" s="211"/>
      <c r="H133" s="214">
        <v>2.0699999999999998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249</v>
      </c>
      <c r="AU133" s="220" t="s">
        <v>88</v>
      </c>
      <c r="AV133" s="14" t="s">
        <v>88</v>
      </c>
      <c r="AW133" s="14" t="s">
        <v>39</v>
      </c>
      <c r="AX133" s="14" t="s">
        <v>78</v>
      </c>
      <c r="AY133" s="220" t="s">
        <v>140</v>
      </c>
    </row>
    <row r="134" spans="1:65" s="14" customFormat="1" ht="11.25">
      <c r="B134" s="210"/>
      <c r="C134" s="211"/>
      <c r="D134" s="180" t="s">
        <v>249</v>
      </c>
      <c r="E134" s="212" t="s">
        <v>32</v>
      </c>
      <c r="F134" s="213" t="s">
        <v>2113</v>
      </c>
      <c r="G134" s="211"/>
      <c r="H134" s="214">
        <v>20.28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249</v>
      </c>
      <c r="AU134" s="220" t="s">
        <v>88</v>
      </c>
      <c r="AV134" s="14" t="s">
        <v>88</v>
      </c>
      <c r="AW134" s="14" t="s">
        <v>39</v>
      </c>
      <c r="AX134" s="14" t="s">
        <v>78</v>
      </c>
      <c r="AY134" s="220" t="s">
        <v>140</v>
      </c>
    </row>
    <row r="135" spans="1:65" s="15" customFormat="1" ht="11.25">
      <c r="B135" s="221"/>
      <c r="C135" s="222"/>
      <c r="D135" s="180" t="s">
        <v>249</v>
      </c>
      <c r="E135" s="223" t="s">
        <v>2056</v>
      </c>
      <c r="F135" s="224" t="s">
        <v>384</v>
      </c>
      <c r="G135" s="222"/>
      <c r="H135" s="225">
        <v>22.35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249</v>
      </c>
      <c r="AU135" s="231" t="s">
        <v>88</v>
      </c>
      <c r="AV135" s="15" t="s">
        <v>139</v>
      </c>
      <c r="AW135" s="15" t="s">
        <v>39</v>
      </c>
      <c r="AX135" s="15" t="s">
        <v>78</v>
      </c>
      <c r="AY135" s="231" t="s">
        <v>140</v>
      </c>
    </row>
    <row r="136" spans="1:65" s="14" customFormat="1" ht="11.25">
      <c r="B136" s="210"/>
      <c r="C136" s="211"/>
      <c r="D136" s="180" t="s">
        <v>249</v>
      </c>
      <c r="E136" s="212" t="s">
        <v>32</v>
      </c>
      <c r="F136" s="213" t="s">
        <v>2114</v>
      </c>
      <c r="G136" s="211"/>
      <c r="H136" s="214">
        <v>3.5760000000000001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249</v>
      </c>
      <c r="AU136" s="220" t="s">
        <v>88</v>
      </c>
      <c r="AV136" s="14" t="s">
        <v>88</v>
      </c>
      <c r="AW136" s="14" t="s">
        <v>39</v>
      </c>
      <c r="AX136" s="14" t="s">
        <v>86</v>
      </c>
      <c r="AY136" s="220" t="s">
        <v>140</v>
      </c>
    </row>
    <row r="137" spans="1:65" s="2" customFormat="1" ht="21.75" customHeight="1">
      <c r="A137" s="36"/>
      <c r="B137" s="37"/>
      <c r="C137" s="167" t="s">
        <v>309</v>
      </c>
      <c r="D137" s="167" t="s">
        <v>141</v>
      </c>
      <c r="E137" s="168" t="s">
        <v>2115</v>
      </c>
      <c r="F137" s="169" t="s">
        <v>2116</v>
      </c>
      <c r="G137" s="170" t="s">
        <v>244</v>
      </c>
      <c r="H137" s="171">
        <v>14.304</v>
      </c>
      <c r="I137" s="172"/>
      <c r="J137" s="173">
        <f>ROUND(I137*H137,2)</f>
        <v>0</v>
      </c>
      <c r="K137" s="169" t="s">
        <v>245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86</v>
      </c>
      <c r="AT137" s="178" t="s">
        <v>141</v>
      </c>
      <c r="AU137" s="178" t="s">
        <v>88</v>
      </c>
      <c r="AY137" s="18" t="s">
        <v>140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86</v>
      </c>
      <c r="BM137" s="178" t="s">
        <v>2117</v>
      </c>
    </row>
    <row r="138" spans="1:65" s="2" customFormat="1" ht="11.25">
      <c r="A138" s="36"/>
      <c r="B138" s="37"/>
      <c r="C138" s="38"/>
      <c r="D138" s="180" t="s">
        <v>146</v>
      </c>
      <c r="E138" s="38"/>
      <c r="F138" s="181" t="s">
        <v>2116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146</v>
      </c>
      <c r="AU138" s="18" t="s">
        <v>88</v>
      </c>
    </row>
    <row r="139" spans="1:65" s="2" customFormat="1" ht="11.25">
      <c r="A139" s="36"/>
      <c r="B139" s="37"/>
      <c r="C139" s="38"/>
      <c r="D139" s="198" t="s">
        <v>191</v>
      </c>
      <c r="E139" s="38"/>
      <c r="F139" s="199" t="s">
        <v>2118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191</v>
      </c>
      <c r="AU139" s="18" t="s">
        <v>88</v>
      </c>
    </row>
    <row r="140" spans="1:65" s="14" customFormat="1" ht="11.25">
      <c r="B140" s="210"/>
      <c r="C140" s="211"/>
      <c r="D140" s="180" t="s">
        <v>249</v>
      </c>
      <c r="E140" s="212" t="s">
        <v>32</v>
      </c>
      <c r="F140" s="213" t="s">
        <v>2119</v>
      </c>
      <c r="G140" s="211"/>
      <c r="H140" s="214">
        <v>14.304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249</v>
      </c>
      <c r="AU140" s="220" t="s">
        <v>88</v>
      </c>
      <c r="AV140" s="14" t="s">
        <v>88</v>
      </c>
      <c r="AW140" s="14" t="s">
        <v>39</v>
      </c>
      <c r="AX140" s="14" t="s">
        <v>86</v>
      </c>
      <c r="AY140" s="220" t="s">
        <v>140</v>
      </c>
    </row>
    <row r="141" spans="1:65" s="2" customFormat="1" ht="21.75" customHeight="1">
      <c r="A141" s="36"/>
      <c r="B141" s="37"/>
      <c r="C141" s="167" t="s">
        <v>316</v>
      </c>
      <c r="D141" s="167" t="s">
        <v>141</v>
      </c>
      <c r="E141" s="168" t="s">
        <v>2120</v>
      </c>
      <c r="F141" s="169" t="s">
        <v>2121</v>
      </c>
      <c r="G141" s="170" t="s">
        <v>244</v>
      </c>
      <c r="H141" s="171">
        <v>0.89400000000000002</v>
      </c>
      <c r="I141" s="172"/>
      <c r="J141" s="173">
        <f>ROUND(I141*H141,2)</f>
        <v>0</v>
      </c>
      <c r="K141" s="169" t="s">
        <v>245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139</v>
      </c>
      <c r="AT141" s="178" t="s">
        <v>141</v>
      </c>
      <c r="AU141" s="178" t="s">
        <v>88</v>
      </c>
      <c r="AY141" s="18" t="s">
        <v>140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139</v>
      </c>
      <c r="BM141" s="178" t="s">
        <v>2122</v>
      </c>
    </row>
    <row r="142" spans="1:65" s="2" customFormat="1" ht="11.25">
      <c r="A142" s="36"/>
      <c r="B142" s="37"/>
      <c r="C142" s="38"/>
      <c r="D142" s="180" t="s">
        <v>146</v>
      </c>
      <c r="E142" s="38"/>
      <c r="F142" s="181" t="s">
        <v>2121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146</v>
      </c>
      <c r="AU142" s="18" t="s">
        <v>88</v>
      </c>
    </row>
    <row r="143" spans="1:65" s="2" customFormat="1" ht="11.25">
      <c r="A143" s="36"/>
      <c r="B143" s="37"/>
      <c r="C143" s="38"/>
      <c r="D143" s="198" t="s">
        <v>191</v>
      </c>
      <c r="E143" s="38"/>
      <c r="F143" s="199" t="s">
        <v>2123</v>
      </c>
      <c r="G143" s="38"/>
      <c r="H143" s="38"/>
      <c r="I143" s="182"/>
      <c r="J143" s="38"/>
      <c r="K143" s="38"/>
      <c r="L143" s="41"/>
      <c r="M143" s="183"/>
      <c r="N143" s="18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191</v>
      </c>
      <c r="AU143" s="18" t="s">
        <v>88</v>
      </c>
    </row>
    <row r="144" spans="1:65" s="14" customFormat="1" ht="11.25">
      <c r="B144" s="210"/>
      <c r="C144" s="211"/>
      <c r="D144" s="180" t="s">
        <v>249</v>
      </c>
      <c r="E144" s="212" t="s">
        <v>32</v>
      </c>
      <c r="F144" s="213" t="s">
        <v>2124</v>
      </c>
      <c r="G144" s="211"/>
      <c r="H144" s="214">
        <v>0.89400000000000002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249</v>
      </c>
      <c r="AU144" s="220" t="s">
        <v>88</v>
      </c>
      <c r="AV144" s="14" t="s">
        <v>88</v>
      </c>
      <c r="AW144" s="14" t="s">
        <v>39</v>
      </c>
      <c r="AX144" s="14" t="s">
        <v>86</v>
      </c>
      <c r="AY144" s="220" t="s">
        <v>140</v>
      </c>
    </row>
    <row r="145" spans="1:65" s="2" customFormat="1" ht="21.75" customHeight="1">
      <c r="A145" s="36"/>
      <c r="B145" s="37"/>
      <c r="C145" s="167" t="s">
        <v>323</v>
      </c>
      <c r="D145" s="167" t="s">
        <v>141</v>
      </c>
      <c r="E145" s="168" t="s">
        <v>2125</v>
      </c>
      <c r="F145" s="169" t="s">
        <v>2126</v>
      </c>
      <c r="G145" s="170" t="s">
        <v>244</v>
      </c>
      <c r="H145" s="171">
        <v>3.5760000000000001</v>
      </c>
      <c r="I145" s="172"/>
      <c r="J145" s="173">
        <f>ROUND(I145*H145,2)</f>
        <v>0</v>
      </c>
      <c r="K145" s="169" t="s">
        <v>245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139</v>
      </c>
      <c r="AT145" s="178" t="s">
        <v>141</v>
      </c>
      <c r="AU145" s="178" t="s">
        <v>88</v>
      </c>
      <c r="AY145" s="18" t="s">
        <v>140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139</v>
      </c>
      <c r="BM145" s="178" t="s">
        <v>2127</v>
      </c>
    </row>
    <row r="146" spans="1:65" s="2" customFormat="1" ht="11.25">
      <c r="A146" s="36"/>
      <c r="B146" s="37"/>
      <c r="C146" s="38"/>
      <c r="D146" s="180" t="s">
        <v>146</v>
      </c>
      <c r="E146" s="38"/>
      <c r="F146" s="181" t="s">
        <v>2126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146</v>
      </c>
      <c r="AU146" s="18" t="s">
        <v>88</v>
      </c>
    </row>
    <row r="147" spans="1:65" s="2" customFormat="1" ht="11.25">
      <c r="A147" s="36"/>
      <c r="B147" s="37"/>
      <c r="C147" s="38"/>
      <c r="D147" s="198" t="s">
        <v>191</v>
      </c>
      <c r="E147" s="38"/>
      <c r="F147" s="199" t="s">
        <v>2128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191</v>
      </c>
      <c r="AU147" s="18" t="s">
        <v>88</v>
      </c>
    </row>
    <row r="148" spans="1:65" s="14" customFormat="1" ht="11.25">
      <c r="B148" s="210"/>
      <c r="C148" s="211"/>
      <c r="D148" s="180" t="s">
        <v>249</v>
      </c>
      <c r="E148" s="212" t="s">
        <v>32</v>
      </c>
      <c r="F148" s="213" t="s">
        <v>2114</v>
      </c>
      <c r="G148" s="211"/>
      <c r="H148" s="214">
        <v>3.5760000000000001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249</v>
      </c>
      <c r="AU148" s="220" t="s">
        <v>88</v>
      </c>
      <c r="AV148" s="14" t="s">
        <v>88</v>
      </c>
      <c r="AW148" s="14" t="s">
        <v>39</v>
      </c>
      <c r="AX148" s="14" t="s">
        <v>86</v>
      </c>
      <c r="AY148" s="220" t="s">
        <v>140</v>
      </c>
    </row>
    <row r="149" spans="1:65" s="2" customFormat="1" ht="16.5" customHeight="1">
      <c r="A149" s="36"/>
      <c r="B149" s="37"/>
      <c r="C149" s="167" t="s">
        <v>333</v>
      </c>
      <c r="D149" s="167" t="s">
        <v>141</v>
      </c>
      <c r="E149" s="168" t="s">
        <v>2129</v>
      </c>
      <c r="F149" s="169" t="s">
        <v>2130</v>
      </c>
      <c r="G149" s="170" t="s">
        <v>279</v>
      </c>
      <c r="H149" s="171">
        <v>9</v>
      </c>
      <c r="I149" s="172"/>
      <c r="J149" s="173">
        <f>ROUND(I149*H149,2)</f>
        <v>0</v>
      </c>
      <c r="K149" s="169" t="s">
        <v>245</v>
      </c>
      <c r="L149" s="41"/>
      <c r="M149" s="174" t="s">
        <v>32</v>
      </c>
      <c r="N149" s="175" t="s">
        <v>49</v>
      </c>
      <c r="O149" s="66"/>
      <c r="P149" s="176">
        <f>O149*H149</f>
        <v>0</v>
      </c>
      <c r="Q149" s="176">
        <v>8.4000000000000003E-4</v>
      </c>
      <c r="R149" s="176">
        <f>Q149*H149</f>
        <v>7.5600000000000007E-3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139</v>
      </c>
      <c r="AT149" s="178" t="s">
        <v>141</v>
      </c>
      <c r="AU149" s="178" t="s">
        <v>88</v>
      </c>
      <c r="AY149" s="18" t="s">
        <v>140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139</v>
      </c>
      <c r="BM149" s="178" t="s">
        <v>2131</v>
      </c>
    </row>
    <row r="150" spans="1:65" s="2" customFormat="1" ht="11.25">
      <c r="A150" s="36"/>
      <c r="B150" s="37"/>
      <c r="C150" s="38"/>
      <c r="D150" s="180" t="s">
        <v>146</v>
      </c>
      <c r="E150" s="38"/>
      <c r="F150" s="181" t="s">
        <v>2130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146</v>
      </c>
      <c r="AU150" s="18" t="s">
        <v>88</v>
      </c>
    </row>
    <row r="151" spans="1:65" s="2" customFormat="1" ht="11.25">
      <c r="A151" s="36"/>
      <c r="B151" s="37"/>
      <c r="C151" s="38"/>
      <c r="D151" s="198" t="s">
        <v>191</v>
      </c>
      <c r="E151" s="38"/>
      <c r="F151" s="199" t="s">
        <v>2132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191</v>
      </c>
      <c r="AU151" s="18" t="s">
        <v>88</v>
      </c>
    </row>
    <row r="152" spans="1:65" s="14" customFormat="1" ht="11.25">
      <c r="B152" s="210"/>
      <c r="C152" s="211"/>
      <c r="D152" s="180" t="s">
        <v>249</v>
      </c>
      <c r="E152" s="212" t="s">
        <v>32</v>
      </c>
      <c r="F152" s="213" t="s">
        <v>2133</v>
      </c>
      <c r="G152" s="211"/>
      <c r="H152" s="214">
        <v>9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249</v>
      </c>
      <c r="AU152" s="220" t="s">
        <v>88</v>
      </c>
      <c r="AV152" s="14" t="s">
        <v>88</v>
      </c>
      <c r="AW152" s="14" t="s">
        <v>39</v>
      </c>
      <c r="AX152" s="14" t="s">
        <v>86</v>
      </c>
      <c r="AY152" s="220" t="s">
        <v>140</v>
      </c>
    </row>
    <row r="153" spans="1:65" s="2" customFormat="1" ht="16.5" customHeight="1">
      <c r="A153" s="36"/>
      <c r="B153" s="37"/>
      <c r="C153" s="167" t="s">
        <v>8</v>
      </c>
      <c r="D153" s="167" t="s">
        <v>141</v>
      </c>
      <c r="E153" s="168" t="s">
        <v>2134</v>
      </c>
      <c r="F153" s="169" t="s">
        <v>2135</v>
      </c>
      <c r="G153" s="170" t="s">
        <v>279</v>
      </c>
      <c r="H153" s="171">
        <v>9</v>
      </c>
      <c r="I153" s="172"/>
      <c r="J153" s="173">
        <f>ROUND(I153*H153,2)</f>
        <v>0</v>
      </c>
      <c r="K153" s="169" t="s">
        <v>245</v>
      </c>
      <c r="L153" s="41"/>
      <c r="M153" s="174" t="s">
        <v>32</v>
      </c>
      <c r="N153" s="175" t="s">
        <v>49</v>
      </c>
      <c r="O153" s="66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8" t="s">
        <v>139</v>
      </c>
      <c r="AT153" s="178" t="s">
        <v>141</v>
      </c>
      <c r="AU153" s="178" t="s">
        <v>88</v>
      </c>
      <c r="AY153" s="18" t="s">
        <v>140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86</v>
      </c>
      <c r="BK153" s="179">
        <f>ROUND(I153*H153,2)</f>
        <v>0</v>
      </c>
      <c r="BL153" s="18" t="s">
        <v>139</v>
      </c>
      <c r="BM153" s="178" t="s">
        <v>2136</v>
      </c>
    </row>
    <row r="154" spans="1:65" s="2" customFormat="1" ht="11.25">
      <c r="A154" s="36"/>
      <c r="B154" s="37"/>
      <c r="C154" s="38"/>
      <c r="D154" s="180" t="s">
        <v>146</v>
      </c>
      <c r="E154" s="38"/>
      <c r="F154" s="181" t="s">
        <v>2135</v>
      </c>
      <c r="G154" s="38"/>
      <c r="H154" s="38"/>
      <c r="I154" s="182"/>
      <c r="J154" s="38"/>
      <c r="K154" s="38"/>
      <c r="L154" s="41"/>
      <c r="M154" s="183"/>
      <c r="N154" s="18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8" t="s">
        <v>146</v>
      </c>
      <c r="AU154" s="18" t="s">
        <v>88</v>
      </c>
    </row>
    <row r="155" spans="1:65" s="2" customFormat="1" ht="11.25">
      <c r="A155" s="36"/>
      <c r="B155" s="37"/>
      <c r="C155" s="38"/>
      <c r="D155" s="198" t="s">
        <v>191</v>
      </c>
      <c r="E155" s="38"/>
      <c r="F155" s="199" t="s">
        <v>2137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191</v>
      </c>
      <c r="AU155" s="18" t="s">
        <v>88</v>
      </c>
    </row>
    <row r="156" spans="1:65" s="2" customFormat="1" ht="21.75" customHeight="1">
      <c r="A156" s="36"/>
      <c r="B156" s="37"/>
      <c r="C156" s="167" t="s">
        <v>348</v>
      </c>
      <c r="D156" s="167" t="s">
        <v>141</v>
      </c>
      <c r="E156" s="168" t="s">
        <v>252</v>
      </c>
      <c r="F156" s="169" t="s">
        <v>253</v>
      </c>
      <c r="G156" s="170" t="s">
        <v>244</v>
      </c>
      <c r="H156" s="171">
        <v>5.5019999999999998</v>
      </c>
      <c r="I156" s="172"/>
      <c r="J156" s="173">
        <f>ROUND(I156*H156,2)</f>
        <v>0</v>
      </c>
      <c r="K156" s="169" t="s">
        <v>245</v>
      </c>
      <c r="L156" s="41"/>
      <c r="M156" s="174" t="s">
        <v>32</v>
      </c>
      <c r="N156" s="175" t="s">
        <v>49</v>
      </c>
      <c r="O156" s="66"/>
      <c r="P156" s="176">
        <f>O156*H156</f>
        <v>0</v>
      </c>
      <c r="Q156" s="176">
        <v>0</v>
      </c>
      <c r="R156" s="176">
        <f>Q156*H156</f>
        <v>0</v>
      </c>
      <c r="S156" s="176">
        <v>0</v>
      </c>
      <c r="T156" s="17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8" t="s">
        <v>139</v>
      </c>
      <c r="AT156" s="178" t="s">
        <v>141</v>
      </c>
      <c r="AU156" s="178" t="s">
        <v>88</v>
      </c>
      <c r="AY156" s="18" t="s">
        <v>140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86</v>
      </c>
      <c r="BK156" s="179">
        <f>ROUND(I156*H156,2)</f>
        <v>0</v>
      </c>
      <c r="BL156" s="18" t="s">
        <v>139</v>
      </c>
      <c r="BM156" s="178" t="s">
        <v>2138</v>
      </c>
    </row>
    <row r="157" spans="1:65" s="2" customFormat="1" ht="11.25">
      <c r="A157" s="36"/>
      <c r="B157" s="37"/>
      <c r="C157" s="38"/>
      <c r="D157" s="180" t="s">
        <v>146</v>
      </c>
      <c r="E157" s="38"/>
      <c r="F157" s="181" t="s">
        <v>253</v>
      </c>
      <c r="G157" s="38"/>
      <c r="H157" s="38"/>
      <c r="I157" s="182"/>
      <c r="J157" s="38"/>
      <c r="K157" s="38"/>
      <c r="L157" s="41"/>
      <c r="M157" s="183"/>
      <c r="N157" s="18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8" t="s">
        <v>146</v>
      </c>
      <c r="AU157" s="18" t="s">
        <v>88</v>
      </c>
    </row>
    <row r="158" spans="1:65" s="2" customFormat="1" ht="11.25">
      <c r="A158" s="36"/>
      <c r="B158" s="37"/>
      <c r="C158" s="38"/>
      <c r="D158" s="198" t="s">
        <v>191</v>
      </c>
      <c r="E158" s="38"/>
      <c r="F158" s="199" t="s">
        <v>256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191</v>
      </c>
      <c r="AU158" s="18" t="s">
        <v>88</v>
      </c>
    </row>
    <row r="159" spans="1:65" s="14" customFormat="1" ht="11.25">
      <c r="B159" s="210"/>
      <c r="C159" s="211"/>
      <c r="D159" s="180" t="s">
        <v>249</v>
      </c>
      <c r="E159" s="212" t="s">
        <v>32</v>
      </c>
      <c r="F159" s="213" t="s">
        <v>2139</v>
      </c>
      <c r="G159" s="211"/>
      <c r="H159" s="214">
        <v>5.5019999999999998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249</v>
      </c>
      <c r="AU159" s="220" t="s">
        <v>88</v>
      </c>
      <c r="AV159" s="14" t="s">
        <v>88</v>
      </c>
      <c r="AW159" s="14" t="s">
        <v>39</v>
      </c>
      <c r="AX159" s="14" t="s">
        <v>86</v>
      </c>
      <c r="AY159" s="220" t="s">
        <v>140</v>
      </c>
    </row>
    <row r="160" spans="1:65" s="2" customFormat="1" ht="24.2" customHeight="1">
      <c r="A160" s="36"/>
      <c r="B160" s="37"/>
      <c r="C160" s="167" t="s">
        <v>355</v>
      </c>
      <c r="D160" s="167" t="s">
        <v>141</v>
      </c>
      <c r="E160" s="168" t="s">
        <v>2140</v>
      </c>
      <c r="F160" s="169" t="s">
        <v>2141</v>
      </c>
      <c r="G160" s="170" t="s">
        <v>244</v>
      </c>
      <c r="H160" s="171">
        <v>33.012</v>
      </c>
      <c r="I160" s="172"/>
      <c r="J160" s="173">
        <f>ROUND(I160*H160,2)</f>
        <v>0</v>
      </c>
      <c r="K160" s="169" t="s">
        <v>245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86</v>
      </c>
      <c r="AT160" s="178" t="s">
        <v>141</v>
      </c>
      <c r="AU160" s="178" t="s">
        <v>88</v>
      </c>
      <c r="AY160" s="18" t="s">
        <v>140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86</v>
      </c>
      <c r="BM160" s="178" t="s">
        <v>2142</v>
      </c>
    </row>
    <row r="161" spans="1:65" s="2" customFormat="1" ht="11.25">
      <c r="A161" s="36"/>
      <c r="B161" s="37"/>
      <c r="C161" s="38"/>
      <c r="D161" s="180" t="s">
        <v>146</v>
      </c>
      <c r="E161" s="38"/>
      <c r="F161" s="181" t="s">
        <v>2141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146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191</v>
      </c>
      <c r="E162" s="38"/>
      <c r="F162" s="199" t="s">
        <v>2143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191</v>
      </c>
      <c r="AU162" s="18" t="s">
        <v>88</v>
      </c>
    </row>
    <row r="163" spans="1:65" s="14" customFormat="1" ht="11.25">
      <c r="B163" s="210"/>
      <c r="C163" s="211"/>
      <c r="D163" s="180" t="s">
        <v>249</v>
      </c>
      <c r="E163" s="212" t="s">
        <v>32</v>
      </c>
      <c r="F163" s="213" t="s">
        <v>2139</v>
      </c>
      <c r="G163" s="211"/>
      <c r="H163" s="214">
        <v>5.5019999999999998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249</v>
      </c>
      <c r="AU163" s="220" t="s">
        <v>88</v>
      </c>
      <c r="AV163" s="14" t="s">
        <v>88</v>
      </c>
      <c r="AW163" s="14" t="s">
        <v>39</v>
      </c>
      <c r="AX163" s="14" t="s">
        <v>78</v>
      </c>
      <c r="AY163" s="220" t="s">
        <v>140</v>
      </c>
    </row>
    <row r="164" spans="1:65" s="14" customFormat="1" ht="11.25">
      <c r="B164" s="210"/>
      <c r="C164" s="211"/>
      <c r="D164" s="180" t="s">
        <v>249</v>
      </c>
      <c r="E164" s="212" t="s">
        <v>32</v>
      </c>
      <c r="F164" s="213" t="s">
        <v>2144</v>
      </c>
      <c r="G164" s="211"/>
      <c r="H164" s="214">
        <v>33.012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249</v>
      </c>
      <c r="AU164" s="220" t="s">
        <v>88</v>
      </c>
      <c r="AV164" s="14" t="s">
        <v>88</v>
      </c>
      <c r="AW164" s="14" t="s">
        <v>39</v>
      </c>
      <c r="AX164" s="14" t="s">
        <v>86</v>
      </c>
      <c r="AY164" s="220" t="s">
        <v>140</v>
      </c>
    </row>
    <row r="165" spans="1:65" s="2" customFormat="1" ht="21.75" customHeight="1">
      <c r="A165" s="36"/>
      <c r="B165" s="37"/>
      <c r="C165" s="167" t="s">
        <v>363</v>
      </c>
      <c r="D165" s="167" t="s">
        <v>141</v>
      </c>
      <c r="E165" s="168" t="s">
        <v>2145</v>
      </c>
      <c r="F165" s="169" t="s">
        <v>2146</v>
      </c>
      <c r="G165" s="170" t="s">
        <v>244</v>
      </c>
      <c r="H165" s="171">
        <v>1.3759999999999999</v>
      </c>
      <c r="I165" s="172"/>
      <c r="J165" s="173">
        <f>ROUND(I165*H165,2)</f>
        <v>0</v>
      </c>
      <c r="K165" s="169" t="s">
        <v>245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139</v>
      </c>
      <c r="AT165" s="178" t="s">
        <v>141</v>
      </c>
      <c r="AU165" s="178" t="s">
        <v>88</v>
      </c>
      <c r="AY165" s="18" t="s">
        <v>140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139</v>
      </c>
      <c r="BM165" s="178" t="s">
        <v>2147</v>
      </c>
    </row>
    <row r="166" spans="1:65" s="2" customFormat="1" ht="11.25">
      <c r="A166" s="36"/>
      <c r="B166" s="37"/>
      <c r="C166" s="38"/>
      <c r="D166" s="180" t="s">
        <v>146</v>
      </c>
      <c r="E166" s="38"/>
      <c r="F166" s="181" t="s">
        <v>2146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146</v>
      </c>
      <c r="AU166" s="18" t="s">
        <v>88</v>
      </c>
    </row>
    <row r="167" spans="1:65" s="2" customFormat="1" ht="11.25">
      <c r="A167" s="36"/>
      <c r="B167" s="37"/>
      <c r="C167" s="38"/>
      <c r="D167" s="198" t="s">
        <v>191</v>
      </c>
      <c r="E167" s="38"/>
      <c r="F167" s="199" t="s">
        <v>2148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191</v>
      </c>
      <c r="AU167" s="18" t="s">
        <v>88</v>
      </c>
    </row>
    <row r="168" spans="1:65" s="14" customFormat="1" ht="11.25">
      <c r="B168" s="210"/>
      <c r="C168" s="211"/>
      <c r="D168" s="180" t="s">
        <v>249</v>
      </c>
      <c r="E168" s="212" t="s">
        <v>32</v>
      </c>
      <c r="F168" s="213" t="s">
        <v>2149</v>
      </c>
      <c r="G168" s="211"/>
      <c r="H168" s="214">
        <v>1.3759999999999999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249</v>
      </c>
      <c r="AU168" s="220" t="s">
        <v>88</v>
      </c>
      <c r="AV168" s="14" t="s">
        <v>88</v>
      </c>
      <c r="AW168" s="14" t="s">
        <v>39</v>
      </c>
      <c r="AX168" s="14" t="s">
        <v>86</v>
      </c>
      <c r="AY168" s="220" t="s">
        <v>140</v>
      </c>
    </row>
    <row r="169" spans="1:65" s="2" customFormat="1" ht="24.2" customHeight="1">
      <c r="A169" s="36"/>
      <c r="B169" s="37"/>
      <c r="C169" s="167" t="s">
        <v>370</v>
      </c>
      <c r="D169" s="167" t="s">
        <v>141</v>
      </c>
      <c r="E169" s="168" t="s">
        <v>2150</v>
      </c>
      <c r="F169" s="169" t="s">
        <v>2151</v>
      </c>
      <c r="G169" s="170" t="s">
        <v>244</v>
      </c>
      <c r="H169" s="171">
        <v>8.2560000000000002</v>
      </c>
      <c r="I169" s="172"/>
      <c r="J169" s="173">
        <f>ROUND(I169*H169,2)</f>
        <v>0</v>
      </c>
      <c r="K169" s="169" t="s">
        <v>245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139</v>
      </c>
      <c r="AT169" s="178" t="s">
        <v>141</v>
      </c>
      <c r="AU169" s="178" t="s">
        <v>88</v>
      </c>
      <c r="AY169" s="18" t="s">
        <v>140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139</v>
      </c>
      <c r="BM169" s="178" t="s">
        <v>2152</v>
      </c>
    </row>
    <row r="170" spans="1:65" s="2" customFormat="1" ht="11.25">
      <c r="A170" s="36"/>
      <c r="B170" s="37"/>
      <c r="C170" s="38"/>
      <c r="D170" s="180" t="s">
        <v>146</v>
      </c>
      <c r="E170" s="38"/>
      <c r="F170" s="181" t="s">
        <v>2151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146</v>
      </c>
      <c r="AU170" s="18" t="s">
        <v>88</v>
      </c>
    </row>
    <row r="171" spans="1:65" s="2" customFormat="1" ht="11.25">
      <c r="A171" s="36"/>
      <c r="B171" s="37"/>
      <c r="C171" s="38"/>
      <c r="D171" s="198" t="s">
        <v>191</v>
      </c>
      <c r="E171" s="38"/>
      <c r="F171" s="199" t="s">
        <v>2153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191</v>
      </c>
      <c r="AU171" s="18" t="s">
        <v>88</v>
      </c>
    </row>
    <row r="172" spans="1:65" s="14" customFormat="1" ht="11.25">
      <c r="B172" s="210"/>
      <c r="C172" s="211"/>
      <c r="D172" s="180" t="s">
        <v>249</v>
      </c>
      <c r="E172" s="212" t="s">
        <v>32</v>
      </c>
      <c r="F172" s="213" t="s">
        <v>2149</v>
      </c>
      <c r="G172" s="211"/>
      <c r="H172" s="214">
        <v>1.3759999999999999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249</v>
      </c>
      <c r="AU172" s="220" t="s">
        <v>88</v>
      </c>
      <c r="AV172" s="14" t="s">
        <v>88</v>
      </c>
      <c r="AW172" s="14" t="s">
        <v>39</v>
      </c>
      <c r="AX172" s="14" t="s">
        <v>78</v>
      </c>
      <c r="AY172" s="220" t="s">
        <v>140</v>
      </c>
    </row>
    <row r="173" spans="1:65" s="14" customFormat="1" ht="11.25">
      <c r="B173" s="210"/>
      <c r="C173" s="211"/>
      <c r="D173" s="180" t="s">
        <v>249</v>
      </c>
      <c r="E173" s="212" t="s">
        <v>32</v>
      </c>
      <c r="F173" s="213" t="s">
        <v>2154</v>
      </c>
      <c r="G173" s="211"/>
      <c r="H173" s="214">
        <v>8.2560000000000002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249</v>
      </c>
      <c r="AU173" s="220" t="s">
        <v>88</v>
      </c>
      <c r="AV173" s="14" t="s">
        <v>88</v>
      </c>
      <c r="AW173" s="14" t="s">
        <v>39</v>
      </c>
      <c r="AX173" s="14" t="s">
        <v>86</v>
      </c>
      <c r="AY173" s="220" t="s">
        <v>140</v>
      </c>
    </row>
    <row r="174" spans="1:65" s="2" customFormat="1" ht="16.5" customHeight="1">
      <c r="A174" s="36"/>
      <c r="B174" s="37"/>
      <c r="C174" s="167" t="s">
        <v>376</v>
      </c>
      <c r="D174" s="167" t="s">
        <v>141</v>
      </c>
      <c r="E174" s="168" t="s">
        <v>2155</v>
      </c>
      <c r="F174" s="169" t="s">
        <v>258</v>
      </c>
      <c r="G174" s="170" t="s">
        <v>259</v>
      </c>
      <c r="H174" s="171">
        <v>12.38</v>
      </c>
      <c r="I174" s="172"/>
      <c r="J174" s="173">
        <f>ROUND(I174*H174,2)</f>
        <v>0</v>
      </c>
      <c r="K174" s="169" t="s">
        <v>32</v>
      </c>
      <c r="L174" s="41"/>
      <c r="M174" s="174" t="s">
        <v>32</v>
      </c>
      <c r="N174" s="175" t="s">
        <v>49</v>
      </c>
      <c r="O174" s="66"/>
      <c r="P174" s="176">
        <f>O174*H174</f>
        <v>0</v>
      </c>
      <c r="Q174" s="176">
        <v>0</v>
      </c>
      <c r="R174" s="176">
        <f>Q174*H174</f>
        <v>0</v>
      </c>
      <c r="S174" s="176">
        <v>0</v>
      </c>
      <c r="T174" s="17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8" t="s">
        <v>139</v>
      </c>
      <c r="AT174" s="178" t="s">
        <v>141</v>
      </c>
      <c r="AU174" s="178" t="s">
        <v>88</v>
      </c>
      <c r="AY174" s="18" t="s">
        <v>140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18" t="s">
        <v>86</v>
      </c>
      <c r="BK174" s="179">
        <f>ROUND(I174*H174,2)</f>
        <v>0</v>
      </c>
      <c r="BL174" s="18" t="s">
        <v>139</v>
      </c>
      <c r="BM174" s="178" t="s">
        <v>2156</v>
      </c>
    </row>
    <row r="175" spans="1:65" s="2" customFormat="1" ht="11.25">
      <c r="A175" s="36"/>
      <c r="B175" s="37"/>
      <c r="C175" s="38"/>
      <c r="D175" s="180" t="s">
        <v>146</v>
      </c>
      <c r="E175" s="38"/>
      <c r="F175" s="181" t="s">
        <v>258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146</v>
      </c>
      <c r="AU175" s="18" t="s">
        <v>88</v>
      </c>
    </row>
    <row r="176" spans="1:65" s="14" customFormat="1" ht="11.25">
      <c r="B176" s="210"/>
      <c r="C176" s="211"/>
      <c r="D176" s="180" t="s">
        <v>249</v>
      </c>
      <c r="E176" s="212" t="s">
        <v>32</v>
      </c>
      <c r="F176" s="213" t="s">
        <v>2059</v>
      </c>
      <c r="G176" s="211"/>
      <c r="H176" s="214">
        <v>6.8780000000000001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249</v>
      </c>
      <c r="AU176" s="220" t="s">
        <v>88</v>
      </c>
      <c r="AV176" s="14" t="s">
        <v>88</v>
      </c>
      <c r="AW176" s="14" t="s">
        <v>39</v>
      </c>
      <c r="AX176" s="14" t="s">
        <v>78</v>
      </c>
      <c r="AY176" s="220" t="s">
        <v>140</v>
      </c>
    </row>
    <row r="177" spans="1:65" s="14" customFormat="1" ht="11.25">
      <c r="B177" s="210"/>
      <c r="C177" s="211"/>
      <c r="D177" s="180" t="s">
        <v>249</v>
      </c>
      <c r="E177" s="212" t="s">
        <v>32</v>
      </c>
      <c r="F177" s="213" t="s">
        <v>2157</v>
      </c>
      <c r="G177" s="211"/>
      <c r="H177" s="214">
        <v>12.38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249</v>
      </c>
      <c r="AU177" s="220" t="s">
        <v>88</v>
      </c>
      <c r="AV177" s="14" t="s">
        <v>88</v>
      </c>
      <c r="AW177" s="14" t="s">
        <v>39</v>
      </c>
      <c r="AX177" s="14" t="s">
        <v>86</v>
      </c>
      <c r="AY177" s="220" t="s">
        <v>140</v>
      </c>
    </row>
    <row r="178" spans="1:65" s="2" customFormat="1" ht="16.5" customHeight="1">
      <c r="A178" s="36"/>
      <c r="B178" s="37"/>
      <c r="C178" s="167" t="s">
        <v>7</v>
      </c>
      <c r="D178" s="167" t="s">
        <v>141</v>
      </c>
      <c r="E178" s="168" t="s">
        <v>2158</v>
      </c>
      <c r="F178" s="169" t="s">
        <v>2159</v>
      </c>
      <c r="G178" s="170" t="s">
        <v>244</v>
      </c>
      <c r="H178" s="171">
        <v>18.059999999999999</v>
      </c>
      <c r="I178" s="172"/>
      <c r="J178" s="173">
        <f>ROUND(I178*H178,2)</f>
        <v>0</v>
      </c>
      <c r="K178" s="169" t="s">
        <v>245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139</v>
      </c>
      <c r="AT178" s="178" t="s">
        <v>141</v>
      </c>
      <c r="AU178" s="178" t="s">
        <v>88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139</v>
      </c>
      <c r="BM178" s="178" t="s">
        <v>2160</v>
      </c>
    </row>
    <row r="179" spans="1:65" s="2" customFormat="1" ht="11.25">
      <c r="A179" s="36"/>
      <c r="B179" s="37"/>
      <c r="C179" s="38"/>
      <c r="D179" s="180" t="s">
        <v>146</v>
      </c>
      <c r="E179" s="38"/>
      <c r="F179" s="181" t="s">
        <v>2159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88</v>
      </c>
    </row>
    <row r="180" spans="1:65" s="2" customFormat="1" ht="11.25">
      <c r="A180" s="36"/>
      <c r="B180" s="37"/>
      <c r="C180" s="38"/>
      <c r="D180" s="198" t="s">
        <v>191</v>
      </c>
      <c r="E180" s="38"/>
      <c r="F180" s="199" t="s">
        <v>2161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191</v>
      </c>
      <c r="AU180" s="18" t="s">
        <v>88</v>
      </c>
    </row>
    <row r="181" spans="1:65" s="14" customFormat="1" ht="11.25">
      <c r="B181" s="210"/>
      <c r="C181" s="211"/>
      <c r="D181" s="180" t="s">
        <v>249</v>
      </c>
      <c r="E181" s="212" t="s">
        <v>32</v>
      </c>
      <c r="F181" s="213" t="s">
        <v>2162</v>
      </c>
      <c r="G181" s="211"/>
      <c r="H181" s="214">
        <v>18.059999999999999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249</v>
      </c>
      <c r="AU181" s="220" t="s">
        <v>88</v>
      </c>
      <c r="AV181" s="14" t="s">
        <v>88</v>
      </c>
      <c r="AW181" s="14" t="s">
        <v>39</v>
      </c>
      <c r="AX181" s="14" t="s">
        <v>86</v>
      </c>
      <c r="AY181" s="220" t="s">
        <v>140</v>
      </c>
    </row>
    <row r="182" spans="1:65" s="2" customFormat="1" ht="16.5" customHeight="1">
      <c r="A182" s="36"/>
      <c r="B182" s="37"/>
      <c r="C182" s="167" t="s">
        <v>392</v>
      </c>
      <c r="D182" s="167" t="s">
        <v>141</v>
      </c>
      <c r="E182" s="168" t="s">
        <v>2163</v>
      </c>
      <c r="F182" s="169" t="s">
        <v>2164</v>
      </c>
      <c r="G182" s="170" t="s">
        <v>244</v>
      </c>
      <c r="H182" s="171">
        <v>3.4390000000000001</v>
      </c>
      <c r="I182" s="172"/>
      <c r="J182" s="173">
        <f>ROUND(I182*H182,2)</f>
        <v>0</v>
      </c>
      <c r="K182" s="169" t="s">
        <v>245</v>
      </c>
      <c r="L182" s="41"/>
      <c r="M182" s="174" t="s">
        <v>32</v>
      </c>
      <c r="N182" s="175" t="s">
        <v>49</v>
      </c>
      <c r="O182" s="66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8" t="s">
        <v>139</v>
      </c>
      <c r="AT182" s="178" t="s">
        <v>141</v>
      </c>
      <c r="AU182" s="178" t="s">
        <v>88</v>
      </c>
      <c r="AY182" s="18" t="s">
        <v>140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86</v>
      </c>
      <c r="BK182" s="179">
        <f>ROUND(I182*H182,2)</f>
        <v>0</v>
      </c>
      <c r="BL182" s="18" t="s">
        <v>139</v>
      </c>
      <c r="BM182" s="178" t="s">
        <v>2165</v>
      </c>
    </row>
    <row r="183" spans="1:65" s="2" customFormat="1" ht="11.25">
      <c r="A183" s="36"/>
      <c r="B183" s="37"/>
      <c r="C183" s="38"/>
      <c r="D183" s="180" t="s">
        <v>146</v>
      </c>
      <c r="E183" s="38"/>
      <c r="F183" s="181" t="s">
        <v>2164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146</v>
      </c>
      <c r="AU183" s="18" t="s">
        <v>88</v>
      </c>
    </row>
    <row r="184" spans="1:65" s="2" customFormat="1" ht="11.25">
      <c r="A184" s="36"/>
      <c r="B184" s="37"/>
      <c r="C184" s="38"/>
      <c r="D184" s="198" t="s">
        <v>191</v>
      </c>
      <c r="E184" s="38"/>
      <c r="F184" s="199" t="s">
        <v>2166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191</v>
      </c>
      <c r="AU184" s="18" t="s">
        <v>88</v>
      </c>
    </row>
    <row r="185" spans="1:65" s="14" customFormat="1" ht="11.25">
      <c r="B185" s="210"/>
      <c r="C185" s="211"/>
      <c r="D185" s="180" t="s">
        <v>249</v>
      </c>
      <c r="E185" s="212" t="s">
        <v>32</v>
      </c>
      <c r="F185" s="213" t="s">
        <v>2167</v>
      </c>
      <c r="G185" s="211"/>
      <c r="H185" s="214">
        <v>0.78800000000000003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249</v>
      </c>
      <c r="AU185" s="220" t="s">
        <v>88</v>
      </c>
      <c r="AV185" s="14" t="s">
        <v>88</v>
      </c>
      <c r="AW185" s="14" t="s">
        <v>39</v>
      </c>
      <c r="AX185" s="14" t="s">
        <v>78</v>
      </c>
      <c r="AY185" s="220" t="s">
        <v>140</v>
      </c>
    </row>
    <row r="186" spans="1:65" s="14" customFormat="1" ht="11.25">
      <c r="B186" s="210"/>
      <c r="C186" s="211"/>
      <c r="D186" s="180" t="s">
        <v>249</v>
      </c>
      <c r="E186" s="212" t="s">
        <v>32</v>
      </c>
      <c r="F186" s="213" t="s">
        <v>2168</v>
      </c>
      <c r="G186" s="211"/>
      <c r="H186" s="214">
        <v>6.09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249</v>
      </c>
      <c r="AU186" s="220" t="s">
        <v>88</v>
      </c>
      <c r="AV186" s="14" t="s">
        <v>88</v>
      </c>
      <c r="AW186" s="14" t="s">
        <v>39</v>
      </c>
      <c r="AX186" s="14" t="s">
        <v>78</v>
      </c>
      <c r="AY186" s="220" t="s">
        <v>140</v>
      </c>
    </row>
    <row r="187" spans="1:65" s="15" customFormat="1" ht="11.25">
      <c r="B187" s="221"/>
      <c r="C187" s="222"/>
      <c r="D187" s="180" t="s">
        <v>249</v>
      </c>
      <c r="E187" s="223" t="s">
        <v>2059</v>
      </c>
      <c r="F187" s="224" t="s">
        <v>384</v>
      </c>
      <c r="G187" s="222"/>
      <c r="H187" s="225">
        <v>6.8780000000000001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249</v>
      </c>
      <c r="AU187" s="231" t="s">
        <v>88</v>
      </c>
      <c r="AV187" s="15" t="s">
        <v>139</v>
      </c>
      <c r="AW187" s="15" t="s">
        <v>39</v>
      </c>
      <c r="AX187" s="15" t="s">
        <v>78</v>
      </c>
      <c r="AY187" s="231" t="s">
        <v>140</v>
      </c>
    </row>
    <row r="188" spans="1:65" s="14" customFormat="1" ht="11.25">
      <c r="B188" s="210"/>
      <c r="C188" s="211"/>
      <c r="D188" s="180" t="s">
        <v>249</v>
      </c>
      <c r="E188" s="212" t="s">
        <v>32</v>
      </c>
      <c r="F188" s="213" t="s">
        <v>2169</v>
      </c>
      <c r="G188" s="211"/>
      <c r="H188" s="214">
        <v>3.4390000000000001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249</v>
      </c>
      <c r="AU188" s="220" t="s">
        <v>88</v>
      </c>
      <c r="AV188" s="14" t="s">
        <v>88</v>
      </c>
      <c r="AW188" s="14" t="s">
        <v>39</v>
      </c>
      <c r="AX188" s="14" t="s">
        <v>86</v>
      </c>
      <c r="AY188" s="220" t="s">
        <v>140</v>
      </c>
    </row>
    <row r="189" spans="1:65" s="2" customFormat="1" ht="16.5" customHeight="1">
      <c r="A189" s="36"/>
      <c r="B189" s="37"/>
      <c r="C189" s="167" t="s">
        <v>399</v>
      </c>
      <c r="D189" s="167" t="s">
        <v>141</v>
      </c>
      <c r="E189" s="168" t="s">
        <v>2170</v>
      </c>
      <c r="F189" s="169" t="s">
        <v>2171</v>
      </c>
      <c r="G189" s="170" t="s">
        <v>244</v>
      </c>
      <c r="H189" s="171">
        <v>3.4390000000000001</v>
      </c>
      <c r="I189" s="172"/>
      <c r="J189" s="173">
        <f>ROUND(I189*H189,2)</f>
        <v>0</v>
      </c>
      <c r="K189" s="169" t="s">
        <v>245</v>
      </c>
      <c r="L189" s="41"/>
      <c r="M189" s="174" t="s">
        <v>32</v>
      </c>
      <c r="N189" s="175" t="s">
        <v>49</v>
      </c>
      <c r="O189" s="66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8" t="s">
        <v>139</v>
      </c>
      <c r="AT189" s="178" t="s">
        <v>141</v>
      </c>
      <c r="AU189" s="178" t="s">
        <v>88</v>
      </c>
      <c r="AY189" s="18" t="s">
        <v>140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86</v>
      </c>
      <c r="BK189" s="179">
        <f>ROUND(I189*H189,2)</f>
        <v>0</v>
      </c>
      <c r="BL189" s="18" t="s">
        <v>139</v>
      </c>
      <c r="BM189" s="178" t="s">
        <v>2172</v>
      </c>
    </row>
    <row r="190" spans="1:65" s="2" customFormat="1" ht="11.25">
      <c r="A190" s="36"/>
      <c r="B190" s="37"/>
      <c r="C190" s="38"/>
      <c r="D190" s="180" t="s">
        <v>146</v>
      </c>
      <c r="E190" s="38"/>
      <c r="F190" s="181" t="s">
        <v>2171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146</v>
      </c>
      <c r="AU190" s="18" t="s">
        <v>88</v>
      </c>
    </row>
    <row r="191" spans="1:65" s="2" customFormat="1" ht="11.25">
      <c r="A191" s="36"/>
      <c r="B191" s="37"/>
      <c r="C191" s="38"/>
      <c r="D191" s="198" t="s">
        <v>191</v>
      </c>
      <c r="E191" s="38"/>
      <c r="F191" s="199" t="s">
        <v>2173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191</v>
      </c>
      <c r="AU191" s="18" t="s">
        <v>88</v>
      </c>
    </row>
    <row r="192" spans="1:65" s="14" customFormat="1" ht="11.25">
      <c r="B192" s="210"/>
      <c r="C192" s="211"/>
      <c r="D192" s="180" t="s">
        <v>249</v>
      </c>
      <c r="E192" s="212" t="s">
        <v>32</v>
      </c>
      <c r="F192" s="213" t="s">
        <v>2169</v>
      </c>
      <c r="G192" s="211"/>
      <c r="H192" s="214">
        <v>3.4390000000000001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249</v>
      </c>
      <c r="AU192" s="220" t="s">
        <v>88</v>
      </c>
      <c r="AV192" s="14" t="s">
        <v>88</v>
      </c>
      <c r="AW192" s="14" t="s">
        <v>39</v>
      </c>
      <c r="AX192" s="14" t="s">
        <v>86</v>
      </c>
      <c r="AY192" s="220" t="s">
        <v>140</v>
      </c>
    </row>
    <row r="193" spans="1:65" s="2" customFormat="1" ht="16.5" customHeight="1">
      <c r="A193" s="36"/>
      <c r="B193" s="37"/>
      <c r="C193" s="232" t="s">
        <v>406</v>
      </c>
      <c r="D193" s="232" t="s">
        <v>416</v>
      </c>
      <c r="E193" s="233" t="s">
        <v>2174</v>
      </c>
      <c r="F193" s="234" t="s">
        <v>2175</v>
      </c>
      <c r="G193" s="235" t="s">
        <v>259</v>
      </c>
      <c r="H193" s="236">
        <v>12.38</v>
      </c>
      <c r="I193" s="237"/>
      <c r="J193" s="238">
        <f>ROUND(I193*H193,2)</f>
        <v>0</v>
      </c>
      <c r="K193" s="234" t="s">
        <v>245</v>
      </c>
      <c r="L193" s="239"/>
      <c r="M193" s="240" t="s">
        <v>32</v>
      </c>
      <c r="N193" s="241" t="s">
        <v>49</v>
      </c>
      <c r="O193" s="66"/>
      <c r="P193" s="176">
        <f>O193*H193</f>
        <v>0</v>
      </c>
      <c r="Q193" s="176">
        <v>1</v>
      </c>
      <c r="R193" s="176">
        <f>Q193*H193</f>
        <v>12.38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173</v>
      </c>
      <c r="AT193" s="178" t="s">
        <v>416</v>
      </c>
      <c r="AU193" s="178" t="s">
        <v>88</v>
      </c>
      <c r="AY193" s="18" t="s">
        <v>140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139</v>
      </c>
      <c r="BM193" s="178" t="s">
        <v>2176</v>
      </c>
    </row>
    <row r="194" spans="1:65" s="2" customFormat="1" ht="11.25">
      <c r="A194" s="36"/>
      <c r="B194" s="37"/>
      <c r="C194" s="38"/>
      <c r="D194" s="180" t="s">
        <v>146</v>
      </c>
      <c r="E194" s="38"/>
      <c r="F194" s="181" t="s">
        <v>2175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146</v>
      </c>
      <c r="AU194" s="18" t="s">
        <v>88</v>
      </c>
    </row>
    <row r="195" spans="1:65" s="14" customFormat="1" ht="11.25">
      <c r="B195" s="210"/>
      <c r="C195" s="211"/>
      <c r="D195" s="180" t="s">
        <v>249</v>
      </c>
      <c r="E195" s="212" t="s">
        <v>32</v>
      </c>
      <c r="F195" s="213" t="s">
        <v>2059</v>
      </c>
      <c r="G195" s="211"/>
      <c r="H195" s="214">
        <v>6.8780000000000001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249</v>
      </c>
      <c r="AU195" s="220" t="s">
        <v>88</v>
      </c>
      <c r="AV195" s="14" t="s">
        <v>88</v>
      </c>
      <c r="AW195" s="14" t="s">
        <v>39</v>
      </c>
      <c r="AX195" s="14" t="s">
        <v>78</v>
      </c>
      <c r="AY195" s="220" t="s">
        <v>140</v>
      </c>
    </row>
    <row r="196" spans="1:65" s="14" customFormat="1" ht="11.25">
      <c r="B196" s="210"/>
      <c r="C196" s="211"/>
      <c r="D196" s="180" t="s">
        <v>249</v>
      </c>
      <c r="E196" s="212" t="s">
        <v>32</v>
      </c>
      <c r="F196" s="213" t="s">
        <v>2157</v>
      </c>
      <c r="G196" s="211"/>
      <c r="H196" s="214">
        <v>12.38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249</v>
      </c>
      <c r="AU196" s="220" t="s">
        <v>88</v>
      </c>
      <c r="AV196" s="14" t="s">
        <v>88</v>
      </c>
      <c r="AW196" s="14" t="s">
        <v>39</v>
      </c>
      <c r="AX196" s="14" t="s">
        <v>86</v>
      </c>
      <c r="AY196" s="220" t="s">
        <v>140</v>
      </c>
    </row>
    <row r="197" spans="1:65" s="2" customFormat="1" ht="16.5" customHeight="1">
      <c r="A197" s="36"/>
      <c r="B197" s="37"/>
      <c r="C197" s="167" t="s">
        <v>415</v>
      </c>
      <c r="D197" s="167" t="s">
        <v>141</v>
      </c>
      <c r="E197" s="168" t="s">
        <v>2177</v>
      </c>
      <c r="F197" s="169" t="s">
        <v>2178</v>
      </c>
      <c r="G197" s="170" t="s">
        <v>821</v>
      </c>
      <c r="H197" s="171">
        <v>1</v>
      </c>
      <c r="I197" s="172"/>
      <c r="J197" s="173">
        <f>ROUND(I197*H197,2)</f>
        <v>0</v>
      </c>
      <c r="K197" s="169" t="s">
        <v>32</v>
      </c>
      <c r="L197" s="41"/>
      <c r="M197" s="174" t="s">
        <v>32</v>
      </c>
      <c r="N197" s="175" t="s">
        <v>49</v>
      </c>
      <c r="O197" s="6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139</v>
      </c>
      <c r="AT197" s="178" t="s">
        <v>141</v>
      </c>
      <c r="AU197" s="178" t="s">
        <v>88</v>
      </c>
      <c r="AY197" s="18" t="s">
        <v>140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139</v>
      </c>
      <c r="BM197" s="178" t="s">
        <v>2179</v>
      </c>
    </row>
    <row r="198" spans="1:65" s="2" customFormat="1" ht="11.25">
      <c r="A198" s="36"/>
      <c r="B198" s="37"/>
      <c r="C198" s="38"/>
      <c r="D198" s="180" t="s">
        <v>146</v>
      </c>
      <c r="E198" s="38"/>
      <c r="F198" s="181" t="s">
        <v>2178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146</v>
      </c>
      <c r="AU198" s="18" t="s">
        <v>88</v>
      </c>
    </row>
    <row r="199" spans="1:65" s="2" customFormat="1" ht="16.5" customHeight="1">
      <c r="A199" s="36"/>
      <c r="B199" s="37"/>
      <c r="C199" s="167" t="s">
        <v>421</v>
      </c>
      <c r="D199" s="167" t="s">
        <v>141</v>
      </c>
      <c r="E199" s="168" t="s">
        <v>2180</v>
      </c>
      <c r="F199" s="169" t="s">
        <v>2181</v>
      </c>
      <c r="G199" s="170" t="s">
        <v>366</v>
      </c>
      <c r="H199" s="171">
        <v>1</v>
      </c>
      <c r="I199" s="172"/>
      <c r="J199" s="173">
        <f>ROUND(I199*H199,2)</f>
        <v>0</v>
      </c>
      <c r="K199" s="169" t="s">
        <v>32</v>
      </c>
      <c r="L199" s="41"/>
      <c r="M199" s="174" t="s">
        <v>32</v>
      </c>
      <c r="N199" s="175" t="s">
        <v>49</v>
      </c>
      <c r="O199" s="66"/>
      <c r="P199" s="176">
        <f>O199*H199</f>
        <v>0</v>
      </c>
      <c r="Q199" s="176">
        <v>0.13</v>
      </c>
      <c r="R199" s="176">
        <f>Q199*H199</f>
        <v>0.13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86</v>
      </c>
      <c r="AT199" s="178" t="s">
        <v>141</v>
      </c>
      <c r="AU199" s="178" t="s">
        <v>88</v>
      </c>
      <c r="AY199" s="18" t="s">
        <v>140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86</v>
      </c>
      <c r="BM199" s="178" t="s">
        <v>2182</v>
      </c>
    </row>
    <row r="200" spans="1:65" s="2" customFormat="1" ht="11.25">
      <c r="A200" s="36"/>
      <c r="B200" s="37"/>
      <c r="C200" s="38"/>
      <c r="D200" s="180" t="s">
        <v>146</v>
      </c>
      <c r="E200" s="38"/>
      <c r="F200" s="181" t="s">
        <v>2181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146</v>
      </c>
      <c r="AU200" s="18" t="s">
        <v>88</v>
      </c>
    </row>
    <row r="201" spans="1:65" s="11" customFormat="1" ht="22.9" customHeight="1">
      <c r="B201" s="153"/>
      <c r="C201" s="154"/>
      <c r="D201" s="155" t="s">
        <v>77</v>
      </c>
      <c r="E201" s="196" t="s">
        <v>160</v>
      </c>
      <c r="F201" s="196" t="s">
        <v>559</v>
      </c>
      <c r="G201" s="154"/>
      <c r="H201" s="154"/>
      <c r="I201" s="157"/>
      <c r="J201" s="197">
        <f>BK201</f>
        <v>0</v>
      </c>
      <c r="K201" s="154"/>
      <c r="L201" s="159"/>
      <c r="M201" s="160"/>
      <c r="N201" s="161"/>
      <c r="O201" s="161"/>
      <c r="P201" s="162">
        <f>SUM(P202:P204)</f>
        <v>0</v>
      </c>
      <c r="Q201" s="161"/>
      <c r="R201" s="162">
        <f>SUM(R202:R204)</f>
        <v>0</v>
      </c>
      <c r="S201" s="161"/>
      <c r="T201" s="163">
        <f>SUM(T202:T204)</f>
        <v>0</v>
      </c>
      <c r="AR201" s="164" t="s">
        <v>86</v>
      </c>
      <c r="AT201" s="165" t="s">
        <v>77</v>
      </c>
      <c r="AU201" s="165" t="s">
        <v>86</v>
      </c>
      <c r="AY201" s="164" t="s">
        <v>140</v>
      </c>
      <c r="BK201" s="166">
        <f>SUM(BK202:BK204)</f>
        <v>0</v>
      </c>
    </row>
    <row r="202" spans="1:65" s="2" customFormat="1" ht="16.5" customHeight="1">
      <c r="A202" s="36"/>
      <c r="B202" s="37"/>
      <c r="C202" s="167" t="s">
        <v>430</v>
      </c>
      <c r="D202" s="167" t="s">
        <v>141</v>
      </c>
      <c r="E202" s="168" t="s">
        <v>2183</v>
      </c>
      <c r="F202" s="169" t="s">
        <v>2184</v>
      </c>
      <c r="G202" s="170" t="s">
        <v>279</v>
      </c>
      <c r="H202" s="171">
        <v>4.05</v>
      </c>
      <c r="I202" s="172"/>
      <c r="J202" s="173">
        <f>ROUND(I202*H202,2)</f>
        <v>0</v>
      </c>
      <c r="K202" s="169" t="s">
        <v>245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139</v>
      </c>
      <c r="AT202" s="178" t="s">
        <v>141</v>
      </c>
      <c r="AU202" s="178" t="s">
        <v>88</v>
      </c>
      <c r="AY202" s="18" t="s">
        <v>140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139</v>
      </c>
      <c r="BM202" s="178" t="s">
        <v>2185</v>
      </c>
    </row>
    <row r="203" spans="1:65" s="2" customFormat="1" ht="11.25">
      <c r="A203" s="36"/>
      <c r="B203" s="37"/>
      <c r="C203" s="38"/>
      <c r="D203" s="180" t="s">
        <v>146</v>
      </c>
      <c r="E203" s="38"/>
      <c r="F203" s="181" t="s">
        <v>2184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146</v>
      </c>
      <c r="AU203" s="18" t="s">
        <v>88</v>
      </c>
    </row>
    <row r="204" spans="1:65" s="2" customFormat="1" ht="11.25">
      <c r="A204" s="36"/>
      <c r="B204" s="37"/>
      <c r="C204" s="38"/>
      <c r="D204" s="198" t="s">
        <v>191</v>
      </c>
      <c r="E204" s="38"/>
      <c r="F204" s="199" t="s">
        <v>2186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191</v>
      </c>
      <c r="AU204" s="18" t="s">
        <v>88</v>
      </c>
    </row>
    <row r="205" spans="1:65" s="11" customFormat="1" ht="22.9" customHeight="1">
      <c r="B205" s="153"/>
      <c r="C205" s="154"/>
      <c r="D205" s="155" t="s">
        <v>77</v>
      </c>
      <c r="E205" s="196" t="s">
        <v>173</v>
      </c>
      <c r="F205" s="196" t="s">
        <v>2187</v>
      </c>
      <c r="G205" s="154"/>
      <c r="H205" s="154"/>
      <c r="I205" s="157"/>
      <c r="J205" s="197">
        <f>BK205</f>
        <v>0</v>
      </c>
      <c r="K205" s="154"/>
      <c r="L205" s="159"/>
      <c r="M205" s="160"/>
      <c r="N205" s="161"/>
      <c r="O205" s="161"/>
      <c r="P205" s="162">
        <f>SUM(P206:P208)</f>
        <v>0</v>
      </c>
      <c r="Q205" s="161"/>
      <c r="R205" s="162">
        <f>SUM(R206:R208)</f>
        <v>2.6550000000000002E-3</v>
      </c>
      <c r="S205" s="161"/>
      <c r="T205" s="163">
        <f>SUM(T206:T208)</f>
        <v>0</v>
      </c>
      <c r="AR205" s="164" t="s">
        <v>86</v>
      </c>
      <c r="AT205" s="165" t="s">
        <v>77</v>
      </c>
      <c r="AU205" s="165" t="s">
        <v>86</v>
      </c>
      <c r="AY205" s="164" t="s">
        <v>140</v>
      </c>
      <c r="BK205" s="166">
        <f>SUM(BK206:BK208)</f>
        <v>0</v>
      </c>
    </row>
    <row r="206" spans="1:65" s="2" customFormat="1" ht="16.5" customHeight="1">
      <c r="A206" s="36"/>
      <c r="B206" s="37"/>
      <c r="C206" s="167" t="s">
        <v>435</v>
      </c>
      <c r="D206" s="167" t="s">
        <v>141</v>
      </c>
      <c r="E206" s="168" t="s">
        <v>2188</v>
      </c>
      <c r="F206" s="169" t="s">
        <v>2189</v>
      </c>
      <c r="G206" s="170" t="s">
        <v>358</v>
      </c>
      <c r="H206" s="171">
        <v>29.5</v>
      </c>
      <c r="I206" s="172"/>
      <c r="J206" s="173">
        <f>ROUND(I206*H206,2)</f>
        <v>0</v>
      </c>
      <c r="K206" s="169" t="s">
        <v>245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9.0000000000000006E-5</v>
      </c>
      <c r="R206" s="176">
        <f>Q206*H206</f>
        <v>2.6550000000000002E-3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139</v>
      </c>
      <c r="AT206" s="178" t="s">
        <v>141</v>
      </c>
      <c r="AU206" s="178" t="s">
        <v>88</v>
      </c>
      <c r="AY206" s="18" t="s">
        <v>140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139</v>
      </c>
      <c r="BM206" s="178" t="s">
        <v>2190</v>
      </c>
    </row>
    <row r="207" spans="1:65" s="2" customFormat="1" ht="11.25">
      <c r="A207" s="36"/>
      <c r="B207" s="37"/>
      <c r="C207" s="38"/>
      <c r="D207" s="180" t="s">
        <v>146</v>
      </c>
      <c r="E207" s="38"/>
      <c r="F207" s="181" t="s">
        <v>2189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146</v>
      </c>
      <c r="AU207" s="18" t="s">
        <v>88</v>
      </c>
    </row>
    <row r="208" spans="1:65" s="2" customFormat="1" ht="11.25">
      <c r="A208" s="36"/>
      <c r="B208" s="37"/>
      <c r="C208" s="38"/>
      <c r="D208" s="198" t="s">
        <v>191</v>
      </c>
      <c r="E208" s="38"/>
      <c r="F208" s="199" t="s">
        <v>2191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191</v>
      </c>
      <c r="AU208" s="18" t="s">
        <v>88</v>
      </c>
    </row>
    <row r="209" spans="1:65" s="11" customFormat="1" ht="22.9" customHeight="1">
      <c r="B209" s="153"/>
      <c r="C209" s="154"/>
      <c r="D209" s="155" t="s">
        <v>77</v>
      </c>
      <c r="E209" s="196" t="s">
        <v>2192</v>
      </c>
      <c r="F209" s="196" t="s">
        <v>2193</v>
      </c>
      <c r="G209" s="154"/>
      <c r="H209" s="154"/>
      <c r="I209" s="157"/>
      <c r="J209" s="197">
        <f>BK209</f>
        <v>0</v>
      </c>
      <c r="K209" s="154"/>
      <c r="L209" s="159"/>
      <c r="M209" s="160"/>
      <c r="N209" s="161"/>
      <c r="O209" s="161"/>
      <c r="P209" s="162">
        <f>SUM(P210:P220)</f>
        <v>0</v>
      </c>
      <c r="Q209" s="161"/>
      <c r="R209" s="162">
        <f>SUM(R210:R220)</f>
        <v>0</v>
      </c>
      <c r="S209" s="161"/>
      <c r="T209" s="163">
        <f>SUM(T210:T220)</f>
        <v>0</v>
      </c>
      <c r="AR209" s="164" t="s">
        <v>86</v>
      </c>
      <c r="AT209" s="165" t="s">
        <v>77</v>
      </c>
      <c r="AU209" s="165" t="s">
        <v>86</v>
      </c>
      <c r="AY209" s="164" t="s">
        <v>140</v>
      </c>
      <c r="BK209" s="166">
        <f>SUM(BK210:BK220)</f>
        <v>0</v>
      </c>
    </row>
    <row r="210" spans="1:65" s="2" customFormat="1" ht="16.5" customHeight="1">
      <c r="A210" s="36"/>
      <c r="B210" s="37"/>
      <c r="C210" s="167" t="s">
        <v>458</v>
      </c>
      <c r="D210" s="167" t="s">
        <v>141</v>
      </c>
      <c r="E210" s="168" t="s">
        <v>2194</v>
      </c>
      <c r="F210" s="169" t="s">
        <v>2195</v>
      </c>
      <c r="G210" s="170" t="s">
        <v>259</v>
      </c>
      <c r="H210" s="171">
        <v>1.175</v>
      </c>
      <c r="I210" s="172"/>
      <c r="J210" s="173">
        <f>ROUND(I210*H210,2)</f>
        <v>0</v>
      </c>
      <c r="K210" s="169" t="s">
        <v>245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139</v>
      </c>
      <c r="AT210" s="178" t="s">
        <v>141</v>
      </c>
      <c r="AU210" s="178" t="s">
        <v>88</v>
      </c>
      <c r="AY210" s="18" t="s">
        <v>140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139</v>
      </c>
      <c r="BM210" s="178" t="s">
        <v>2196</v>
      </c>
    </row>
    <row r="211" spans="1:65" s="2" customFormat="1" ht="11.25">
      <c r="A211" s="36"/>
      <c r="B211" s="37"/>
      <c r="C211" s="38"/>
      <c r="D211" s="180" t="s">
        <v>146</v>
      </c>
      <c r="E211" s="38"/>
      <c r="F211" s="181" t="s">
        <v>2195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146</v>
      </c>
      <c r="AU211" s="18" t="s">
        <v>88</v>
      </c>
    </row>
    <row r="212" spans="1:65" s="2" customFormat="1" ht="11.25">
      <c r="A212" s="36"/>
      <c r="B212" s="37"/>
      <c r="C212" s="38"/>
      <c r="D212" s="198" t="s">
        <v>191</v>
      </c>
      <c r="E212" s="38"/>
      <c r="F212" s="199" t="s">
        <v>2197</v>
      </c>
      <c r="G212" s="38"/>
      <c r="H212" s="38"/>
      <c r="I212" s="182"/>
      <c r="J212" s="38"/>
      <c r="K212" s="38"/>
      <c r="L212" s="41"/>
      <c r="M212" s="183"/>
      <c r="N212" s="18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8" t="s">
        <v>191</v>
      </c>
      <c r="AU212" s="18" t="s">
        <v>88</v>
      </c>
    </row>
    <row r="213" spans="1:65" s="2" customFormat="1" ht="16.5" customHeight="1">
      <c r="A213" s="36"/>
      <c r="B213" s="37"/>
      <c r="C213" s="167" t="s">
        <v>463</v>
      </c>
      <c r="D213" s="167" t="s">
        <v>141</v>
      </c>
      <c r="E213" s="168" t="s">
        <v>2198</v>
      </c>
      <c r="F213" s="169" t="s">
        <v>2199</v>
      </c>
      <c r="G213" s="170" t="s">
        <v>259</v>
      </c>
      <c r="H213" s="171">
        <v>17.625</v>
      </c>
      <c r="I213" s="172"/>
      <c r="J213" s="173">
        <f>ROUND(I213*H213,2)</f>
        <v>0</v>
      </c>
      <c r="K213" s="169" t="s">
        <v>245</v>
      </c>
      <c r="L213" s="41"/>
      <c r="M213" s="174" t="s">
        <v>32</v>
      </c>
      <c r="N213" s="175" t="s">
        <v>49</v>
      </c>
      <c r="O213" s="66"/>
      <c r="P213" s="176">
        <f>O213*H213</f>
        <v>0</v>
      </c>
      <c r="Q213" s="176">
        <v>0</v>
      </c>
      <c r="R213" s="176">
        <f>Q213*H213</f>
        <v>0</v>
      </c>
      <c r="S213" s="176">
        <v>0</v>
      </c>
      <c r="T213" s="17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8" t="s">
        <v>139</v>
      </c>
      <c r="AT213" s="178" t="s">
        <v>141</v>
      </c>
      <c r="AU213" s="178" t="s">
        <v>88</v>
      </c>
      <c r="AY213" s="18" t="s">
        <v>140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18" t="s">
        <v>86</v>
      </c>
      <c r="BK213" s="179">
        <f>ROUND(I213*H213,2)</f>
        <v>0</v>
      </c>
      <c r="BL213" s="18" t="s">
        <v>139</v>
      </c>
      <c r="BM213" s="178" t="s">
        <v>2200</v>
      </c>
    </row>
    <row r="214" spans="1:65" s="2" customFormat="1" ht="11.25">
      <c r="A214" s="36"/>
      <c r="B214" s="37"/>
      <c r="C214" s="38"/>
      <c r="D214" s="180" t="s">
        <v>146</v>
      </c>
      <c r="E214" s="38"/>
      <c r="F214" s="181" t="s">
        <v>2199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146</v>
      </c>
      <c r="AU214" s="18" t="s">
        <v>88</v>
      </c>
    </row>
    <row r="215" spans="1:65" s="2" customFormat="1" ht="11.25">
      <c r="A215" s="36"/>
      <c r="B215" s="37"/>
      <c r="C215" s="38"/>
      <c r="D215" s="198" t="s">
        <v>191</v>
      </c>
      <c r="E215" s="38"/>
      <c r="F215" s="199" t="s">
        <v>2201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191</v>
      </c>
      <c r="AU215" s="18" t="s">
        <v>88</v>
      </c>
    </row>
    <row r="216" spans="1:65" s="14" customFormat="1" ht="11.25">
      <c r="B216" s="210"/>
      <c r="C216" s="211"/>
      <c r="D216" s="180" t="s">
        <v>249</v>
      </c>
      <c r="E216" s="212" t="s">
        <v>32</v>
      </c>
      <c r="F216" s="213" t="s">
        <v>2202</v>
      </c>
      <c r="G216" s="211"/>
      <c r="H216" s="214">
        <v>1.175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249</v>
      </c>
      <c r="AU216" s="220" t="s">
        <v>88</v>
      </c>
      <c r="AV216" s="14" t="s">
        <v>88</v>
      </c>
      <c r="AW216" s="14" t="s">
        <v>39</v>
      </c>
      <c r="AX216" s="14" t="s">
        <v>78</v>
      </c>
      <c r="AY216" s="220" t="s">
        <v>140</v>
      </c>
    </row>
    <row r="217" spans="1:65" s="14" customFormat="1" ht="11.25">
      <c r="B217" s="210"/>
      <c r="C217" s="211"/>
      <c r="D217" s="180" t="s">
        <v>249</v>
      </c>
      <c r="E217" s="212" t="s">
        <v>32</v>
      </c>
      <c r="F217" s="213" t="s">
        <v>2203</v>
      </c>
      <c r="G217" s="211"/>
      <c r="H217" s="214">
        <v>17.625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249</v>
      </c>
      <c r="AU217" s="220" t="s">
        <v>88</v>
      </c>
      <c r="AV217" s="14" t="s">
        <v>88</v>
      </c>
      <c r="AW217" s="14" t="s">
        <v>39</v>
      </c>
      <c r="AX217" s="14" t="s">
        <v>86</v>
      </c>
      <c r="AY217" s="220" t="s">
        <v>140</v>
      </c>
    </row>
    <row r="218" spans="1:65" s="2" customFormat="1" ht="24.2" customHeight="1">
      <c r="A218" s="36"/>
      <c r="B218" s="37"/>
      <c r="C218" s="167" t="s">
        <v>473</v>
      </c>
      <c r="D218" s="167" t="s">
        <v>141</v>
      </c>
      <c r="E218" s="168" t="s">
        <v>2204</v>
      </c>
      <c r="F218" s="169" t="s">
        <v>261</v>
      </c>
      <c r="G218" s="170" t="s">
        <v>259</v>
      </c>
      <c r="H218" s="171">
        <v>1.175</v>
      </c>
      <c r="I218" s="172"/>
      <c r="J218" s="173">
        <f>ROUND(I218*H218,2)</f>
        <v>0</v>
      </c>
      <c r="K218" s="169" t="s">
        <v>245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86</v>
      </c>
      <c r="AT218" s="178" t="s">
        <v>141</v>
      </c>
      <c r="AU218" s="178" t="s">
        <v>88</v>
      </c>
      <c r="AY218" s="18" t="s">
        <v>140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86</v>
      </c>
      <c r="BM218" s="178" t="s">
        <v>2205</v>
      </c>
    </row>
    <row r="219" spans="1:65" s="2" customFormat="1" ht="19.5">
      <c r="A219" s="36"/>
      <c r="B219" s="37"/>
      <c r="C219" s="38"/>
      <c r="D219" s="180" t="s">
        <v>146</v>
      </c>
      <c r="E219" s="38"/>
      <c r="F219" s="181" t="s">
        <v>261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146</v>
      </c>
      <c r="AU219" s="18" t="s">
        <v>88</v>
      </c>
    </row>
    <row r="220" spans="1:65" s="2" customFormat="1" ht="11.25">
      <c r="A220" s="36"/>
      <c r="B220" s="37"/>
      <c r="C220" s="38"/>
      <c r="D220" s="198" t="s">
        <v>191</v>
      </c>
      <c r="E220" s="38"/>
      <c r="F220" s="199" t="s">
        <v>2206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191</v>
      </c>
      <c r="AU220" s="18" t="s">
        <v>88</v>
      </c>
    </row>
    <row r="221" spans="1:65" s="11" customFormat="1" ht="25.9" customHeight="1">
      <c r="B221" s="153"/>
      <c r="C221" s="154"/>
      <c r="D221" s="155" t="s">
        <v>77</v>
      </c>
      <c r="E221" s="156" t="s">
        <v>836</v>
      </c>
      <c r="F221" s="156" t="s">
        <v>837</v>
      </c>
      <c r="G221" s="154"/>
      <c r="H221" s="154"/>
      <c r="I221" s="157"/>
      <c r="J221" s="158">
        <f>BK221</f>
        <v>0</v>
      </c>
      <c r="K221" s="154"/>
      <c r="L221" s="159"/>
      <c r="M221" s="160"/>
      <c r="N221" s="161"/>
      <c r="O221" s="161"/>
      <c r="P221" s="162">
        <f>P222+SUM(P223:P229)</f>
        <v>0</v>
      </c>
      <c r="Q221" s="161"/>
      <c r="R221" s="162">
        <f>R222+SUM(R223:R229)</f>
        <v>6.4600000000000005E-3</v>
      </c>
      <c r="S221" s="161"/>
      <c r="T221" s="163">
        <f>T222+SUM(T223:T229)</f>
        <v>0</v>
      </c>
      <c r="AR221" s="164" t="s">
        <v>88</v>
      </c>
      <c r="AT221" s="165" t="s">
        <v>77</v>
      </c>
      <c r="AU221" s="165" t="s">
        <v>78</v>
      </c>
      <c r="AY221" s="164" t="s">
        <v>140</v>
      </c>
      <c r="BK221" s="166">
        <f>BK222+SUM(BK223:BK229)</f>
        <v>0</v>
      </c>
    </row>
    <row r="222" spans="1:65" s="2" customFormat="1" ht="16.5" customHeight="1">
      <c r="A222" s="36"/>
      <c r="B222" s="37"/>
      <c r="C222" s="167" t="s">
        <v>483</v>
      </c>
      <c r="D222" s="167" t="s">
        <v>141</v>
      </c>
      <c r="E222" s="168" t="s">
        <v>2207</v>
      </c>
      <c r="F222" s="169" t="s">
        <v>2208</v>
      </c>
      <c r="G222" s="170" t="s">
        <v>366</v>
      </c>
      <c r="H222" s="171">
        <v>1</v>
      </c>
      <c r="I222" s="172"/>
      <c r="J222" s="173">
        <f>ROUND(I222*H222,2)</f>
        <v>0</v>
      </c>
      <c r="K222" s="169" t="s">
        <v>245</v>
      </c>
      <c r="L222" s="41"/>
      <c r="M222" s="174" t="s">
        <v>32</v>
      </c>
      <c r="N222" s="175" t="s">
        <v>49</v>
      </c>
      <c r="O222" s="66"/>
      <c r="P222" s="176">
        <f>O222*H222</f>
        <v>0</v>
      </c>
      <c r="Q222" s="176">
        <v>0</v>
      </c>
      <c r="R222" s="176">
        <f>Q222*H222</f>
        <v>0</v>
      </c>
      <c r="S222" s="176">
        <v>0</v>
      </c>
      <c r="T222" s="17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8" t="s">
        <v>348</v>
      </c>
      <c r="AT222" s="178" t="s">
        <v>141</v>
      </c>
      <c r="AU222" s="178" t="s">
        <v>86</v>
      </c>
      <c r="AY222" s="18" t="s">
        <v>140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86</v>
      </c>
      <c r="BK222" s="179">
        <f>ROUND(I222*H222,2)</f>
        <v>0</v>
      </c>
      <c r="BL222" s="18" t="s">
        <v>348</v>
      </c>
      <c r="BM222" s="178" t="s">
        <v>2209</v>
      </c>
    </row>
    <row r="223" spans="1:65" s="2" customFormat="1" ht="11.25">
      <c r="A223" s="36"/>
      <c r="B223" s="37"/>
      <c r="C223" s="38"/>
      <c r="D223" s="180" t="s">
        <v>146</v>
      </c>
      <c r="E223" s="38"/>
      <c r="F223" s="181" t="s">
        <v>2208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146</v>
      </c>
      <c r="AU223" s="18" t="s">
        <v>86</v>
      </c>
    </row>
    <row r="224" spans="1:65" s="2" customFormat="1" ht="11.25">
      <c r="A224" s="36"/>
      <c r="B224" s="37"/>
      <c r="C224" s="38"/>
      <c r="D224" s="198" t="s">
        <v>191</v>
      </c>
      <c r="E224" s="38"/>
      <c r="F224" s="199" t="s">
        <v>2210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191</v>
      </c>
      <c r="AU224" s="18" t="s">
        <v>86</v>
      </c>
    </row>
    <row r="225" spans="1:65" s="2" customFormat="1" ht="16.5" customHeight="1">
      <c r="A225" s="36"/>
      <c r="B225" s="37"/>
      <c r="C225" s="232" t="s">
        <v>491</v>
      </c>
      <c r="D225" s="232" t="s">
        <v>416</v>
      </c>
      <c r="E225" s="233" t="s">
        <v>2211</v>
      </c>
      <c r="F225" s="234" t="s">
        <v>2212</v>
      </c>
      <c r="G225" s="235" t="s">
        <v>366</v>
      </c>
      <c r="H225" s="236">
        <v>1</v>
      </c>
      <c r="I225" s="237"/>
      <c r="J225" s="238">
        <f>ROUND(I225*H225,2)</f>
        <v>0</v>
      </c>
      <c r="K225" s="234" t="s">
        <v>245</v>
      </c>
      <c r="L225" s="239"/>
      <c r="M225" s="240" t="s">
        <v>32</v>
      </c>
      <c r="N225" s="241" t="s">
        <v>49</v>
      </c>
      <c r="O225" s="66"/>
      <c r="P225" s="176">
        <f>O225*H225</f>
        <v>0</v>
      </c>
      <c r="Q225" s="176">
        <v>6.0999999999999997E-4</v>
      </c>
      <c r="R225" s="176">
        <f>Q225*H225</f>
        <v>6.0999999999999997E-4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1150</v>
      </c>
      <c r="AT225" s="178" t="s">
        <v>416</v>
      </c>
      <c r="AU225" s="178" t="s">
        <v>86</v>
      </c>
      <c r="AY225" s="18" t="s">
        <v>140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1150</v>
      </c>
      <c r="BM225" s="178" t="s">
        <v>2213</v>
      </c>
    </row>
    <row r="226" spans="1:65" s="2" customFormat="1" ht="11.25">
      <c r="A226" s="36"/>
      <c r="B226" s="37"/>
      <c r="C226" s="38"/>
      <c r="D226" s="180" t="s">
        <v>146</v>
      </c>
      <c r="E226" s="38"/>
      <c r="F226" s="181" t="s">
        <v>2212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146</v>
      </c>
      <c r="AU226" s="18" t="s">
        <v>86</v>
      </c>
    </row>
    <row r="227" spans="1:65" s="2" customFormat="1" ht="16.5" customHeight="1">
      <c r="A227" s="36"/>
      <c r="B227" s="37"/>
      <c r="C227" s="232" t="s">
        <v>499</v>
      </c>
      <c r="D227" s="232" t="s">
        <v>416</v>
      </c>
      <c r="E227" s="233" t="s">
        <v>2214</v>
      </c>
      <c r="F227" s="234" t="s">
        <v>2215</v>
      </c>
      <c r="G227" s="235" t="s">
        <v>366</v>
      </c>
      <c r="H227" s="236">
        <v>1</v>
      </c>
      <c r="I227" s="237"/>
      <c r="J227" s="238">
        <f>ROUND(I227*H227,2)</f>
        <v>0</v>
      </c>
      <c r="K227" s="234" t="s">
        <v>245</v>
      </c>
      <c r="L227" s="239"/>
      <c r="M227" s="240" t="s">
        <v>32</v>
      </c>
      <c r="N227" s="241" t="s">
        <v>49</v>
      </c>
      <c r="O227" s="66"/>
      <c r="P227" s="176">
        <f>O227*H227</f>
        <v>0</v>
      </c>
      <c r="Q227" s="176">
        <v>1.1E-4</v>
      </c>
      <c r="R227" s="176">
        <f>Q227*H227</f>
        <v>1.1E-4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1150</v>
      </c>
      <c r="AT227" s="178" t="s">
        <v>416</v>
      </c>
      <c r="AU227" s="178" t="s">
        <v>86</v>
      </c>
      <c r="AY227" s="18" t="s">
        <v>140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1150</v>
      </c>
      <c r="BM227" s="178" t="s">
        <v>2216</v>
      </c>
    </row>
    <row r="228" spans="1:65" s="2" customFormat="1" ht="11.25">
      <c r="A228" s="36"/>
      <c r="B228" s="37"/>
      <c r="C228" s="38"/>
      <c r="D228" s="180" t="s">
        <v>146</v>
      </c>
      <c r="E228" s="38"/>
      <c r="F228" s="181" t="s">
        <v>2215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146</v>
      </c>
      <c r="AU228" s="18" t="s">
        <v>86</v>
      </c>
    </row>
    <row r="229" spans="1:65" s="11" customFormat="1" ht="22.9" customHeight="1">
      <c r="B229" s="153"/>
      <c r="C229" s="154"/>
      <c r="D229" s="155" t="s">
        <v>77</v>
      </c>
      <c r="E229" s="196" t="s">
        <v>1256</v>
      </c>
      <c r="F229" s="196" t="s">
        <v>1257</v>
      </c>
      <c r="G229" s="154"/>
      <c r="H229" s="154"/>
      <c r="I229" s="157"/>
      <c r="J229" s="197">
        <f>BK229</f>
        <v>0</v>
      </c>
      <c r="K229" s="154"/>
      <c r="L229" s="159"/>
      <c r="M229" s="160"/>
      <c r="N229" s="161"/>
      <c r="O229" s="161"/>
      <c r="P229" s="162">
        <f>SUM(P230:P239)</f>
        <v>0</v>
      </c>
      <c r="Q229" s="161"/>
      <c r="R229" s="162">
        <f>SUM(R230:R239)</f>
        <v>5.7400000000000003E-3</v>
      </c>
      <c r="S229" s="161"/>
      <c r="T229" s="163">
        <f>SUM(T230:T239)</f>
        <v>0</v>
      </c>
      <c r="AR229" s="164" t="s">
        <v>88</v>
      </c>
      <c r="AT229" s="165" t="s">
        <v>77</v>
      </c>
      <c r="AU229" s="165" t="s">
        <v>86</v>
      </c>
      <c r="AY229" s="164" t="s">
        <v>140</v>
      </c>
      <c r="BK229" s="166">
        <f>SUM(BK230:BK239)</f>
        <v>0</v>
      </c>
    </row>
    <row r="230" spans="1:65" s="2" customFormat="1" ht="16.5" customHeight="1">
      <c r="A230" s="36"/>
      <c r="B230" s="37"/>
      <c r="C230" s="167" t="s">
        <v>506</v>
      </c>
      <c r="D230" s="167" t="s">
        <v>141</v>
      </c>
      <c r="E230" s="168" t="s">
        <v>2217</v>
      </c>
      <c r="F230" s="169" t="s">
        <v>2218</v>
      </c>
      <c r="G230" s="170" t="s">
        <v>366</v>
      </c>
      <c r="H230" s="171">
        <v>1</v>
      </c>
      <c r="I230" s="172"/>
      <c r="J230" s="173">
        <f>ROUND(I230*H230,2)</f>
        <v>0</v>
      </c>
      <c r="K230" s="169" t="s">
        <v>245</v>
      </c>
      <c r="L230" s="41"/>
      <c r="M230" s="174" t="s">
        <v>32</v>
      </c>
      <c r="N230" s="175" t="s">
        <v>49</v>
      </c>
      <c r="O230" s="66"/>
      <c r="P230" s="176">
        <f>O230*H230</f>
        <v>0</v>
      </c>
      <c r="Q230" s="176">
        <v>0</v>
      </c>
      <c r="R230" s="176">
        <f>Q230*H230</f>
        <v>0</v>
      </c>
      <c r="S230" s="176">
        <v>0</v>
      </c>
      <c r="T230" s="17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8" t="s">
        <v>348</v>
      </c>
      <c r="AT230" s="178" t="s">
        <v>141</v>
      </c>
      <c r="AU230" s="178" t="s">
        <v>88</v>
      </c>
      <c r="AY230" s="18" t="s">
        <v>140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18" t="s">
        <v>86</v>
      </c>
      <c r="BK230" s="179">
        <f>ROUND(I230*H230,2)</f>
        <v>0</v>
      </c>
      <c r="BL230" s="18" t="s">
        <v>348</v>
      </c>
      <c r="BM230" s="178" t="s">
        <v>2219</v>
      </c>
    </row>
    <row r="231" spans="1:65" s="2" customFormat="1" ht="11.25">
      <c r="A231" s="36"/>
      <c r="B231" s="37"/>
      <c r="C231" s="38"/>
      <c r="D231" s="180" t="s">
        <v>146</v>
      </c>
      <c r="E231" s="38"/>
      <c r="F231" s="181" t="s">
        <v>2218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146</v>
      </c>
      <c r="AU231" s="18" t="s">
        <v>88</v>
      </c>
    </row>
    <row r="232" spans="1:65" s="2" customFormat="1" ht="11.25">
      <c r="A232" s="36"/>
      <c r="B232" s="37"/>
      <c r="C232" s="38"/>
      <c r="D232" s="198" t="s">
        <v>191</v>
      </c>
      <c r="E232" s="38"/>
      <c r="F232" s="199" t="s">
        <v>2220</v>
      </c>
      <c r="G232" s="38"/>
      <c r="H232" s="38"/>
      <c r="I232" s="182"/>
      <c r="J232" s="38"/>
      <c r="K232" s="38"/>
      <c r="L232" s="41"/>
      <c r="M232" s="183"/>
      <c r="N232" s="18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191</v>
      </c>
      <c r="AU232" s="18" t="s">
        <v>88</v>
      </c>
    </row>
    <row r="233" spans="1:65" s="2" customFormat="1" ht="16.5" customHeight="1">
      <c r="A233" s="36"/>
      <c r="B233" s="37"/>
      <c r="C233" s="232" t="s">
        <v>391</v>
      </c>
      <c r="D233" s="232" t="s">
        <v>416</v>
      </c>
      <c r="E233" s="233" t="s">
        <v>2221</v>
      </c>
      <c r="F233" s="234" t="s">
        <v>2222</v>
      </c>
      <c r="G233" s="235" t="s">
        <v>366</v>
      </c>
      <c r="H233" s="236">
        <v>1</v>
      </c>
      <c r="I233" s="237"/>
      <c r="J233" s="238">
        <f>ROUND(I233*H233,2)</f>
        <v>0</v>
      </c>
      <c r="K233" s="234" t="s">
        <v>32</v>
      </c>
      <c r="L233" s="239"/>
      <c r="M233" s="240" t="s">
        <v>32</v>
      </c>
      <c r="N233" s="241" t="s">
        <v>49</v>
      </c>
      <c r="O233" s="66"/>
      <c r="P233" s="176">
        <f>O233*H233</f>
        <v>0</v>
      </c>
      <c r="Q233" s="176">
        <v>2.8E-3</v>
      </c>
      <c r="R233" s="176">
        <f>Q233*H233</f>
        <v>2.8E-3</v>
      </c>
      <c r="S233" s="176">
        <v>0</v>
      </c>
      <c r="T233" s="17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8" t="s">
        <v>483</v>
      </c>
      <c r="AT233" s="178" t="s">
        <v>416</v>
      </c>
      <c r="AU233" s="178" t="s">
        <v>88</v>
      </c>
      <c r="AY233" s="18" t="s">
        <v>140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86</v>
      </c>
      <c r="BK233" s="179">
        <f>ROUND(I233*H233,2)</f>
        <v>0</v>
      </c>
      <c r="BL233" s="18" t="s">
        <v>348</v>
      </c>
      <c r="BM233" s="178" t="s">
        <v>2223</v>
      </c>
    </row>
    <row r="234" spans="1:65" s="2" customFormat="1" ht="11.25">
      <c r="A234" s="36"/>
      <c r="B234" s="37"/>
      <c r="C234" s="38"/>
      <c r="D234" s="180" t="s">
        <v>146</v>
      </c>
      <c r="E234" s="38"/>
      <c r="F234" s="181" t="s">
        <v>2222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146</v>
      </c>
      <c r="AU234" s="18" t="s">
        <v>88</v>
      </c>
    </row>
    <row r="235" spans="1:65" s="2" customFormat="1" ht="16.5" customHeight="1">
      <c r="A235" s="36"/>
      <c r="B235" s="37"/>
      <c r="C235" s="167" t="s">
        <v>522</v>
      </c>
      <c r="D235" s="167" t="s">
        <v>141</v>
      </c>
      <c r="E235" s="168" t="s">
        <v>2224</v>
      </c>
      <c r="F235" s="169" t="s">
        <v>2225</v>
      </c>
      <c r="G235" s="170" t="s">
        <v>955</v>
      </c>
      <c r="H235" s="171">
        <v>2</v>
      </c>
      <c r="I235" s="172"/>
      <c r="J235" s="173">
        <f>ROUND(I235*H235,2)</f>
        <v>0</v>
      </c>
      <c r="K235" s="169" t="s">
        <v>245</v>
      </c>
      <c r="L235" s="41"/>
      <c r="M235" s="174" t="s">
        <v>32</v>
      </c>
      <c r="N235" s="175" t="s">
        <v>49</v>
      </c>
      <c r="O235" s="66"/>
      <c r="P235" s="176">
        <f>O235*H235</f>
        <v>0</v>
      </c>
      <c r="Q235" s="176">
        <v>6.9999999999999994E-5</v>
      </c>
      <c r="R235" s="176">
        <f>Q235*H235</f>
        <v>1.3999999999999999E-4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86</v>
      </c>
      <c r="AT235" s="178" t="s">
        <v>141</v>
      </c>
      <c r="AU235" s="178" t="s">
        <v>88</v>
      </c>
      <c r="AY235" s="18" t="s">
        <v>140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86</v>
      </c>
      <c r="BM235" s="178" t="s">
        <v>2226</v>
      </c>
    </row>
    <row r="236" spans="1:65" s="2" customFormat="1" ht="11.25">
      <c r="A236" s="36"/>
      <c r="B236" s="37"/>
      <c r="C236" s="38"/>
      <c r="D236" s="180" t="s">
        <v>146</v>
      </c>
      <c r="E236" s="38"/>
      <c r="F236" s="181" t="s">
        <v>2225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146</v>
      </c>
      <c r="AU236" s="18" t="s">
        <v>88</v>
      </c>
    </row>
    <row r="237" spans="1:65" s="2" customFormat="1" ht="11.25">
      <c r="A237" s="36"/>
      <c r="B237" s="37"/>
      <c r="C237" s="38"/>
      <c r="D237" s="198" t="s">
        <v>191</v>
      </c>
      <c r="E237" s="38"/>
      <c r="F237" s="199" t="s">
        <v>2227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191</v>
      </c>
      <c r="AU237" s="18" t="s">
        <v>88</v>
      </c>
    </row>
    <row r="238" spans="1:65" s="2" customFormat="1" ht="16.5" customHeight="1">
      <c r="A238" s="36"/>
      <c r="B238" s="37"/>
      <c r="C238" s="232" t="s">
        <v>530</v>
      </c>
      <c r="D238" s="232" t="s">
        <v>416</v>
      </c>
      <c r="E238" s="233" t="s">
        <v>2228</v>
      </c>
      <c r="F238" s="234" t="s">
        <v>2229</v>
      </c>
      <c r="G238" s="235" t="s">
        <v>366</v>
      </c>
      <c r="H238" s="236">
        <v>1</v>
      </c>
      <c r="I238" s="237"/>
      <c r="J238" s="238">
        <f>ROUND(I238*H238,2)</f>
        <v>0</v>
      </c>
      <c r="K238" s="234" t="s">
        <v>32</v>
      </c>
      <c r="L238" s="239"/>
      <c r="M238" s="240" t="s">
        <v>32</v>
      </c>
      <c r="N238" s="241" t="s">
        <v>49</v>
      </c>
      <c r="O238" s="66"/>
      <c r="P238" s="176">
        <f>O238*H238</f>
        <v>0</v>
      </c>
      <c r="Q238" s="176">
        <v>2.8E-3</v>
      </c>
      <c r="R238" s="176">
        <f>Q238*H238</f>
        <v>2.8E-3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483</v>
      </c>
      <c r="AT238" s="178" t="s">
        <v>416</v>
      </c>
      <c r="AU238" s="178" t="s">
        <v>88</v>
      </c>
      <c r="AY238" s="18" t="s">
        <v>140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348</v>
      </c>
      <c r="BM238" s="178" t="s">
        <v>2230</v>
      </c>
    </row>
    <row r="239" spans="1:65" s="2" customFormat="1" ht="11.25">
      <c r="A239" s="36"/>
      <c r="B239" s="37"/>
      <c r="C239" s="38"/>
      <c r="D239" s="180" t="s">
        <v>146</v>
      </c>
      <c r="E239" s="38"/>
      <c r="F239" s="181" t="s">
        <v>2229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146</v>
      </c>
      <c r="AU239" s="18" t="s">
        <v>88</v>
      </c>
    </row>
    <row r="240" spans="1:65" s="11" customFormat="1" ht="25.9" customHeight="1">
      <c r="B240" s="153"/>
      <c r="C240" s="154"/>
      <c r="D240" s="155" t="s">
        <v>77</v>
      </c>
      <c r="E240" s="156" t="s">
        <v>416</v>
      </c>
      <c r="F240" s="156" t="s">
        <v>2231</v>
      </c>
      <c r="G240" s="154"/>
      <c r="H240" s="154"/>
      <c r="I240" s="157"/>
      <c r="J240" s="158">
        <f>BK240</f>
        <v>0</v>
      </c>
      <c r="K240" s="154"/>
      <c r="L240" s="159"/>
      <c r="M240" s="160"/>
      <c r="N240" s="161"/>
      <c r="O240" s="161"/>
      <c r="P240" s="162">
        <f>P241+P245+P274</f>
        <v>0</v>
      </c>
      <c r="Q240" s="161"/>
      <c r="R240" s="162">
        <f>R241+R245+R274</f>
        <v>2.0989999999999998E-2</v>
      </c>
      <c r="S240" s="161"/>
      <c r="T240" s="163">
        <f>T241+T245+T274</f>
        <v>0</v>
      </c>
      <c r="AR240" s="164" t="s">
        <v>150</v>
      </c>
      <c r="AT240" s="165" t="s">
        <v>77</v>
      </c>
      <c r="AU240" s="165" t="s">
        <v>78</v>
      </c>
      <c r="AY240" s="164" t="s">
        <v>140</v>
      </c>
      <c r="BK240" s="166">
        <f>BK241+BK245+BK274</f>
        <v>0</v>
      </c>
    </row>
    <row r="241" spans="1:65" s="11" customFormat="1" ht="22.9" customHeight="1">
      <c r="B241" s="153"/>
      <c r="C241" s="154"/>
      <c r="D241" s="155" t="s">
        <v>77</v>
      </c>
      <c r="E241" s="196" t="s">
        <v>2232</v>
      </c>
      <c r="F241" s="196" t="s">
        <v>1550</v>
      </c>
      <c r="G241" s="154"/>
      <c r="H241" s="154"/>
      <c r="I241" s="157"/>
      <c r="J241" s="197">
        <f>BK241</f>
        <v>0</v>
      </c>
      <c r="K241" s="154"/>
      <c r="L241" s="159"/>
      <c r="M241" s="160"/>
      <c r="N241" s="161"/>
      <c r="O241" s="161"/>
      <c r="P241" s="162">
        <f>SUM(P242:P244)</f>
        <v>0</v>
      </c>
      <c r="Q241" s="161"/>
      <c r="R241" s="162">
        <f>SUM(R242:R244)</f>
        <v>5.9850000000000007E-3</v>
      </c>
      <c r="S241" s="161"/>
      <c r="T241" s="163">
        <f>SUM(T242:T244)</f>
        <v>0</v>
      </c>
      <c r="AR241" s="164" t="s">
        <v>150</v>
      </c>
      <c r="AT241" s="165" t="s">
        <v>77</v>
      </c>
      <c r="AU241" s="165" t="s">
        <v>86</v>
      </c>
      <c r="AY241" s="164" t="s">
        <v>140</v>
      </c>
      <c r="BK241" s="166">
        <f>SUM(BK242:BK244)</f>
        <v>0</v>
      </c>
    </row>
    <row r="242" spans="1:65" s="2" customFormat="1" ht="16.5" customHeight="1">
      <c r="A242" s="36"/>
      <c r="B242" s="37"/>
      <c r="C242" s="167" t="s">
        <v>538</v>
      </c>
      <c r="D242" s="167" t="s">
        <v>141</v>
      </c>
      <c r="E242" s="168" t="s">
        <v>2233</v>
      </c>
      <c r="F242" s="169" t="s">
        <v>2234</v>
      </c>
      <c r="G242" s="170" t="s">
        <v>358</v>
      </c>
      <c r="H242" s="171">
        <v>31.5</v>
      </c>
      <c r="I242" s="172"/>
      <c r="J242" s="173">
        <f>ROUND(I242*H242,2)</f>
        <v>0</v>
      </c>
      <c r="K242" s="169" t="s">
        <v>245</v>
      </c>
      <c r="L242" s="41"/>
      <c r="M242" s="174" t="s">
        <v>32</v>
      </c>
      <c r="N242" s="175" t="s">
        <v>49</v>
      </c>
      <c r="O242" s="66"/>
      <c r="P242" s="176">
        <f>O242*H242</f>
        <v>0</v>
      </c>
      <c r="Q242" s="176">
        <v>1.9000000000000001E-4</v>
      </c>
      <c r="R242" s="176">
        <f>Q242*H242</f>
        <v>5.9850000000000007E-3</v>
      </c>
      <c r="S242" s="176">
        <v>0</v>
      </c>
      <c r="T242" s="17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8" t="s">
        <v>86</v>
      </c>
      <c r="AT242" s="178" t="s">
        <v>141</v>
      </c>
      <c r="AU242" s="178" t="s">
        <v>88</v>
      </c>
      <c r="AY242" s="18" t="s">
        <v>140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86</v>
      </c>
      <c r="BK242" s="179">
        <f>ROUND(I242*H242,2)</f>
        <v>0</v>
      </c>
      <c r="BL242" s="18" t="s">
        <v>86</v>
      </c>
      <c r="BM242" s="178" t="s">
        <v>2235</v>
      </c>
    </row>
    <row r="243" spans="1:65" s="2" customFormat="1" ht="11.25">
      <c r="A243" s="36"/>
      <c r="B243" s="37"/>
      <c r="C243" s="38"/>
      <c r="D243" s="180" t="s">
        <v>146</v>
      </c>
      <c r="E243" s="38"/>
      <c r="F243" s="181" t="s">
        <v>2234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146</v>
      </c>
      <c r="AU243" s="18" t="s">
        <v>88</v>
      </c>
    </row>
    <row r="244" spans="1:65" s="2" customFormat="1" ht="11.25">
      <c r="A244" s="36"/>
      <c r="B244" s="37"/>
      <c r="C244" s="38"/>
      <c r="D244" s="198" t="s">
        <v>191</v>
      </c>
      <c r="E244" s="38"/>
      <c r="F244" s="199" t="s">
        <v>2236</v>
      </c>
      <c r="G244" s="38"/>
      <c r="H244" s="38"/>
      <c r="I244" s="182"/>
      <c r="J244" s="38"/>
      <c r="K244" s="38"/>
      <c r="L244" s="41"/>
      <c r="M244" s="183"/>
      <c r="N244" s="18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191</v>
      </c>
      <c r="AU244" s="18" t="s">
        <v>88</v>
      </c>
    </row>
    <row r="245" spans="1:65" s="11" customFormat="1" ht="22.9" customHeight="1">
      <c r="B245" s="153"/>
      <c r="C245" s="154"/>
      <c r="D245" s="155" t="s">
        <v>77</v>
      </c>
      <c r="E245" s="196" t="s">
        <v>2237</v>
      </c>
      <c r="F245" s="196" t="s">
        <v>2238</v>
      </c>
      <c r="G245" s="154"/>
      <c r="H245" s="154"/>
      <c r="I245" s="157"/>
      <c r="J245" s="197">
        <f>BK245</f>
        <v>0</v>
      </c>
      <c r="K245" s="154"/>
      <c r="L245" s="159"/>
      <c r="M245" s="160"/>
      <c r="N245" s="161"/>
      <c r="O245" s="161"/>
      <c r="P245" s="162">
        <f>SUM(P246:P273)</f>
        <v>0</v>
      </c>
      <c r="Q245" s="161"/>
      <c r="R245" s="162">
        <f>SUM(R246:R273)</f>
        <v>1.5004999999999998E-2</v>
      </c>
      <c r="S245" s="161"/>
      <c r="T245" s="163">
        <f>SUM(T246:T273)</f>
        <v>0</v>
      </c>
      <c r="AR245" s="164" t="s">
        <v>150</v>
      </c>
      <c r="AT245" s="165" t="s">
        <v>77</v>
      </c>
      <c r="AU245" s="165" t="s">
        <v>86</v>
      </c>
      <c r="AY245" s="164" t="s">
        <v>140</v>
      </c>
      <c r="BK245" s="166">
        <f>SUM(BK246:BK273)</f>
        <v>0</v>
      </c>
    </row>
    <row r="246" spans="1:65" s="2" customFormat="1" ht="16.5" customHeight="1">
      <c r="A246" s="36"/>
      <c r="B246" s="37"/>
      <c r="C246" s="167" t="s">
        <v>546</v>
      </c>
      <c r="D246" s="167" t="s">
        <v>141</v>
      </c>
      <c r="E246" s="168" t="s">
        <v>2239</v>
      </c>
      <c r="F246" s="169" t="s">
        <v>2240</v>
      </c>
      <c r="G246" s="170" t="s">
        <v>1248</v>
      </c>
      <c r="H246" s="171">
        <v>1</v>
      </c>
      <c r="I246" s="172"/>
      <c r="J246" s="173">
        <f>ROUND(I246*H246,2)</f>
        <v>0</v>
      </c>
      <c r="K246" s="169" t="s">
        <v>245</v>
      </c>
      <c r="L246" s="41"/>
      <c r="M246" s="174" t="s">
        <v>32</v>
      </c>
      <c r="N246" s="175" t="s">
        <v>49</v>
      </c>
      <c r="O246" s="66"/>
      <c r="P246" s="176">
        <f>O246*H246</f>
        <v>0</v>
      </c>
      <c r="Q246" s="176">
        <v>0</v>
      </c>
      <c r="R246" s="176">
        <f>Q246*H246</f>
        <v>0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86</v>
      </c>
      <c r="AT246" s="178" t="s">
        <v>141</v>
      </c>
      <c r="AU246" s="178" t="s">
        <v>88</v>
      </c>
      <c r="AY246" s="18" t="s">
        <v>140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86</v>
      </c>
      <c r="BM246" s="178" t="s">
        <v>2241</v>
      </c>
    </row>
    <row r="247" spans="1:65" s="2" customFormat="1" ht="11.25">
      <c r="A247" s="36"/>
      <c r="B247" s="37"/>
      <c r="C247" s="38"/>
      <c r="D247" s="180" t="s">
        <v>146</v>
      </c>
      <c r="E247" s="38"/>
      <c r="F247" s="181" t="s">
        <v>2240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146</v>
      </c>
      <c r="AU247" s="18" t="s">
        <v>88</v>
      </c>
    </row>
    <row r="248" spans="1:65" s="2" customFormat="1" ht="11.25">
      <c r="A248" s="36"/>
      <c r="B248" s="37"/>
      <c r="C248" s="38"/>
      <c r="D248" s="198" t="s">
        <v>191</v>
      </c>
      <c r="E248" s="38"/>
      <c r="F248" s="199" t="s">
        <v>2242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191</v>
      </c>
      <c r="AU248" s="18" t="s">
        <v>88</v>
      </c>
    </row>
    <row r="249" spans="1:65" s="2" customFormat="1" ht="16.5" customHeight="1">
      <c r="A249" s="36"/>
      <c r="B249" s="37"/>
      <c r="C249" s="167" t="s">
        <v>276</v>
      </c>
      <c r="D249" s="167" t="s">
        <v>141</v>
      </c>
      <c r="E249" s="168" t="s">
        <v>2243</v>
      </c>
      <c r="F249" s="169" t="s">
        <v>2244</v>
      </c>
      <c r="G249" s="170" t="s">
        <v>358</v>
      </c>
      <c r="H249" s="171">
        <v>31.5</v>
      </c>
      <c r="I249" s="172"/>
      <c r="J249" s="173">
        <f>ROUND(I249*H249,2)</f>
        <v>0</v>
      </c>
      <c r="K249" s="169" t="s">
        <v>245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0</v>
      </c>
      <c r="R249" s="176">
        <f>Q249*H249</f>
        <v>0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86</v>
      </c>
      <c r="AT249" s="178" t="s">
        <v>141</v>
      </c>
      <c r="AU249" s="178" t="s">
        <v>88</v>
      </c>
      <c r="AY249" s="18" t="s">
        <v>140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86</v>
      </c>
      <c r="BM249" s="178" t="s">
        <v>2245</v>
      </c>
    </row>
    <row r="250" spans="1:65" s="2" customFormat="1" ht="11.25">
      <c r="A250" s="36"/>
      <c r="B250" s="37"/>
      <c r="C250" s="38"/>
      <c r="D250" s="180" t="s">
        <v>146</v>
      </c>
      <c r="E250" s="38"/>
      <c r="F250" s="181" t="s">
        <v>2244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146</v>
      </c>
      <c r="AU250" s="18" t="s">
        <v>88</v>
      </c>
    </row>
    <row r="251" spans="1:65" s="2" customFormat="1" ht="11.25">
      <c r="A251" s="36"/>
      <c r="B251" s="37"/>
      <c r="C251" s="38"/>
      <c r="D251" s="198" t="s">
        <v>191</v>
      </c>
      <c r="E251" s="38"/>
      <c r="F251" s="199" t="s">
        <v>2246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191</v>
      </c>
      <c r="AU251" s="18" t="s">
        <v>88</v>
      </c>
    </row>
    <row r="252" spans="1:65" s="2" customFormat="1" ht="16.5" customHeight="1">
      <c r="A252" s="36"/>
      <c r="B252" s="37"/>
      <c r="C252" s="167" t="s">
        <v>560</v>
      </c>
      <c r="D252" s="167" t="s">
        <v>141</v>
      </c>
      <c r="E252" s="168" t="s">
        <v>2247</v>
      </c>
      <c r="F252" s="169" t="s">
        <v>2248</v>
      </c>
      <c r="G252" s="170" t="s">
        <v>358</v>
      </c>
      <c r="H252" s="171">
        <v>29.5</v>
      </c>
      <c r="I252" s="172"/>
      <c r="J252" s="173">
        <f>ROUND(I252*H252,2)</f>
        <v>0</v>
      </c>
      <c r="K252" s="169" t="s">
        <v>245</v>
      </c>
      <c r="L252" s="41"/>
      <c r="M252" s="174" t="s">
        <v>32</v>
      </c>
      <c r="N252" s="175" t="s">
        <v>49</v>
      </c>
      <c r="O252" s="66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8" t="s">
        <v>86</v>
      </c>
      <c r="AT252" s="178" t="s">
        <v>141</v>
      </c>
      <c r="AU252" s="178" t="s">
        <v>88</v>
      </c>
      <c r="AY252" s="18" t="s">
        <v>140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86</v>
      </c>
      <c r="BK252" s="179">
        <f>ROUND(I252*H252,2)</f>
        <v>0</v>
      </c>
      <c r="BL252" s="18" t="s">
        <v>86</v>
      </c>
      <c r="BM252" s="178" t="s">
        <v>2249</v>
      </c>
    </row>
    <row r="253" spans="1:65" s="2" customFormat="1" ht="11.25">
      <c r="A253" s="36"/>
      <c r="B253" s="37"/>
      <c r="C253" s="38"/>
      <c r="D253" s="180" t="s">
        <v>146</v>
      </c>
      <c r="E253" s="38"/>
      <c r="F253" s="181" t="s">
        <v>2248</v>
      </c>
      <c r="G253" s="38"/>
      <c r="H253" s="38"/>
      <c r="I253" s="182"/>
      <c r="J253" s="38"/>
      <c r="K253" s="38"/>
      <c r="L253" s="41"/>
      <c r="M253" s="183"/>
      <c r="N253" s="18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8" t="s">
        <v>146</v>
      </c>
      <c r="AU253" s="18" t="s">
        <v>88</v>
      </c>
    </row>
    <row r="254" spans="1:65" s="2" customFormat="1" ht="11.25">
      <c r="A254" s="36"/>
      <c r="B254" s="37"/>
      <c r="C254" s="38"/>
      <c r="D254" s="198" t="s">
        <v>191</v>
      </c>
      <c r="E254" s="38"/>
      <c r="F254" s="199" t="s">
        <v>2250</v>
      </c>
      <c r="G254" s="38"/>
      <c r="H254" s="38"/>
      <c r="I254" s="182"/>
      <c r="J254" s="38"/>
      <c r="K254" s="38"/>
      <c r="L254" s="41"/>
      <c r="M254" s="183"/>
      <c r="N254" s="18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191</v>
      </c>
      <c r="AU254" s="18" t="s">
        <v>88</v>
      </c>
    </row>
    <row r="255" spans="1:65" s="2" customFormat="1" ht="16.5" customHeight="1">
      <c r="A255" s="36"/>
      <c r="B255" s="37"/>
      <c r="C255" s="232" t="s">
        <v>567</v>
      </c>
      <c r="D255" s="232" t="s">
        <v>416</v>
      </c>
      <c r="E255" s="233" t="s">
        <v>2251</v>
      </c>
      <c r="F255" s="234" t="s">
        <v>2252</v>
      </c>
      <c r="G255" s="235" t="s">
        <v>358</v>
      </c>
      <c r="H255" s="236">
        <v>29.5</v>
      </c>
      <c r="I255" s="237"/>
      <c r="J255" s="238">
        <f>ROUND(I255*H255,2)</f>
        <v>0</v>
      </c>
      <c r="K255" s="234" t="s">
        <v>245</v>
      </c>
      <c r="L255" s="239"/>
      <c r="M255" s="240" t="s">
        <v>32</v>
      </c>
      <c r="N255" s="241" t="s">
        <v>49</v>
      </c>
      <c r="O255" s="66"/>
      <c r="P255" s="176">
        <f>O255*H255</f>
        <v>0</v>
      </c>
      <c r="Q255" s="176">
        <v>4.8999999999999998E-4</v>
      </c>
      <c r="R255" s="176">
        <f>Q255*H255</f>
        <v>1.4454999999999999E-2</v>
      </c>
      <c r="S255" s="176">
        <v>0</v>
      </c>
      <c r="T255" s="177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8" t="s">
        <v>1150</v>
      </c>
      <c r="AT255" s="178" t="s">
        <v>416</v>
      </c>
      <c r="AU255" s="178" t="s">
        <v>88</v>
      </c>
      <c r="AY255" s="18" t="s">
        <v>140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86</v>
      </c>
      <c r="BK255" s="179">
        <f>ROUND(I255*H255,2)</f>
        <v>0</v>
      </c>
      <c r="BL255" s="18" t="s">
        <v>1150</v>
      </c>
      <c r="BM255" s="178" t="s">
        <v>2253</v>
      </c>
    </row>
    <row r="256" spans="1:65" s="2" customFormat="1" ht="11.25">
      <c r="A256" s="36"/>
      <c r="B256" s="37"/>
      <c r="C256" s="38"/>
      <c r="D256" s="180" t="s">
        <v>146</v>
      </c>
      <c r="E256" s="38"/>
      <c r="F256" s="181" t="s">
        <v>2252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146</v>
      </c>
      <c r="AU256" s="18" t="s">
        <v>88</v>
      </c>
    </row>
    <row r="257" spans="1:65" s="2" customFormat="1" ht="16.5" customHeight="1">
      <c r="A257" s="36"/>
      <c r="B257" s="37"/>
      <c r="C257" s="167" t="s">
        <v>573</v>
      </c>
      <c r="D257" s="167" t="s">
        <v>141</v>
      </c>
      <c r="E257" s="168" t="s">
        <v>2254</v>
      </c>
      <c r="F257" s="169" t="s">
        <v>2255</v>
      </c>
      <c r="G257" s="170" t="s">
        <v>366</v>
      </c>
      <c r="H257" s="171">
        <v>3</v>
      </c>
      <c r="I257" s="172"/>
      <c r="J257" s="173">
        <f>ROUND(I257*H257,2)</f>
        <v>0</v>
      </c>
      <c r="K257" s="169" t="s">
        <v>245</v>
      </c>
      <c r="L257" s="41"/>
      <c r="M257" s="174" t="s">
        <v>32</v>
      </c>
      <c r="N257" s="175" t="s">
        <v>49</v>
      </c>
      <c r="O257" s="66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8" t="s">
        <v>731</v>
      </c>
      <c r="AT257" s="178" t="s">
        <v>141</v>
      </c>
      <c r="AU257" s="178" t="s">
        <v>88</v>
      </c>
      <c r="AY257" s="18" t="s">
        <v>140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86</v>
      </c>
      <c r="BK257" s="179">
        <f>ROUND(I257*H257,2)</f>
        <v>0</v>
      </c>
      <c r="BL257" s="18" t="s">
        <v>731</v>
      </c>
      <c r="BM257" s="178" t="s">
        <v>2256</v>
      </c>
    </row>
    <row r="258" spans="1:65" s="2" customFormat="1" ht="11.25">
      <c r="A258" s="36"/>
      <c r="B258" s="37"/>
      <c r="C258" s="38"/>
      <c r="D258" s="180" t="s">
        <v>146</v>
      </c>
      <c r="E258" s="38"/>
      <c r="F258" s="181" t="s">
        <v>2255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146</v>
      </c>
      <c r="AU258" s="18" t="s">
        <v>88</v>
      </c>
    </row>
    <row r="259" spans="1:65" s="2" customFormat="1" ht="11.25">
      <c r="A259" s="36"/>
      <c r="B259" s="37"/>
      <c r="C259" s="38"/>
      <c r="D259" s="198" t="s">
        <v>191</v>
      </c>
      <c r="E259" s="38"/>
      <c r="F259" s="199" t="s">
        <v>2257</v>
      </c>
      <c r="G259" s="38"/>
      <c r="H259" s="38"/>
      <c r="I259" s="182"/>
      <c r="J259" s="38"/>
      <c r="K259" s="38"/>
      <c r="L259" s="41"/>
      <c r="M259" s="183"/>
      <c r="N259" s="18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8" t="s">
        <v>191</v>
      </c>
      <c r="AU259" s="18" t="s">
        <v>88</v>
      </c>
    </row>
    <row r="260" spans="1:65" s="2" customFormat="1" ht="16.5" customHeight="1">
      <c r="A260" s="36"/>
      <c r="B260" s="37"/>
      <c r="C260" s="232" t="s">
        <v>586</v>
      </c>
      <c r="D260" s="232" t="s">
        <v>416</v>
      </c>
      <c r="E260" s="233" t="s">
        <v>2258</v>
      </c>
      <c r="F260" s="234" t="s">
        <v>2259</v>
      </c>
      <c r="G260" s="235" t="s">
        <v>366</v>
      </c>
      <c r="H260" s="236">
        <v>1</v>
      </c>
      <c r="I260" s="237"/>
      <c r="J260" s="238">
        <f>ROUND(I260*H260,2)</f>
        <v>0</v>
      </c>
      <c r="K260" s="234" t="s">
        <v>245</v>
      </c>
      <c r="L260" s="239"/>
      <c r="M260" s="240" t="s">
        <v>32</v>
      </c>
      <c r="N260" s="241" t="s">
        <v>49</v>
      </c>
      <c r="O260" s="66"/>
      <c r="P260" s="176">
        <f>O260*H260</f>
        <v>0</v>
      </c>
      <c r="Q260" s="176">
        <v>5.0000000000000002E-5</v>
      </c>
      <c r="R260" s="176">
        <f>Q260*H260</f>
        <v>5.0000000000000002E-5</v>
      </c>
      <c r="S260" s="176">
        <v>0</v>
      </c>
      <c r="T260" s="177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78" t="s">
        <v>1939</v>
      </c>
      <c r="AT260" s="178" t="s">
        <v>416</v>
      </c>
      <c r="AU260" s="178" t="s">
        <v>88</v>
      </c>
      <c r="AY260" s="18" t="s">
        <v>140</v>
      </c>
      <c r="BE260" s="179">
        <f>IF(N260="základní",J260,0)</f>
        <v>0</v>
      </c>
      <c r="BF260" s="179">
        <f>IF(N260="snížená",J260,0)</f>
        <v>0</v>
      </c>
      <c r="BG260" s="179">
        <f>IF(N260="zákl. přenesená",J260,0)</f>
        <v>0</v>
      </c>
      <c r="BH260" s="179">
        <f>IF(N260="sníž. přenesená",J260,0)</f>
        <v>0</v>
      </c>
      <c r="BI260" s="179">
        <f>IF(N260="nulová",J260,0)</f>
        <v>0</v>
      </c>
      <c r="BJ260" s="18" t="s">
        <v>86</v>
      </c>
      <c r="BK260" s="179">
        <f>ROUND(I260*H260,2)</f>
        <v>0</v>
      </c>
      <c r="BL260" s="18" t="s">
        <v>731</v>
      </c>
      <c r="BM260" s="178" t="s">
        <v>2260</v>
      </c>
    </row>
    <row r="261" spans="1:65" s="2" customFormat="1" ht="11.25">
      <c r="A261" s="36"/>
      <c r="B261" s="37"/>
      <c r="C261" s="38"/>
      <c r="D261" s="180" t="s">
        <v>146</v>
      </c>
      <c r="E261" s="38"/>
      <c r="F261" s="181" t="s">
        <v>2259</v>
      </c>
      <c r="G261" s="38"/>
      <c r="H261" s="38"/>
      <c r="I261" s="182"/>
      <c r="J261" s="38"/>
      <c r="K261" s="38"/>
      <c r="L261" s="41"/>
      <c r="M261" s="183"/>
      <c r="N261" s="18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8" t="s">
        <v>146</v>
      </c>
      <c r="AU261" s="18" t="s">
        <v>88</v>
      </c>
    </row>
    <row r="262" spans="1:65" s="2" customFormat="1" ht="16.5" customHeight="1">
      <c r="A262" s="36"/>
      <c r="B262" s="37"/>
      <c r="C262" s="232" t="s">
        <v>592</v>
      </c>
      <c r="D262" s="232" t="s">
        <v>416</v>
      </c>
      <c r="E262" s="233" t="s">
        <v>2261</v>
      </c>
      <c r="F262" s="234" t="s">
        <v>2262</v>
      </c>
      <c r="G262" s="235" t="s">
        <v>366</v>
      </c>
      <c r="H262" s="236">
        <v>1</v>
      </c>
      <c r="I262" s="237"/>
      <c r="J262" s="238">
        <f>ROUND(I262*H262,2)</f>
        <v>0</v>
      </c>
      <c r="K262" s="234" t="s">
        <v>245</v>
      </c>
      <c r="L262" s="239"/>
      <c r="M262" s="240" t="s">
        <v>32</v>
      </c>
      <c r="N262" s="241" t="s">
        <v>49</v>
      </c>
      <c r="O262" s="66"/>
      <c r="P262" s="176">
        <f>O262*H262</f>
        <v>0</v>
      </c>
      <c r="Q262" s="176">
        <v>6.0000000000000002E-5</v>
      </c>
      <c r="R262" s="176">
        <f>Q262*H262</f>
        <v>6.0000000000000002E-5</v>
      </c>
      <c r="S262" s="176">
        <v>0</v>
      </c>
      <c r="T262" s="177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78" t="s">
        <v>1150</v>
      </c>
      <c r="AT262" s="178" t="s">
        <v>416</v>
      </c>
      <c r="AU262" s="178" t="s">
        <v>88</v>
      </c>
      <c r="AY262" s="18" t="s">
        <v>140</v>
      </c>
      <c r="BE262" s="179">
        <f>IF(N262="základní",J262,0)</f>
        <v>0</v>
      </c>
      <c r="BF262" s="179">
        <f>IF(N262="snížená",J262,0)</f>
        <v>0</v>
      </c>
      <c r="BG262" s="179">
        <f>IF(N262="zákl. přenesená",J262,0)</f>
        <v>0</v>
      </c>
      <c r="BH262" s="179">
        <f>IF(N262="sníž. přenesená",J262,0)</f>
        <v>0</v>
      </c>
      <c r="BI262" s="179">
        <f>IF(N262="nulová",J262,0)</f>
        <v>0</v>
      </c>
      <c r="BJ262" s="18" t="s">
        <v>86</v>
      </c>
      <c r="BK262" s="179">
        <f>ROUND(I262*H262,2)</f>
        <v>0</v>
      </c>
      <c r="BL262" s="18" t="s">
        <v>1150</v>
      </c>
      <c r="BM262" s="178" t="s">
        <v>2263</v>
      </c>
    </row>
    <row r="263" spans="1:65" s="2" customFormat="1" ht="11.25">
      <c r="A263" s="36"/>
      <c r="B263" s="37"/>
      <c r="C263" s="38"/>
      <c r="D263" s="180" t="s">
        <v>146</v>
      </c>
      <c r="E263" s="38"/>
      <c r="F263" s="181" t="s">
        <v>2262</v>
      </c>
      <c r="G263" s="38"/>
      <c r="H263" s="38"/>
      <c r="I263" s="182"/>
      <c r="J263" s="38"/>
      <c r="K263" s="38"/>
      <c r="L263" s="41"/>
      <c r="M263" s="183"/>
      <c r="N263" s="184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8" t="s">
        <v>146</v>
      </c>
      <c r="AU263" s="18" t="s">
        <v>88</v>
      </c>
    </row>
    <row r="264" spans="1:65" s="2" customFormat="1" ht="16.5" customHeight="1">
      <c r="A264" s="36"/>
      <c r="B264" s="37"/>
      <c r="C264" s="232" t="s">
        <v>603</v>
      </c>
      <c r="D264" s="232" t="s">
        <v>416</v>
      </c>
      <c r="E264" s="233" t="s">
        <v>2264</v>
      </c>
      <c r="F264" s="234" t="s">
        <v>2265</v>
      </c>
      <c r="G264" s="235" t="s">
        <v>366</v>
      </c>
      <c r="H264" s="236">
        <v>1</v>
      </c>
      <c r="I264" s="237"/>
      <c r="J264" s="238">
        <f>ROUND(I264*H264,2)</f>
        <v>0</v>
      </c>
      <c r="K264" s="234" t="s">
        <v>32</v>
      </c>
      <c r="L264" s="239"/>
      <c r="M264" s="240" t="s">
        <v>32</v>
      </c>
      <c r="N264" s="241" t="s">
        <v>49</v>
      </c>
      <c r="O264" s="66"/>
      <c r="P264" s="176">
        <f>O264*H264</f>
        <v>0</v>
      </c>
      <c r="Q264" s="176">
        <v>0</v>
      </c>
      <c r="R264" s="176">
        <f>Q264*H264</f>
        <v>0</v>
      </c>
      <c r="S264" s="176">
        <v>0</v>
      </c>
      <c r="T264" s="17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78" t="s">
        <v>173</v>
      </c>
      <c r="AT264" s="178" t="s">
        <v>416</v>
      </c>
      <c r="AU264" s="178" t="s">
        <v>88</v>
      </c>
      <c r="AY264" s="18" t="s">
        <v>140</v>
      </c>
      <c r="BE264" s="179">
        <f>IF(N264="základní",J264,0)</f>
        <v>0</v>
      </c>
      <c r="BF264" s="179">
        <f>IF(N264="snížená",J264,0)</f>
        <v>0</v>
      </c>
      <c r="BG264" s="179">
        <f>IF(N264="zákl. přenesená",J264,0)</f>
        <v>0</v>
      </c>
      <c r="BH264" s="179">
        <f>IF(N264="sníž. přenesená",J264,0)</f>
        <v>0</v>
      </c>
      <c r="BI264" s="179">
        <f>IF(N264="nulová",J264,0)</f>
        <v>0</v>
      </c>
      <c r="BJ264" s="18" t="s">
        <v>86</v>
      </c>
      <c r="BK264" s="179">
        <f>ROUND(I264*H264,2)</f>
        <v>0</v>
      </c>
      <c r="BL264" s="18" t="s">
        <v>139</v>
      </c>
      <c r="BM264" s="178" t="s">
        <v>2266</v>
      </c>
    </row>
    <row r="265" spans="1:65" s="2" customFormat="1" ht="11.25">
      <c r="A265" s="36"/>
      <c r="B265" s="37"/>
      <c r="C265" s="38"/>
      <c r="D265" s="180" t="s">
        <v>146</v>
      </c>
      <c r="E265" s="38"/>
      <c r="F265" s="181" t="s">
        <v>2265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146</v>
      </c>
      <c r="AU265" s="18" t="s">
        <v>88</v>
      </c>
    </row>
    <row r="266" spans="1:65" s="2" customFormat="1" ht="16.5" customHeight="1">
      <c r="A266" s="36"/>
      <c r="B266" s="37"/>
      <c r="C266" s="167" t="s">
        <v>611</v>
      </c>
      <c r="D266" s="167" t="s">
        <v>141</v>
      </c>
      <c r="E266" s="168" t="s">
        <v>2267</v>
      </c>
      <c r="F266" s="169" t="s">
        <v>2268</v>
      </c>
      <c r="G266" s="170" t="s">
        <v>366</v>
      </c>
      <c r="H266" s="171">
        <v>1</v>
      </c>
      <c r="I266" s="172"/>
      <c r="J266" s="173">
        <f>ROUND(I266*H266,2)</f>
        <v>0</v>
      </c>
      <c r="K266" s="169" t="s">
        <v>245</v>
      </c>
      <c r="L266" s="41"/>
      <c r="M266" s="174" t="s">
        <v>32</v>
      </c>
      <c r="N266" s="175" t="s">
        <v>49</v>
      </c>
      <c r="O266" s="66"/>
      <c r="P266" s="176">
        <f>O266*H266</f>
        <v>0</v>
      </c>
      <c r="Q266" s="176">
        <v>0</v>
      </c>
      <c r="R266" s="176">
        <f>Q266*H266</f>
        <v>0</v>
      </c>
      <c r="S266" s="176">
        <v>0</v>
      </c>
      <c r="T266" s="177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8" t="s">
        <v>731</v>
      </c>
      <c r="AT266" s="178" t="s">
        <v>141</v>
      </c>
      <c r="AU266" s="178" t="s">
        <v>88</v>
      </c>
      <c r="AY266" s="18" t="s">
        <v>140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86</v>
      </c>
      <c r="BK266" s="179">
        <f>ROUND(I266*H266,2)</f>
        <v>0</v>
      </c>
      <c r="BL266" s="18" t="s">
        <v>731</v>
      </c>
      <c r="BM266" s="178" t="s">
        <v>2269</v>
      </c>
    </row>
    <row r="267" spans="1:65" s="2" customFormat="1" ht="11.25">
      <c r="A267" s="36"/>
      <c r="B267" s="37"/>
      <c r="C267" s="38"/>
      <c r="D267" s="180" t="s">
        <v>146</v>
      </c>
      <c r="E267" s="38"/>
      <c r="F267" s="181" t="s">
        <v>2268</v>
      </c>
      <c r="G267" s="38"/>
      <c r="H267" s="38"/>
      <c r="I267" s="182"/>
      <c r="J267" s="38"/>
      <c r="K267" s="38"/>
      <c r="L267" s="41"/>
      <c r="M267" s="183"/>
      <c r="N267" s="18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8" t="s">
        <v>146</v>
      </c>
      <c r="AU267" s="18" t="s">
        <v>88</v>
      </c>
    </row>
    <row r="268" spans="1:65" s="2" customFormat="1" ht="11.25">
      <c r="A268" s="36"/>
      <c r="B268" s="37"/>
      <c r="C268" s="38"/>
      <c r="D268" s="198" t="s">
        <v>191</v>
      </c>
      <c r="E268" s="38"/>
      <c r="F268" s="199" t="s">
        <v>2270</v>
      </c>
      <c r="G268" s="38"/>
      <c r="H268" s="38"/>
      <c r="I268" s="182"/>
      <c r="J268" s="38"/>
      <c r="K268" s="38"/>
      <c r="L268" s="41"/>
      <c r="M268" s="183"/>
      <c r="N268" s="18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8" t="s">
        <v>191</v>
      </c>
      <c r="AU268" s="18" t="s">
        <v>88</v>
      </c>
    </row>
    <row r="269" spans="1:65" s="2" customFormat="1" ht="16.5" customHeight="1">
      <c r="A269" s="36"/>
      <c r="B269" s="37"/>
      <c r="C269" s="232" t="s">
        <v>616</v>
      </c>
      <c r="D269" s="232" t="s">
        <v>416</v>
      </c>
      <c r="E269" s="233" t="s">
        <v>2271</v>
      </c>
      <c r="F269" s="234" t="s">
        <v>2272</v>
      </c>
      <c r="G269" s="235" t="s">
        <v>366</v>
      </c>
      <c r="H269" s="236">
        <v>1</v>
      </c>
      <c r="I269" s="237"/>
      <c r="J269" s="238">
        <f>ROUND(I269*H269,2)</f>
        <v>0</v>
      </c>
      <c r="K269" s="234" t="s">
        <v>32</v>
      </c>
      <c r="L269" s="239"/>
      <c r="M269" s="240" t="s">
        <v>32</v>
      </c>
      <c r="N269" s="241" t="s">
        <v>49</v>
      </c>
      <c r="O269" s="66"/>
      <c r="P269" s="176">
        <f>O269*H269</f>
        <v>0</v>
      </c>
      <c r="Q269" s="176">
        <v>4.4000000000000002E-4</v>
      </c>
      <c r="R269" s="176">
        <f>Q269*H269</f>
        <v>4.4000000000000002E-4</v>
      </c>
      <c r="S269" s="176">
        <v>0</v>
      </c>
      <c r="T269" s="177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8" t="s">
        <v>1150</v>
      </c>
      <c r="AT269" s="178" t="s">
        <v>416</v>
      </c>
      <c r="AU269" s="178" t="s">
        <v>88</v>
      </c>
      <c r="AY269" s="18" t="s">
        <v>140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86</v>
      </c>
      <c r="BK269" s="179">
        <f>ROUND(I269*H269,2)</f>
        <v>0</v>
      </c>
      <c r="BL269" s="18" t="s">
        <v>1150</v>
      </c>
      <c r="BM269" s="178" t="s">
        <v>2273</v>
      </c>
    </row>
    <row r="270" spans="1:65" s="2" customFormat="1" ht="11.25">
      <c r="A270" s="36"/>
      <c r="B270" s="37"/>
      <c r="C270" s="38"/>
      <c r="D270" s="180" t="s">
        <v>146</v>
      </c>
      <c r="E270" s="38"/>
      <c r="F270" s="181" t="s">
        <v>2272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146</v>
      </c>
      <c r="AU270" s="18" t="s">
        <v>88</v>
      </c>
    </row>
    <row r="271" spans="1:65" s="2" customFormat="1" ht="16.5" customHeight="1">
      <c r="A271" s="36"/>
      <c r="B271" s="37"/>
      <c r="C271" s="167" t="s">
        <v>623</v>
      </c>
      <c r="D271" s="167" t="s">
        <v>141</v>
      </c>
      <c r="E271" s="168" t="s">
        <v>2274</v>
      </c>
      <c r="F271" s="169" t="s">
        <v>2275</v>
      </c>
      <c r="G271" s="170" t="s">
        <v>358</v>
      </c>
      <c r="H271" s="171">
        <v>31.5</v>
      </c>
      <c r="I271" s="172"/>
      <c r="J271" s="173">
        <f>ROUND(I271*H271,2)</f>
        <v>0</v>
      </c>
      <c r="K271" s="169" t="s">
        <v>245</v>
      </c>
      <c r="L271" s="41"/>
      <c r="M271" s="174" t="s">
        <v>32</v>
      </c>
      <c r="N271" s="175" t="s">
        <v>49</v>
      </c>
      <c r="O271" s="6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86</v>
      </c>
      <c r="AT271" s="178" t="s">
        <v>141</v>
      </c>
      <c r="AU271" s="178" t="s">
        <v>88</v>
      </c>
      <c r="AY271" s="18" t="s">
        <v>140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86</v>
      </c>
      <c r="BM271" s="178" t="s">
        <v>2276</v>
      </c>
    </row>
    <row r="272" spans="1:65" s="2" customFormat="1" ht="11.25">
      <c r="A272" s="36"/>
      <c r="B272" s="37"/>
      <c r="C272" s="38"/>
      <c r="D272" s="180" t="s">
        <v>146</v>
      </c>
      <c r="E272" s="38"/>
      <c r="F272" s="181" t="s">
        <v>2275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146</v>
      </c>
      <c r="AU272" s="18" t="s">
        <v>88</v>
      </c>
    </row>
    <row r="273" spans="1:65" s="2" customFormat="1" ht="11.25">
      <c r="A273" s="36"/>
      <c r="B273" s="37"/>
      <c r="C273" s="38"/>
      <c r="D273" s="198" t="s">
        <v>191</v>
      </c>
      <c r="E273" s="38"/>
      <c r="F273" s="199" t="s">
        <v>2277</v>
      </c>
      <c r="G273" s="38"/>
      <c r="H273" s="38"/>
      <c r="I273" s="182"/>
      <c r="J273" s="38"/>
      <c r="K273" s="38"/>
      <c r="L273" s="41"/>
      <c r="M273" s="183"/>
      <c r="N273" s="18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8" t="s">
        <v>191</v>
      </c>
      <c r="AU273" s="18" t="s">
        <v>88</v>
      </c>
    </row>
    <row r="274" spans="1:65" s="11" customFormat="1" ht="22.9" customHeight="1">
      <c r="B274" s="153"/>
      <c r="C274" s="154"/>
      <c r="D274" s="155" t="s">
        <v>77</v>
      </c>
      <c r="E274" s="196" t="s">
        <v>2278</v>
      </c>
      <c r="F274" s="196" t="s">
        <v>2279</v>
      </c>
      <c r="G274" s="154"/>
      <c r="H274" s="154"/>
      <c r="I274" s="157"/>
      <c r="J274" s="197">
        <f>BK274</f>
        <v>0</v>
      </c>
      <c r="K274" s="154"/>
      <c r="L274" s="159"/>
      <c r="M274" s="160"/>
      <c r="N274" s="161"/>
      <c r="O274" s="161"/>
      <c r="P274" s="162">
        <f>SUM(P275:P277)</f>
        <v>0</v>
      </c>
      <c r="Q274" s="161"/>
      <c r="R274" s="162">
        <f>SUM(R275:R277)</f>
        <v>0</v>
      </c>
      <c r="S274" s="161"/>
      <c r="T274" s="163">
        <f>SUM(T275:T277)</f>
        <v>0</v>
      </c>
      <c r="AR274" s="164" t="s">
        <v>150</v>
      </c>
      <c r="AT274" s="165" t="s">
        <v>77</v>
      </c>
      <c r="AU274" s="165" t="s">
        <v>86</v>
      </c>
      <c r="AY274" s="164" t="s">
        <v>140</v>
      </c>
      <c r="BK274" s="166">
        <f>SUM(BK275:BK277)</f>
        <v>0</v>
      </c>
    </row>
    <row r="275" spans="1:65" s="2" customFormat="1" ht="16.5" customHeight="1">
      <c r="A275" s="36"/>
      <c r="B275" s="37"/>
      <c r="C275" s="167" t="s">
        <v>628</v>
      </c>
      <c r="D275" s="167" t="s">
        <v>141</v>
      </c>
      <c r="E275" s="168" t="s">
        <v>2280</v>
      </c>
      <c r="F275" s="169" t="s">
        <v>2281</v>
      </c>
      <c r="G275" s="170" t="s">
        <v>366</v>
      </c>
      <c r="H275" s="171">
        <v>1</v>
      </c>
      <c r="I275" s="172"/>
      <c r="J275" s="173">
        <f>ROUND(I275*H275,2)</f>
        <v>0</v>
      </c>
      <c r="K275" s="169" t="s">
        <v>245</v>
      </c>
      <c r="L275" s="41"/>
      <c r="M275" s="174" t="s">
        <v>32</v>
      </c>
      <c r="N275" s="175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731</v>
      </c>
      <c r="AT275" s="178" t="s">
        <v>141</v>
      </c>
      <c r="AU275" s="178" t="s">
        <v>88</v>
      </c>
      <c r="AY275" s="18" t="s">
        <v>140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731</v>
      </c>
      <c r="BM275" s="178" t="s">
        <v>2282</v>
      </c>
    </row>
    <row r="276" spans="1:65" s="2" customFormat="1" ht="11.25">
      <c r="A276" s="36"/>
      <c r="B276" s="37"/>
      <c r="C276" s="38"/>
      <c r="D276" s="180" t="s">
        <v>146</v>
      </c>
      <c r="E276" s="38"/>
      <c r="F276" s="181" t="s">
        <v>2281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146</v>
      </c>
      <c r="AU276" s="18" t="s">
        <v>88</v>
      </c>
    </row>
    <row r="277" spans="1:65" s="2" customFormat="1" ht="11.25">
      <c r="A277" s="36"/>
      <c r="B277" s="37"/>
      <c r="C277" s="38"/>
      <c r="D277" s="198" t="s">
        <v>191</v>
      </c>
      <c r="E277" s="38"/>
      <c r="F277" s="199" t="s">
        <v>2283</v>
      </c>
      <c r="G277" s="38"/>
      <c r="H277" s="38"/>
      <c r="I277" s="182"/>
      <c r="J277" s="38"/>
      <c r="K277" s="38"/>
      <c r="L277" s="41"/>
      <c r="M277" s="183"/>
      <c r="N277" s="18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191</v>
      </c>
      <c r="AU277" s="18" t="s">
        <v>88</v>
      </c>
    </row>
    <row r="278" spans="1:65" s="11" customFormat="1" ht="25.9" customHeight="1">
      <c r="B278" s="153"/>
      <c r="C278" s="154"/>
      <c r="D278" s="155" t="s">
        <v>77</v>
      </c>
      <c r="E278" s="156" t="s">
        <v>1524</v>
      </c>
      <c r="F278" s="156" t="s">
        <v>1525</v>
      </c>
      <c r="G278" s="154"/>
      <c r="H278" s="154"/>
      <c r="I278" s="157"/>
      <c r="J278" s="158">
        <f>BK278</f>
        <v>0</v>
      </c>
      <c r="K278" s="154"/>
      <c r="L278" s="159"/>
      <c r="M278" s="160"/>
      <c r="N278" s="161"/>
      <c r="O278" s="161"/>
      <c r="P278" s="162">
        <f>SUM(P279:P284)</f>
        <v>0</v>
      </c>
      <c r="Q278" s="161"/>
      <c r="R278" s="162">
        <f>SUM(R279:R284)</f>
        <v>0</v>
      </c>
      <c r="S278" s="161"/>
      <c r="T278" s="163">
        <f>SUM(T279:T284)</f>
        <v>0</v>
      </c>
      <c r="AR278" s="164" t="s">
        <v>139</v>
      </c>
      <c r="AT278" s="165" t="s">
        <v>77</v>
      </c>
      <c r="AU278" s="165" t="s">
        <v>78</v>
      </c>
      <c r="AY278" s="164" t="s">
        <v>140</v>
      </c>
      <c r="BK278" s="166">
        <f>SUM(BK279:BK284)</f>
        <v>0</v>
      </c>
    </row>
    <row r="279" spans="1:65" s="2" customFormat="1" ht="16.5" customHeight="1">
      <c r="A279" s="36"/>
      <c r="B279" s="37"/>
      <c r="C279" s="167" t="s">
        <v>633</v>
      </c>
      <c r="D279" s="167" t="s">
        <v>141</v>
      </c>
      <c r="E279" s="168" t="s">
        <v>2284</v>
      </c>
      <c r="F279" s="169" t="s">
        <v>2285</v>
      </c>
      <c r="G279" s="170" t="s">
        <v>1529</v>
      </c>
      <c r="H279" s="171">
        <v>4</v>
      </c>
      <c r="I279" s="172"/>
      <c r="J279" s="173">
        <f>ROUND(I279*H279,2)</f>
        <v>0</v>
      </c>
      <c r="K279" s="169" t="s">
        <v>245</v>
      </c>
      <c r="L279" s="41"/>
      <c r="M279" s="174" t="s">
        <v>32</v>
      </c>
      <c r="N279" s="175" t="s">
        <v>49</v>
      </c>
      <c r="O279" s="6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8" t="s">
        <v>86</v>
      </c>
      <c r="AT279" s="178" t="s">
        <v>141</v>
      </c>
      <c r="AU279" s="178" t="s">
        <v>86</v>
      </c>
      <c r="AY279" s="18" t="s">
        <v>140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86</v>
      </c>
      <c r="BK279" s="179">
        <f>ROUND(I279*H279,2)</f>
        <v>0</v>
      </c>
      <c r="BL279" s="18" t="s">
        <v>86</v>
      </c>
      <c r="BM279" s="178" t="s">
        <v>2286</v>
      </c>
    </row>
    <row r="280" spans="1:65" s="2" customFormat="1" ht="11.25">
      <c r="A280" s="36"/>
      <c r="B280" s="37"/>
      <c r="C280" s="38"/>
      <c r="D280" s="180" t="s">
        <v>146</v>
      </c>
      <c r="E280" s="38"/>
      <c r="F280" s="181" t="s">
        <v>2285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146</v>
      </c>
      <c r="AU280" s="18" t="s">
        <v>86</v>
      </c>
    </row>
    <row r="281" spans="1:65" s="2" customFormat="1" ht="11.25">
      <c r="A281" s="36"/>
      <c r="B281" s="37"/>
      <c r="C281" s="38"/>
      <c r="D281" s="198" t="s">
        <v>191</v>
      </c>
      <c r="E281" s="38"/>
      <c r="F281" s="199" t="s">
        <v>2287</v>
      </c>
      <c r="G281" s="38"/>
      <c r="H281" s="38"/>
      <c r="I281" s="182"/>
      <c r="J281" s="38"/>
      <c r="K281" s="38"/>
      <c r="L281" s="41"/>
      <c r="M281" s="183"/>
      <c r="N281" s="18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8" t="s">
        <v>191</v>
      </c>
      <c r="AU281" s="18" t="s">
        <v>86</v>
      </c>
    </row>
    <row r="282" spans="1:65" s="2" customFormat="1" ht="16.5" customHeight="1">
      <c r="A282" s="36"/>
      <c r="B282" s="37"/>
      <c r="C282" s="167" t="s">
        <v>638</v>
      </c>
      <c r="D282" s="167" t="s">
        <v>141</v>
      </c>
      <c r="E282" s="168" t="s">
        <v>2288</v>
      </c>
      <c r="F282" s="169" t="s">
        <v>2289</v>
      </c>
      <c r="G282" s="170" t="s">
        <v>1529</v>
      </c>
      <c r="H282" s="171">
        <v>3</v>
      </c>
      <c r="I282" s="172"/>
      <c r="J282" s="173">
        <f>ROUND(I282*H282,2)</f>
        <v>0</v>
      </c>
      <c r="K282" s="169" t="s">
        <v>245</v>
      </c>
      <c r="L282" s="41"/>
      <c r="M282" s="174" t="s">
        <v>32</v>
      </c>
      <c r="N282" s="175" t="s">
        <v>49</v>
      </c>
      <c r="O282" s="66"/>
      <c r="P282" s="176">
        <f>O282*H282</f>
        <v>0</v>
      </c>
      <c r="Q282" s="176">
        <v>0</v>
      </c>
      <c r="R282" s="176">
        <f>Q282*H282</f>
        <v>0</v>
      </c>
      <c r="S282" s="176">
        <v>0</v>
      </c>
      <c r="T282" s="177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78" t="s">
        <v>144</v>
      </c>
      <c r="AT282" s="178" t="s">
        <v>141</v>
      </c>
      <c r="AU282" s="178" t="s">
        <v>86</v>
      </c>
      <c r="AY282" s="18" t="s">
        <v>140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18" t="s">
        <v>86</v>
      </c>
      <c r="BK282" s="179">
        <f>ROUND(I282*H282,2)</f>
        <v>0</v>
      </c>
      <c r="BL282" s="18" t="s">
        <v>144</v>
      </c>
      <c r="BM282" s="178" t="s">
        <v>2290</v>
      </c>
    </row>
    <row r="283" spans="1:65" s="2" customFormat="1" ht="11.25">
      <c r="A283" s="36"/>
      <c r="B283" s="37"/>
      <c r="C283" s="38"/>
      <c r="D283" s="180" t="s">
        <v>146</v>
      </c>
      <c r="E283" s="38"/>
      <c r="F283" s="181" t="s">
        <v>2289</v>
      </c>
      <c r="G283" s="38"/>
      <c r="H283" s="38"/>
      <c r="I283" s="182"/>
      <c r="J283" s="38"/>
      <c r="K283" s="38"/>
      <c r="L283" s="41"/>
      <c r="M283" s="183"/>
      <c r="N283" s="18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8" t="s">
        <v>146</v>
      </c>
      <c r="AU283" s="18" t="s">
        <v>86</v>
      </c>
    </row>
    <row r="284" spans="1:65" s="2" customFormat="1" ht="11.25">
      <c r="A284" s="36"/>
      <c r="B284" s="37"/>
      <c r="C284" s="38"/>
      <c r="D284" s="198" t="s">
        <v>191</v>
      </c>
      <c r="E284" s="38"/>
      <c r="F284" s="199" t="s">
        <v>2291</v>
      </c>
      <c r="G284" s="38"/>
      <c r="H284" s="38"/>
      <c r="I284" s="182"/>
      <c r="J284" s="38"/>
      <c r="K284" s="38"/>
      <c r="L284" s="41"/>
      <c r="M284" s="183"/>
      <c r="N284" s="18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8" t="s">
        <v>191</v>
      </c>
      <c r="AU284" s="18" t="s">
        <v>86</v>
      </c>
    </row>
    <row r="285" spans="1:65" s="11" customFormat="1" ht="25.9" customHeight="1">
      <c r="B285" s="153"/>
      <c r="C285" s="154"/>
      <c r="D285" s="155" t="s">
        <v>77</v>
      </c>
      <c r="E285" s="156" t="s">
        <v>183</v>
      </c>
      <c r="F285" s="156" t="s">
        <v>90</v>
      </c>
      <c r="G285" s="154"/>
      <c r="H285" s="154"/>
      <c r="I285" s="157"/>
      <c r="J285" s="158">
        <f>BK285</f>
        <v>0</v>
      </c>
      <c r="K285" s="154"/>
      <c r="L285" s="159"/>
      <c r="M285" s="160"/>
      <c r="N285" s="161"/>
      <c r="O285" s="161"/>
      <c r="P285" s="162">
        <f>P286+P290+P293</f>
        <v>0</v>
      </c>
      <c r="Q285" s="161"/>
      <c r="R285" s="162">
        <f>R286+R290+R293</f>
        <v>0</v>
      </c>
      <c r="S285" s="161"/>
      <c r="T285" s="163">
        <f>T286+T290+T293</f>
        <v>0</v>
      </c>
      <c r="AR285" s="164" t="s">
        <v>160</v>
      </c>
      <c r="AT285" s="165" t="s">
        <v>77</v>
      </c>
      <c r="AU285" s="165" t="s">
        <v>78</v>
      </c>
      <c r="AY285" s="164" t="s">
        <v>140</v>
      </c>
      <c r="BK285" s="166">
        <f>BK286+BK290+BK293</f>
        <v>0</v>
      </c>
    </row>
    <row r="286" spans="1:65" s="11" customFormat="1" ht="22.9" customHeight="1">
      <c r="B286" s="153"/>
      <c r="C286" s="154"/>
      <c r="D286" s="155" t="s">
        <v>77</v>
      </c>
      <c r="E286" s="196" t="s">
        <v>184</v>
      </c>
      <c r="F286" s="196" t="s">
        <v>185</v>
      </c>
      <c r="G286" s="154"/>
      <c r="H286" s="154"/>
      <c r="I286" s="157"/>
      <c r="J286" s="197">
        <f>BK286</f>
        <v>0</v>
      </c>
      <c r="K286" s="154"/>
      <c r="L286" s="159"/>
      <c r="M286" s="160"/>
      <c r="N286" s="161"/>
      <c r="O286" s="161"/>
      <c r="P286" s="162">
        <f>SUM(P287:P289)</f>
        <v>0</v>
      </c>
      <c r="Q286" s="161"/>
      <c r="R286" s="162">
        <f>SUM(R287:R289)</f>
        <v>0</v>
      </c>
      <c r="S286" s="161"/>
      <c r="T286" s="163">
        <f>SUM(T287:T289)</f>
        <v>0</v>
      </c>
      <c r="AR286" s="164" t="s">
        <v>160</v>
      </c>
      <c r="AT286" s="165" t="s">
        <v>77</v>
      </c>
      <c r="AU286" s="165" t="s">
        <v>86</v>
      </c>
      <c r="AY286" s="164" t="s">
        <v>140</v>
      </c>
      <c r="BK286" s="166">
        <f>SUM(BK287:BK289)</f>
        <v>0</v>
      </c>
    </row>
    <row r="287" spans="1:65" s="2" customFormat="1" ht="16.5" customHeight="1">
      <c r="A287" s="36"/>
      <c r="B287" s="37"/>
      <c r="C287" s="167" t="s">
        <v>644</v>
      </c>
      <c r="D287" s="167" t="s">
        <v>141</v>
      </c>
      <c r="E287" s="168" t="s">
        <v>2292</v>
      </c>
      <c r="F287" s="169" t="s">
        <v>2293</v>
      </c>
      <c r="G287" s="170" t="s">
        <v>821</v>
      </c>
      <c r="H287" s="171">
        <v>1</v>
      </c>
      <c r="I287" s="172"/>
      <c r="J287" s="173">
        <f>ROUND(I287*H287,2)</f>
        <v>0</v>
      </c>
      <c r="K287" s="169" t="s">
        <v>245</v>
      </c>
      <c r="L287" s="41"/>
      <c r="M287" s="174" t="s">
        <v>32</v>
      </c>
      <c r="N287" s="175" t="s">
        <v>49</v>
      </c>
      <c r="O287" s="6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189</v>
      </c>
      <c r="AT287" s="178" t="s">
        <v>141</v>
      </c>
      <c r="AU287" s="178" t="s">
        <v>88</v>
      </c>
      <c r="AY287" s="18" t="s">
        <v>140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189</v>
      </c>
      <c r="BM287" s="178" t="s">
        <v>2294</v>
      </c>
    </row>
    <row r="288" spans="1:65" s="2" customFormat="1" ht="11.25">
      <c r="A288" s="36"/>
      <c r="B288" s="37"/>
      <c r="C288" s="38"/>
      <c r="D288" s="180" t="s">
        <v>146</v>
      </c>
      <c r="E288" s="38"/>
      <c r="F288" s="181" t="s">
        <v>2293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146</v>
      </c>
      <c r="AU288" s="18" t="s">
        <v>88</v>
      </c>
    </row>
    <row r="289" spans="1:65" s="2" customFormat="1" ht="11.25">
      <c r="A289" s="36"/>
      <c r="B289" s="37"/>
      <c r="C289" s="38"/>
      <c r="D289" s="198" t="s">
        <v>191</v>
      </c>
      <c r="E289" s="38"/>
      <c r="F289" s="199" t="s">
        <v>2295</v>
      </c>
      <c r="G289" s="38"/>
      <c r="H289" s="38"/>
      <c r="I289" s="182"/>
      <c r="J289" s="38"/>
      <c r="K289" s="38"/>
      <c r="L289" s="41"/>
      <c r="M289" s="183"/>
      <c r="N289" s="18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191</v>
      </c>
      <c r="AU289" s="18" t="s">
        <v>88</v>
      </c>
    </row>
    <row r="290" spans="1:65" s="11" customFormat="1" ht="22.9" customHeight="1">
      <c r="B290" s="153"/>
      <c r="C290" s="154"/>
      <c r="D290" s="155" t="s">
        <v>77</v>
      </c>
      <c r="E290" s="196" t="s">
        <v>200</v>
      </c>
      <c r="F290" s="196" t="s">
        <v>201</v>
      </c>
      <c r="G290" s="154"/>
      <c r="H290" s="154"/>
      <c r="I290" s="157"/>
      <c r="J290" s="197">
        <f>BK290</f>
        <v>0</v>
      </c>
      <c r="K290" s="154"/>
      <c r="L290" s="159"/>
      <c r="M290" s="160"/>
      <c r="N290" s="161"/>
      <c r="O290" s="161"/>
      <c r="P290" s="162">
        <f>SUM(P291:P292)</f>
        <v>0</v>
      </c>
      <c r="Q290" s="161"/>
      <c r="R290" s="162">
        <f>SUM(R291:R292)</f>
        <v>0</v>
      </c>
      <c r="S290" s="161"/>
      <c r="T290" s="163">
        <f>SUM(T291:T292)</f>
        <v>0</v>
      </c>
      <c r="AR290" s="164" t="s">
        <v>160</v>
      </c>
      <c r="AT290" s="165" t="s">
        <v>77</v>
      </c>
      <c r="AU290" s="165" t="s">
        <v>86</v>
      </c>
      <c r="AY290" s="164" t="s">
        <v>140</v>
      </c>
      <c r="BK290" s="166">
        <f>SUM(BK291:BK292)</f>
        <v>0</v>
      </c>
    </row>
    <row r="291" spans="1:65" s="2" customFormat="1" ht="16.5" customHeight="1">
      <c r="A291" s="36"/>
      <c r="B291" s="37"/>
      <c r="C291" s="167" t="s">
        <v>651</v>
      </c>
      <c r="D291" s="167" t="s">
        <v>141</v>
      </c>
      <c r="E291" s="168" t="s">
        <v>202</v>
      </c>
      <c r="F291" s="169" t="s">
        <v>201</v>
      </c>
      <c r="G291" s="170" t="s">
        <v>821</v>
      </c>
      <c r="H291" s="171">
        <v>1</v>
      </c>
      <c r="I291" s="172"/>
      <c r="J291" s="173">
        <f>ROUND(I291*H291,2)</f>
        <v>0</v>
      </c>
      <c r="K291" s="169" t="s">
        <v>32</v>
      </c>
      <c r="L291" s="41"/>
      <c r="M291" s="174" t="s">
        <v>32</v>
      </c>
      <c r="N291" s="175" t="s">
        <v>49</v>
      </c>
      <c r="O291" s="66"/>
      <c r="P291" s="176">
        <f>O291*H291</f>
        <v>0</v>
      </c>
      <c r="Q291" s="176">
        <v>0</v>
      </c>
      <c r="R291" s="176">
        <f>Q291*H291</f>
        <v>0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189</v>
      </c>
      <c r="AT291" s="178" t="s">
        <v>141</v>
      </c>
      <c r="AU291" s="178" t="s">
        <v>88</v>
      </c>
      <c r="AY291" s="18" t="s">
        <v>140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189</v>
      </c>
      <c r="BM291" s="178" t="s">
        <v>2296</v>
      </c>
    </row>
    <row r="292" spans="1:65" s="2" customFormat="1" ht="11.25">
      <c r="A292" s="36"/>
      <c r="B292" s="37"/>
      <c r="C292" s="38"/>
      <c r="D292" s="180" t="s">
        <v>146</v>
      </c>
      <c r="E292" s="38"/>
      <c r="F292" s="181" t="s">
        <v>201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146</v>
      </c>
      <c r="AU292" s="18" t="s">
        <v>88</v>
      </c>
    </row>
    <row r="293" spans="1:65" s="11" customFormat="1" ht="22.9" customHeight="1">
      <c r="B293" s="153"/>
      <c r="C293" s="154"/>
      <c r="D293" s="155" t="s">
        <v>77</v>
      </c>
      <c r="E293" s="196" t="s">
        <v>207</v>
      </c>
      <c r="F293" s="196" t="s">
        <v>208</v>
      </c>
      <c r="G293" s="154"/>
      <c r="H293" s="154"/>
      <c r="I293" s="157"/>
      <c r="J293" s="197">
        <f>BK293</f>
        <v>0</v>
      </c>
      <c r="K293" s="154"/>
      <c r="L293" s="159"/>
      <c r="M293" s="160"/>
      <c r="N293" s="161"/>
      <c r="O293" s="161"/>
      <c r="P293" s="162">
        <f>SUM(P294:P296)</f>
        <v>0</v>
      </c>
      <c r="Q293" s="161"/>
      <c r="R293" s="162">
        <f>SUM(R294:R296)</f>
        <v>0</v>
      </c>
      <c r="S293" s="161"/>
      <c r="T293" s="163">
        <f>SUM(T294:T296)</f>
        <v>0</v>
      </c>
      <c r="AR293" s="164" t="s">
        <v>160</v>
      </c>
      <c r="AT293" s="165" t="s">
        <v>77</v>
      </c>
      <c r="AU293" s="165" t="s">
        <v>86</v>
      </c>
      <c r="AY293" s="164" t="s">
        <v>140</v>
      </c>
      <c r="BK293" s="166">
        <f>SUM(BK294:BK296)</f>
        <v>0</v>
      </c>
    </row>
    <row r="294" spans="1:65" s="2" customFormat="1" ht="16.5" customHeight="1">
      <c r="A294" s="36"/>
      <c r="B294" s="37"/>
      <c r="C294" s="167" t="s">
        <v>657</v>
      </c>
      <c r="D294" s="167" t="s">
        <v>141</v>
      </c>
      <c r="E294" s="168" t="s">
        <v>2297</v>
      </c>
      <c r="F294" s="169" t="s">
        <v>2298</v>
      </c>
      <c r="G294" s="170" t="s">
        <v>821</v>
      </c>
      <c r="H294" s="171">
        <v>1</v>
      </c>
      <c r="I294" s="172"/>
      <c r="J294" s="173">
        <f>ROUND(I294*H294,2)</f>
        <v>0</v>
      </c>
      <c r="K294" s="169" t="s">
        <v>245</v>
      </c>
      <c r="L294" s="41"/>
      <c r="M294" s="174" t="s">
        <v>32</v>
      </c>
      <c r="N294" s="175" t="s">
        <v>49</v>
      </c>
      <c r="O294" s="66"/>
      <c r="P294" s="176">
        <f>O294*H294</f>
        <v>0</v>
      </c>
      <c r="Q294" s="176">
        <v>0</v>
      </c>
      <c r="R294" s="176">
        <f>Q294*H294</f>
        <v>0</v>
      </c>
      <c r="S294" s="176">
        <v>0</v>
      </c>
      <c r="T294" s="177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78" t="s">
        <v>189</v>
      </c>
      <c r="AT294" s="178" t="s">
        <v>141</v>
      </c>
      <c r="AU294" s="178" t="s">
        <v>88</v>
      </c>
      <c r="AY294" s="18" t="s">
        <v>140</v>
      </c>
      <c r="BE294" s="179">
        <f>IF(N294="základní",J294,0)</f>
        <v>0</v>
      </c>
      <c r="BF294" s="179">
        <f>IF(N294="snížená",J294,0)</f>
        <v>0</v>
      </c>
      <c r="BG294" s="179">
        <f>IF(N294="zákl. přenesená",J294,0)</f>
        <v>0</v>
      </c>
      <c r="BH294" s="179">
        <f>IF(N294="sníž. přenesená",J294,0)</f>
        <v>0</v>
      </c>
      <c r="BI294" s="179">
        <f>IF(N294="nulová",J294,0)</f>
        <v>0</v>
      </c>
      <c r="BJ294" s="18" t="s">
        <v>86</v>
      </c>
      <c r="BK294" s="179">
        <f>ROUND(I294*H294,2)</f>
        <v>0</v>
      </c>
      <c r="BL294" s="18" t="s">
        <v>189</v>
      </c>
      <c r="BM294" s="178" t="s">
        <v>2299</v>
      </c>
    </row>
    <row r="295" spans="1:65" s="2" customFormat="1" ht="11.25">
      <c r="A295" s="36"/>
      <c r="B295" s="37"/>
      <c r="C295" s="38"/>
      <c r="D295" s="180" t="s">
        <v>146</v>
      </c>
      <c r="E295" s="38"/>
      <c r="F295" s="181" t="s">
        <v>2298</v>
      </c>
      <c r="G295" s="38"/>
      <c r="H295" s="38"/>
      <c r="I295" s="182"/>
      <c r="J295" s="38"/>
      <c r="K295" s="38"/>
      <c r="L295" s="41"/>
      <c r="M295" s="183"/>
      <c r="N295" s="184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8" t="s">
        <v>146</v>
      </c>
      <c r="AU295" s="18" t="s">
        <v>88</v>
      </c>
    </row>
    <row r="296" spans="1:65" s="2" customFormat="1" ht="11.25">
      <c r="A296" s="36"/>
      <c r="B296" s="37"/>
      <c r="C296" s="38"/>
      <c r="D296" s="198" t="s">
        <v>191</v>
      </c>
      <c r="E296" s="38"/>
      <c r="F296" s="199" t="s">
        <v>2300</v>
      </c>
      <c r="G296" s="38"/>
      <c r="H296" s="38"/>
      <c r="I296" s="182"/>
      <c r="J296" s="38"/>
      <c r="K296" s="38"/>
      <c r="L296" s="41"/>
      <c r="M296" s="186"/>
      <c r="N296" s="187"/>
      <c r="O296" s="188"/>
      <c r="P296" s="188"/>
      <c r="Q296" s="188"/>
      <c r="R296" s="188"/>
      <c r="S296" s="188"/>
      <c r="T296" s="189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191</v>
      </c>
      <c r="AU296" s="18" t="s">
        <v>88</v>
      </c>
    </row>
    <row r="297" spans="1:65" s="2" customFormat="1" ht="6.95" customHeight="1">
      <c r="A297" s="36"/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41"/>
      <c r="M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</row>
  </sheetData>
  <sheetProtection algorithmName="SHA-512" hashValue="rr+yZfZbc+i04aPHsnkmkDg1l6Bd/49nN60eL1cKTyM7tj0C+ZZ4LdSDXSzVHsiVCPE0CrjtcQjWB30pNLouiA==" saltValue="mcWZ9BHujal3WHdyj86vqRmzd7SGfU8SP8DfCNrKM44oCgzT8xxnNdlQqcBo0asRS3rd9lX20X59ch2lrrqkpQ==" spinCount="100000" sheet="1" objects="1" scenarios="1" formatColumns="0" formatRows="0" autoFilter="0"/>
  <autoFilter ref="C94:K296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/>
    <hyperlink ref="F103" r:id="rId2"/>
    <hyperlink ref="F106" r:id="rId3"/>
    <hyperlink ref="F109" r:id="rId4"/>
    <hyperlink ref="F112" r:id="rId5"/>
    <hyperlink ref="F115" r:id="rId6"/>
    <hyperlink ref="F120" r:id="rId7"/>
    <hyperlink ref="F124" r:id="rId8"/>
    <hyperlink ref="F128" r:id="rId9"/>
    <hyperlink ref="F132" r:id="rId10"/>
    <hyperlink ref="F139" r:id="rId11"/>
    <hyperlink ref="F143" r:id="rId12"/>
    <hyperlink ref="F147" r:id="rId13"/>
    <hyperlink ref="F151" r:id="rId14"/>
    <hyperlink ref="F155" r:id="rId15"/>
    <hyperlink ref="F158" r:id="rId16"/>
    <hyperlink ref="F162" r:id="rId17"/>
    <hyperlink ref="F167" r:id="rId18"/>
    <hyperlink ref="F171" r:id="rId19"/>
    <hyperlink ref="F180" r:id="rId20"/>
    <hyperlink ref="F184" r:id="rId21"/>
    <hyperlink ref="F191" r:id="rId22"/>
    <hyperlink ref="F204" r:id="rId23"/>
    <hyperlink ref="F208" r:id="rId24"/>
    <hyperlink ref="F212" r:id="rId25"/>
    <hyperlink ref="F215" r:id="rId26"/>
    <hyperlink ref="F220" r:id="rId27"/>
    <hyperlink ref="F224" r:id="rId28"/>
    <hyperlink ref="F232" r:id="rId29"/>
    <hyperlink ref="F237" r:id="rId30"/>
    <hyperlink ref="F244" r:id="rId31"/>
    <hyperlink ref="F248" r:id="rId32"/>
    <hyperlink ref="F251" r:id="rId33"/>
    <hyperlink ref="F254" r:id="rId34"/>
    <hyperlink ref="F259" r:id="rId35"/>
    <hyperlink ref="F268" r:id="rId36"/>
    <hyperlink ref="F273" r:id="rId37"/>
    <hyperlink ref="F277" r:id="rId38"/>
    <hyperlink ref="F281" r:id="rId39"/>
    <hyperlink ref="F284" r:id="rId40"/>
    <hyperlink ref="F289" r:id="rId41"/>
    <hyperlink ref="F296" r:id="rId4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106</v>
      </c>
      <c r="AZ2" s="245" t="s">
        <v>2301</v>
      </c>
      <c r="BA2" s="245" t="s">
        <v>2060</v>
      </c>
      <c r="BB2" s="245" t="s">
        <v>32</v>
      </c>
      <c r="BC2" s="245" t="s">
        <v>2302</v>
      </c>
      <c r="BD2" s="245" t="s">
        <v>88</v>
      </c>
    </row>
    <row r="3" spans="1:5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  <c r="AZ3" s="245" t="s">
        <v>2303</v>
      </c>
      <c r="BA3" s="245" t="s">
        <v>2303</v>
      </c>
      <c r="BB3" s="245" t="s">
        <v>32</v>
      </c>
      <c r="BC3" s="245" t="s">
        <v>399</v>
      </c>
      <c r="BD3" s="245" t="s">
        <v>88</v>
      </c>
    </row>
    <row r="4" spans="1:5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107" t="s">
        <v>16</v>
      </c>
      <c r="L6" s="21"/>
    </row>
    <row r="7" spans="1:5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5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56" s="2" customFormat="1" ht="16.5" customHeight="1">
      <c r="A9" s="36"/>
      <c r="B9" s="41"/>
      <c r="C9" s="36"/>
      <c r="D9" s="36"/>
      <c r="E9" s="383" t="s">
        <v>2304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ROUND((SUM(BE94:BE319)),  2)</f>
        <v>0</v>
      </c>
      <c r="G33" s="36"/>
      <c r="H33" s="36"/>
      <c r="I33" s="120">
        <v>0.21</v>
      </c>
      <c r="J33" s="119">
        <f>ROUND(((SUM(BE94:BE319))*I33),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ROUND((SUM(BF94:BF319)),  2)</f>
        <v>0</v>
      </c>
      <c r="G34" s="36"/>
      <c r="H34" s="36"/>
      <c r="I34" s="120">
        <v>0.15</v>
      </c>
      <c r="J34" s="119">
        <f>ROUND(((SUM(BF94:BF319))*I34),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ROUND((SUM(BG94:BG319)),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ROUND((SUM(BH94:BH319)),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ROUND((SUM(BI94:BI319)),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PLYN_02 - Vnitřní rozvod plynu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214</v>
      </c>
      <c r="E60" s="139"/>
      <c r="F60" s="139"/>
      <c r="G60" s="139"/>
      <c r="H60" s="139"/>
      <c r="I60" s="139"/>
      <c r="J60" s="140">
        <f>J95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215</v>
      </c>
      <c r="E61" s="193"/>
      <c r="F61" s="193"/>
      <c r="G61" s="193"/>
      <c r="H61" s="193"/>
      <c r="I61" s="193"/>
      <c r="J61" s="194">
        <f>J96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2063</v>
      </c>
      <c r="E62" s="193"/>
      <c r="F62" s="193"/>
      <c r="G62" s="193"/>
      <c r="H62" s="193"/>
      <c r="I62" s="193"/>
      <c r="J62" s="194">
        <f>J153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221</v>
      </c>
      <c r="E63" s="193"/>
      <c r="F63" s="193"/>
      <c r="G63" s="193"/>
      <c r="H63" s="193"/>
      <c r="I63" s="193"/>
      <c r="J63" s="194">
        <f>J157</f>
        <v>0</v>
      </c>
      <c r="K63" s="191"/>
      <c r="L63" s="195"/>
    </row>
    <row r="64" spans="1:47" s="9" customFormat="1" ht="24.95" customHeight="1">
      <c r="B64" s="136"/>
      <c r="C64" s="137"/>
      <c r="D64" s="138" t="s">
        <v>223</v>
      </c>
      <c r="E64" s="139"/>
      <c r="F64" s="139"/>
      <c r="G64" s="139"/>
      <c r="H64" s="139"/>
      <c r="I64" s="139"/>
      <c r="J64" s="140">
        <f>J164</f>
        <v>0</v>
      </c>
      <c r="K64" s="137"/>
      <c r="L64" s="141"/>
    </row>
    <row r="65" spans="1:31" s="12" customFormat="1" ht="19.899999999999999" customHeight="1">
      <c r="B65" s="190"/>
      <c r="C65" s="191"/>
      <c r="D65" s="192" t="s">
        <v>2305</v>
      </c>
      <c r="E65" s="193"/>
      <c r="F65" s="193"/>
      <c r="G65" s="193"/>
      <c r="H65" s="193"/>
      <c r="I65" s="193"/>
      <c r="J65" s="194">
        <f>J165</f>
        <v>0</v>
      </c>
      <c r="K65" s="191"/>
      <c r="L65" s="195"/>
    </row>
    <row r="66" spans="1:31" s="12" customFormat="1" ht="19.899999999999999" customHeight="1">
      <c r="B66" s="190"/>
      <c r="C66" s="191"/>
      <c r="D66" s="192" t="s">
        <v>232</v>
      </c>
      <c r="E66" s="193"/>
      <c r="F66" s="193"/>
      <c r="G66" s="193"/>
      <c r="H66" s="193"/>
      <c r="I66" s="193"/>
      <c r="J66" s="194">
        <f>J239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235</v>
      </c>
      <c r="E67" s="193"/>
      <c r="F67" s="193"/>
      <c r="G67" s="193"/>
      <c r="H67" s="193"/>
      <c r="I67" s="193"/>
      <c r="J67" s="194">
        <f>J245</f>
        <v>0</v>
      </c>
      <c r="K67" s="191"/>
      <c r="L67" s="195"/>
    </row>
    <row r="68" spans="1:31" s="9" customFormat="1" ht="24.95" customHeight="1">
      <c r="B68" s="136"/>
      <c r="C68" s="137"/>
      <c r="D68" s="138" t="s">
        <v>2065</v>
      </c>
      <c r="E68" s="139"/>
      <c r="F68" s="139"/>
      <c r="G68" s="139"/>
      <c r="H68" s="139"/>
      <c r="I68" s="139"/>
      <c r="J68" s="140">
        <f>J252</f>
        <v>0</v>
      </c>
      <c r="K68" s="137"/>
      <c r="L68" s="141"/>
    </row>
    <row r="69" spans="1:31" s="12" customFormat="1" ht="19.899999999999999" customHeight="1">
      <c r="B69" s="190"/>
      <c r="C69" s="191"/>
      <c r="D69" s="192" t="s">
        <v>2066</v>
      </c>
      <c r="E69" s="193"/>
      <c r="F69" s="193"/>
      <c r="G69" s="193"/>
      <c r="H69" s="193"/>
      <c r="I69" s="193"/>
      <c r="J69" s="194">
        <f>J253</f>
        <v>0</v>
      </c>
      <c r="K69" s="191"/>
      <c r="L69" s="195"/>
    </row>
    <row r="70" spans="1:31" s="12" customFormat="1" ht="19.899999999999999" customHeight="1">
      <c r="B70" s="190"/>
      <c r="C70" s="191"/>
      <c r="D70" s="192" t="s">
        <v>2067</v>
      </c>
      <c r="E70" s="193"/>
      <c r="F70" s="193"/>
      <c r="G70" s="193"/>
      <c r="H70" s="193"/>
      <c r="I70" s="193"/>
      <c r="J70" s="194">
        <f>J257</f>
        <v>0</v>
      </c>
      <c r="K70" s="191"/>
      <c r="L70" s="195"/>
    </row>
    <row r="71" spans="1:31" s="9" customFormat="1" ht="24.95" customHeight="1">
      <c r="B71" s="136"/>
      <c r="C71" s="137"/>
      <c r="D71" s="138" t="s">
        <v>238</v>
      </c>
      <c r="E71" s="139"/>
      <c r="F71" s="139"/>
      <c r="G71" s="139"/>
      <c r="H71" s="139"/>
      <c r="I71" s="139"/>
      <c r="J71" s="140">
        <f>J302</f>
        <v>0</v>
      </c>
      <c r="K71" s="137"/>
      <c r="L71" s="141"/>
    </row>
    <row r="72" spans="1:31" s="9" customFormat="1" ht="24.95" customHeight="1">
      <c r="B72" s="136"/>
      <c r="C72" s="137"/>
      <c r="D72" s="138" t="s">
        <v>178</v>
      </c>
      <c r="E72" s="139"/>
      <c r="F72" s="139"/>
      <c r="G72" s="139"/>
      <c r="H72" s="139"/>
      <c r="I72" s="139"/>
      <c r="J72" s="140">
        <f>J312</f>
        <v>0</v>
      </c>
      <c r="K72" s="137"/>
      <c r="L72" s="141"/>
    </row>
    <row r="73" spans="1:31" s="12" customFormat="1" ht="19.899999999999999" customHeight="1">
      <c r="B73" s="190"/>
      <c r="C73" s="191"/>
      <c r="D73" s="192" t="s">
        <v>181</v>
      </c>
      <c r="E73" s="193"/>
      <c r="F73" s="193"/>
      <c r="G73" s="193"/>
      <c r="H73" s="193"/>
      <c r="I73" s="193"/>
      <c r="J73" s="194">
        <f>J313</f>
        <v>0</v>
      </c>
      <c r="K73" s="191"/>
      <c r="L73" s="195"/>
    </row>
    <row r="74" spans="1:31" s="12" customFormat="1" ht="19.899999999999999" customHeight="1">
      <c r="B74" s="190"/>
      <c r="C74" s="191"/>
      <c r="D74" s="192" t="s">
        <v>182</v>
      </c>
      <c r="E74" s="193"/>
      <c r="F74" s="193"/>
      <c r="G74" s="193"/>
      <c r="H74" s="193"/>
      <c r="I74" s="193"/>
      <c r="J74" s="194">
        <f>J316</f>
        <v>0</v>
      </c>
      <c r="K74" s="191"/>
      <c r="L74" s="195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4" t="s">
        <v>124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0" t="s">
        <v>16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6.5" customHeight="1">
      <c r="A84" s="36"/>
      <c r="B84" s="37"/>
      <c r="C84" s="38"/>
      <c r="D84" s="38"/>
      <c r="E84" s="388" t="str">
        <f>E7</f>
        <v>Objekt zázemí a šaten sport. organizace</v>
      </c>
      <c r="F84" s="389"/>
      <c r="G84" s="389"/>
      <c r="H84" s="389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0" t="s">
        <v>117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5" t="str">
        <f>E9</f>
        <v>PLYN_02 - Vnitřní rozvod plynu</v>
      </c>
      <c r="F86" s="390"/>
      <c r="G86" s="390"/>
      <c r="H86" s="390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0" t="s">
        <v>22</v>
      </c>
      <c r="D88" s="38"/>
      <c r="E88" s="38"/>
      <c r="F88" s="28" t="str">
        <f>F12</f>
        <v xml:space="preserve">Štěnovický Borek </v>
      </c>
      <c r="G88" s="38"/>
      <c r="H88" s="38"/>
      <c r="I88" s="30" t="s">
        <v>24</v>
      </c>
      <c r="J88" s="61" t="str">
        <f>IF(J12="","",J12)</f>
        <v>25. 2. 2022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40.15" customHeight="1">
      <c r="A90" s="36"/>
      <c r="B90" s="37"/>
      <c r="C90" s="30" t="s">
        <v>30</v>
      </c>
      <c r="D90" s="38"/>
      <c r="E90" s="38"/>
      <c r="F90" s="28" t="str">
        <f>E15</f>
        <v>Obec Štěnovický Borek, Štěnovický Borek 28, 33209</v>
      </c>
      <c r="G90" s="38"/>
      <c r="H90" s="38"/>
      <c r="I90" s="30" t="s">
        <v>37</v>
      </c>
      <c r="J90" s="34" t="str">
        <f>E21</f>
        <v>Dipl. tech. Josef Špeta, autorizovaný stavitel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0" t="s">
        <v>35</v>
      </c>
      <c r="D91" s="38"/>
      <c r="E91" s="38"/>
      <c r="F91" s="28" t="str">
        <f>IF(E18="","",E18)</f>
        <v>Vyplň údaj</v>
      </c>
      <c r="G91" s="38"/>
      <c r="H91" s="38"/>
      <c r="I91" s="30" t="s">
        <v>40</v>
      </c>
      <c r="J91" s="34" t="str">
        <f>E24</f>
        <v>Jakub Vilingr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0" customFormat="1" ht="29.25" customHeight="1">
      <c r="A93" s="142"/>
      <c r="B93" s="143"/>
      <c r="C93" s="144" t="s">
        <v>125</v>
      </c>
      <c r="D93" s="145" t="s">
        <v>63</v>
      </c>
      <c r="E93" s="145" t="s">
        <v>59</v>
      </c>
      <c r="F93" s="145" t="s">
        <v>60</v>
      </c>
      <c r="G93" s="145" t="s">
        <v>126</v>
      </c>
      <c r="H93" s="145" t="s">
        <v>127</v>
      </c>
      <c r="I93" s="145" t="s">
        <v>128</v>
      </c>
      <c r="J93" s="145" t="s">
        <v>121</v>
      </c>
      <c r="K93" s="146" t="s">
        <v>129</v>
      </c>
      <c r="L93" s="147"/>
      <c r="M93" s="70" t="s">
        <v>32</v>
      </c>
      <c r="N93" s="71" t="s">
        <v>48</v>
      </c>
      <c r="O93" s="71" t="s">
        <v>130</v>
      </c>
      <c r="P93" s="71" t="s">
        <v>131</v>
      </c>
      <c r="Q93" s="71" t="s">
        <v>132</v>
      </c>
      <c r="R93" s="71" t="s">
        <v>133</v>
      </c>
      <c r="S93" s="71" t="s">
        <v>134</v>
      </c>
      <c r="T93" s="72" t="s">
        <v>135</v>
      </c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</row>
    <row r="94" spans="1:63" s="2" customFormat="1" ht="22.9" customHeight="1">
      <c r="A94" s="36"/>
      <c r="B94" s="37"/>
      <c r="C94" s="77" t="s">
        <v>136</v>
      </c>
      <c r="D94" s="38"/>
      <c r="E94" s="38"/>
      <c r="F94" s="38"/>
      <c r="G94" s="38"/>
      <c r="H94" s="38"/>
      <c r="I94" s="38"/>
      <c r="J94" s="148">
        <f>BK94</f>
        <v>0</v>
      </c>
      <c r="K94" s="38"/>
      <c r="L94" s="41"/>
      <c r="M94" s="73"/>
      <c r="N94" s="149"/>
      <c r="O94" s="74"/>
      <c r="P94" s="150">
        <f>P95+P164+P252+P302+P312</f>
        <v>0</v>
      </c>
      <c r="Q94" s="74"/>
      <c r="R94" s="150">
        <f>R95+R164+R252+R302+R312</f>
        <v>14.284219999999999</v>
      </c>
      <c r="S94" s="74"/>
      <c r="T94" s="151">
        <f>T95+T164+T252+T302+T312</f>
        <v>4.3E-3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77</v>
      </c>
      <c r="AU94" s="18" t="s">
        <v>122</v>
      </c>
      <c r="BK94" s="152">
        <f>BK95+BK164+BK252+BK302+BK312</f>
        <v>0</v>
      </c>
    </row>
    <row r="95" spans="1:63" s="11" customFormat="1" ht="25.9" customHeight="1">
      <c r="B95" s="153"/>
      <c r="C95" s="154"/>
      <c r="D95" s="155" t="s">
        <v>77</v>
      </c>
      <c r="E95" s="156" t="s">
        <v>239</v>
      </c>
      <c r="F95" s="156" t="s">
        <v>240</v>
      </c>
      <c r="G95" s="154"/>
      <c r="H95" s="154"/>
      <c r="I95" s="157"/>
      <c r="J95" s="158">
        <f>BK95</f>
        <v>0</v>
      </c>
      <c r="K95" s="154"/>
      <c r="L95" s="159"/>
      <c r="M95" s="160"/>
      <c r="N95" s="161"/>
      <c r="O95" s="161"/>
      <c r="P95" s="162">
        <f>P96+P153+P157</f>
        <v>0</v>
      </c>
      <c r="Q95" s="161"/>
      <c r="R95" s="162">
        <f>R96+R153+R157</f>
        <v>14.18206</v>
      </c>
      <c r="S95" s="161"/>
      <c r="T95" s="163">
        <f>T96+T153+T157</f>
        <v>4.3E-3</v>
      </c>
      <c r="AR95" s="164" t="s">
        <v>86</v>
      </c>
      <c r="AT95" s="165" t="s">
        <v>77</v>
      </c>
      <c r="AU95" s="165" t="s">
        <v>78</v>
      </c>
      <c r="AY95" s="164" t="s">
        <v>140</v>
      </c>
      <c r="BK95" s="166">
        <f>BK96+BK153+BK157</f>
        <v>0</v>
      </c>
    </row>
    <row r="96" spans="1:63" s="11" customFormat="1" ht="22.9" customHeight="1">
      <c r="B96" s="153"/>
      <c r="C96" s="154"/>
      <c r="D96" s="155" t="s">
        <v>77</v>
      </c>
      <c r="E96" s="196" t="s">
        <v>86</v>
      </c>
      <c r="F96" s="196" t="s">
        <v>241</v>
      </c>
      <c r="G96" s="154"/>
      <c r="H96" s="154"/>
      <c r="I96" s="157"/>
      <c r="J96" s="197">
        <f>BK96</f>
        <v>0</v>
      </c>
      <c r="K96" s="154"/>
      <c r="L96" s="159"/>
      <c r="M96" s="160"/>
      <c r="N96" s="161"/>
      <c r="O96" s="161"/>
      <c r="P96" s="162">
        <f>SUM(P97:P152)</f>
        <v>0</v>
      </c>
      <c r="Q96" s="161"/>
      <c r="R96" s="162">
        <f>SUM(R97:R152)</f>
        <v>14.175000000000001</v>
      </c>
      <c r="S96" s="161"/>
      <c r="T96" s="163">
        <f>SUM(T97:T152)</f>
        <v>0</v>
      </c>
      <c r="AR96" s="164" t="s">
        <v>86</v>
      </c>
      <c r="AT96" s="165" t="s">
        <v>77</v>
      </c>
      <c r="AU96" s="165" t="s">
        <v>86</v>
      </c>
      <c r="AY96" s="164" t="s">
        <v>140</v>
      </c>
      <c r="BK96" s="166">
        <f>SUM(BK97:BK152)</f>
        <v>0</v>
      </c>
    </row>
    <row r="97" spans="1:65" s="2" customFormat="1" ht="21.75" customHeight="1">
      <c r="A97" s="36"/>
      <c r="B97" s="37"/>
      <c r="C97" s="167" t="s">
        <v>86</v>
      </c>
      <c r="D97" s="167" t="s">
        <v>141</v>
      </c>
      <c r="E97" s="168" t="s">
        <v>2108</v>
      </c>
      <c r="F97" s="169" t="s">
        <v>2109</v>
      </c>
      <c r="G97" s="170" t="s">
        <v>244</v>
      </c>
      <c r="H97" s="171">
        <v>3.68</v>
      </c>
      <c r="I97" s="172"/>
      <c r="J97" s="173">
        <f>ROUND(I97*H97,2)</f>
        <v>0</v>
      </c>
      <c r="K97" s="169" t="s">
        <v>245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139</v>
      </c>
      <c r="AT97" s="178" t="s">
        <v>141</v>
      </c>
      <c r="AU97" s="178" t="s">
        <v>88</v>
      </c>
      <c r="AY97" s="18" t="s">
        <v>140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139</v>
      </c>
      <c r="BM97" s="178" t="s">
        <v>2306</v>
      </c>
    </row>
    <row r="98" spans="1:65" s="2" customFormat="1" ht="11.25">
      <c r="A98" s="36"/>
      <c r="B98" s="37"/>
      <c r="C98" s="38"/>
      <c r="D98" s="180" t="s">
        <v>146</v>
      </c>
      <c r="E98" s="38"/>
      <c r="F98" s="181" t="s">
        <v>2109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146</v>
      </c>
      <c r="AU98" s="18" t="s">
        <v>88</v>
      </c>
    </row>
    <row r="99" spans="1:65" s="2" customFormat="1" ht="11.25">
      <c r="A99" s="36"/>
      <c r="B99" s="37"/>
      <c r="C99" s="38"/>
      <c r="D99" s="198" t="s">
        <v>191</v>
      </c>
      <c r="E99" s="38"/>
      <c r="F99" s="199" t="s">
        <v>2111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191</v>
      </c>
      <c r="AU99" s="18" t="s">
        <v>88</v>
      </c>
    </row>
    <row r="100" spans="1:65" s="14" customFormat="1" ht="11.25">
      <c r="B100" s="210"/>
      <c r="C100" s="211"/>
      <c r="D100" s="180" t="s">
        <v>249</v>
      </c>
      <c r="E100" s="212" t="s">
        <v>2303</v>
      </c>
      <c r="F100" s="213" t="s">
        <v>2307</v>
      </c>
      <c r="G100" s="211"/>
      <c r="H100" s="214">
        <v>23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249</v>
      </c>
      <c r="AU100" s="220" t="s">
        <v>88</v>
      </c>
      <c r="AV100" s="14" t="s">
        <v>88</v>
      </c>
      <c r="AW100" s="14" t="s">
        <v>39</v>
      </c>
      <c r="AX100" s="14" t="s">
        <v>78</v>
      </c>
      <c r="AY100" s="220" t="s">
        <v>140</v>
      </c>
    </row>
    <row r="101" spans="1:65" s="14" customFormat="1" ht="11.25">
      <c r="B101" s="210"/>
      <c r="C101" s="211"/>
      <c r="D101" s="180" t="s">
        <v>249</v>
      </c>
      <c r="E101" s="212" t="s">
        <v>32</v>
      </c>
      <c r="F101" s="213" t="s">
        <v>2308</v>
      </c>
      <c r="G101" s="211"/>
      <c r="H101" s="214">
        <v>3.68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249</v>
      </c>
      <c r="AU101" s="220" t="s">
        <v>88</v>
      </c>
      <c r="AV101" s="14" t="s">
        <v>88</v>
      </c>
      <c r="AW101" s="14" t="s">
        <v>39</v>
      </c>
      <c r="AX101" s="14" t="s">
        <v>86</v>
      </c>
      <c r="AY101" s="220" t="s">
        <v>140</v>
      </c>
    </row>
    <row r="102" spans="1:65" s="2" customFormat="1" ht="21.75" customHeight="1">
      <c r="A102" s="36"/>
      <c r="B102" s="37"/>
      <c r="C102" s="167" t="s">
        <v>88</v>
      </c>
      <c r="D102" s="167" t="s">
        <v>141</v>
      </c>
      <c r="E102" s="168" t="s">
        <v>2115</v>
      </c>
      <c r="F102" s="169" t="s">
        <v>2116</v>
      </c>
      <c r="G102" s="170" t="s">
        <v>244</v>
      </c>
      <c r="H102" s="171">
        <v>14.72</v>
      </c>
      <c r="I102" s="172"/>
      <c r="J102" s="173">
        <f>ROUND(I102*H102,2)</f>
        <v>0</v>
      </c>
      <c r="K102" s="169" t="s">
        <v>245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86</v>
      </c>
      <c r="AT102" s="178" t="s">
        <v>141</v>
      </c>
      <c r="AU102" s="178" t="s">
        <v>88</v>
      </c>
      <c r="AY102" s="18" t="s">
        <v>140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86</v>
      </c>
      <c r="BM102" s="178" t="s">
        <v>2309</v>
      </c>
    </row>
    <row r="103" spans="1:65" s="2" customFormat="1" ht="11.25">
      <c r="A103" s="36"/>
      <c r="B103" s="37"/>
      <c r="C103" s="38"/>
      <c r="D103" s="180" t="s">
        <v>146</v>
      </c>
      <c r="E103" s="38"/>
      <c r="F103" s="181" t="s">
        <v>2116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146</v>
      </c>
      <c r="AU103" s="18" t="s">
        <v>88</v>
      </c>
    </row>
    <row r="104" spans="1:65" s="2" customFormat="1" ht="11.25">
      <c r="A104" s="36"/>
      <c r="B104" s="37"/>
      <c r="C104" s="38"/>
      <c r="D104" s="198" t="s">
        <v>191</v>
      </c>
      <c r="E104" s="38"/>
      <c r="F104" s="199" t="s">
        <v>2118</v>
      </c>
      <c r="G104" s="38"/>
      <c r="H104" s="38"/>
      <c r="I104" s="182"/>
      <c r="J104" s="38"/>
      <c r="K104" s="38"/>
      <c r="L104" s="41"/>
      <c r="M104" s="183"/>
      <c r="N104" s="18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191</v>
      </c>
      <c r="AU104" s="18" t="s">
        <v>88</v>
      </c>
    </row>
    <row r="105" spans="1:65" s="14" customFormat="1" ht="11.25">
      <c r="B105" s="210"/>
      <c r="C105" s="211"/>
      <c r="D105" s="180" t="s">
        <v>249</v>
      </c>
      <c r="E105" s="212" t="s">
        <v>32</v>
      </c>
      <c r="F105" s="213" t="s">
        <v>2310</v>
      </c>
      <c r="G105" s="211"/>
      <c r="H105" s="214">
        <v>14.72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249</v>
      </c>
      <c r="AU105" s="220" t="s">
        <v>88</v>
      </c>
      <c r="AV105" s="14" t="s">
        <v>88</v>
      </c>
      <c r="AW105" s="14" t="s">
        <v>39</v>
      </c>
      <c r="AX105" s="14" t="s">
        <v>86</v>
      </c>
      <c r="AY105" s="220" t="s">
        <v>140</v>
      </c>
    </row>
    <row r="106" spans="1:65" s="2" customFormat="1" ht="21.75" customHeight="1">
      <c r="A106" s="36"/>
      <c r="B106" s="37"/>
      <c r="C106" s="167" t="s">
        <v>150</v>
      </c>
      <c r="D106" s="167" t="s">
        <v>141</v>
      </c>
      <c r="E106" s="168" t="s">
        <v>2120</v>
      </c>
      <c r="F106" s="169" t="s">
        <v>2121</v>
      </c>
      <c r="G106" s="170" t="s">
        <v>244</v>
      </c>
      <c r="H106" s="171">
        <v>0.92</v>
      </c>
      <c r="I106" s="172"/>
      <c r="J106" s="173">
        <f>ROUND(I106*H106,2)</f>
        <v>0</v>
      </c>
      <c r="K106" s="169" t="s">
        <v>245</v>
      </c>
      <c r="L106" s="41"/>
      <c r="M106" s="174" t="s">
        <v>32</v>
      </c>
      <c r="N106" s="175" t="s">
        <v>49</v>
      </c>
      <c r="O106" s="66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8" t="s">
        <v>139</v>
      </c>
      <c r="AT106" s="178" t="s">
        <v>141</v>
      </c>
      <c r="AU106" s="178" t="s">
        <v>88</v>
      </c>
      <c r="AY106" s="18" t="s">
        <v>140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18" t="s">
        <v>86</v>
      </c>
      <c r="BK106" s="179">
        <f>ROUND(I106*H106,2)</f>
        <v>0</v>
      </c>
      <c r="BL106" s="18" t="s">
        <v>139</v>
      </c>
      <c r="BM106" s="178" t="s">
        <v>2311</v>
      </c>
    </row>
    <row r="107" spans="1:65" s="2" customFormat="1" ht="11.25">
      <c r="A107" s="36"/>
      <c r="B107" s="37"/>
      <c r="C107" s="38"/>
      <c r="D107" s="180" t="s">
        <v>146</v>
      </c>
      <c r="E107" s="38"/>
      <c r="F107" s="181" t="s">
        <v>2121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146</v>
      </c>
      <c r="AU107" s="18" t="s">
        <v>88</v>
      </c>
    </row>
    <row r="108" spans="1:65" s="2" customFormat="1" ht="11.25">
      <c r="A108" s="36"/>
      <c r="B108" s="37"/>
      <c r="C108" s="38"/>
      <c r="D108" s="198" t="s">
        <v>191</v>
      </c>
      <c r="E108" s="38"/>
      <c r="F108" s="199" t="s">
        <v>2123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191</v>
      </c>
      <c r="AU108" s="18" t="s">
        <v>88</v>
      </c>
    </row>
    <row r="109" spans="1:65" s="14" customFormat="1" ht="11.25">
      <c r="B109" s="210"/>
      <c r="C109" s="211"/>
      <c r="D109" s="180" t="s">
        <v>249</v>
      </c>
      <c r="E109" s="212" t="s">
        <v>32</v>
      </c>
      <c r="F109" s="213" t="s">
        <v>2312</v>
      </c>
      <c r="G109" s="211"/>
      <c r="H109" s="214">
        <v>0.92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249</v>
      </c>
      <c r="AU109" s="220" t="s">
        <v>88</v>
      </c>
      <c r="AV109" s="14" t="s">
        <v>88</v>
      </c>
      <c r="AW109" s="14" t="s">
        <v>39</v>
      </c>
      <c r="AX109" s="14" t="s">
        <v>86</v>
      </c>
      <c r="AY109" s="220" t="s">
        <v>140</v>
      </c>
    </row>
    <row r="110" spans="1:65" s="2" customFormat="1" ht="21.75" customHeight="1">
      <c r="A110" s="36"/>
      <c r="B110" s="37"/>
      <c r="C110" s="167" t="s">
        <v>139</v>
      </c>
      <c r="D110" s="167" t="s">
        <v>141</v>
      </c>
      <c r="E110" s="168" t="s">
        <v>2125</v>
      </c>
      <c r="F110" s="169" t="s">
        <v>2126</v>
      </c>
      <c r="G110" s="170" t="s">
        <v>244</v>
      </c>
      <c r="H110" s="171">
        <v>3.68</v>
      </c>
      <c r="I110" s="172"/>
      <c r="J110" s="173">
        <f>ROUND(I110*H110,2)</f>
        <v>0</v>
      </c>
      <c r="K110" s="169" t="s">
        <v>245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139</v>
      </c>
      <c r="AT110" s="178" t="s">
        <v>141</v>
      </c>
      <c r="AU110" s="178" t="s">
        <v>88</v>
      </c>
      <c r="AY110" s="18" t="s">
        <v>140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139</v>
      </c>
      <c r="BM110" s="178" t="s">
        <v>2313</v>
      </c>
    </row>
    <row r="111" spans="1:65" s="2" customFormat="1" ht="11.25">
      <c r="A111" s="36"/>
      <c r="B111" s="37"/>
      <c r="C111" s="38"/>
      <c r="D111" s="180" t="s">
        <v>146</v>
      </c>
      <c r="E111" s="38"/>
      <c r="F111" s="181" t="s">
        <v>2126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146</v>
      </c>
      <c r="AU111" s="18" t="s">
        <v>88</v>
      </c>
    </row>
    <row r="112" spans="1:65" s="2" customFormat="1" ht="11.25">
      <c r="A112" s="36"/>
      <c r="B112" s="37"/>
      <c r="C112" s="38"/>
      <c r="D112" s="198" t="s">
        <v>191</v>
      </c>
      <c r="E112" s="38"/>
      <c r="F112" s="199" t="s">
        <v>2128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191</v>
      </c>
      <c r="AU112" s="18" t="s">
        <v>88</v>
      </c>
    </row>
    <row r="113" spans="1:65" s="14" customFormat="1" ht="11.25">
      <c r="B113" s="210"/>
      <c r="C113" s="211"/>
      <c r="D113" s="180" t="s">
        <v>249</v>
      </c>
      <c r="E113" s="212" t="s">
        <v>32</v>
      </c>
      <c r="F113" s="213" t="s">
        <v>2314</v>
      </c>
      <c r="G113" s="211"/>
      <c r="H113" s="214">
        <v>3.68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249</v>
      </c>
      <c r="AU113" s="220" t="s">
        <v>88</v>
      </c>
      <c r="AV113" s="14" t="s">
        <v>88</v>
      </c>
      <c r="AW113" s="14" t="s">
        <v>39</v>
      </c>
      <c r="AX113" s="14" t="s">
        <v>86</v>
      </c>
      <c r="AY113" s="220" t="s">
        <v>140</v>
      </c>
    </row>
    <row r="114" spans="1:65" s="2" customFormat="1" ht="21.75" customHeight="1">
      <c r="A114" s="36"/>
      <c r="B114" s="37"/>
      <c r="C114" s="167" t="s">
        <v>160</v>
      </c>
      <c r="D114" s="167" t="s">
        <v>141</v>
      </c>
      <c r="E114" s="168" t="s">
        <v>252</v>
      </c>
      <c r="F114" s="169" t="s">
        <v>253</v>
      </c>
      <c r="G114" s="170" t="s">
        <v>244</v>
      </c>
      <c r="H114" s="171">
        <v>6.3</v>
      </c>
      <c r="I114" s="172"/>
      <c r="J114" s="173">
        <f>ROUND(I114*H114,2)</f>
        <v>0</v>
      </c>
      <c r="K114" s="169" t="s">
        <v>245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139</v>
      </c>
      <c r="AT114" s="178" t="s">
        <v>141</v>
      </c>
      <c r="AU114" s="178" t="s">
        <v>88</v>
      </c>
      <c r="AY114" s="18" t="s">
        <v>140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139</v>
      </c>
      <c r="BM114" s="178" t="s">
        <v>2315</v>
      </c>
    </row>
    <row r="115" spans="1:65" s="2" customFormat="1" ht="11.25">
      <c r="A115" s="36"/>
      <c r="B115" s="37"/>
      <c r="C115" s="38"/>
      <c r="D115" s="180" t="s">
        <v>146</v>
      </c>
      <c r="E115" s="38"/>
      <c r="F115" s="181" t="s">
        <v>253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146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191</v>
      </c>
      <c r="E116" s="38"/>
      <c r="F116" s="199" t="s">
        <v>256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191</v>
      </c>
      <c r="AU116" s="18" t="s">
        <v>88</v>
      </c>
    </row>
    <row r="117" spans="1:65" s="14" customFormat="1" ht="11.25">
      <c r="B117" s="210"/>
      <c r="C117" s="211"/>
      <c r="D117" s="180" t="s">
        <v>249</v>
      </c>
      <c r="E117" s="212" t="s">
        <v>32</v>
      </c>
      <c r="F117" s="213" t="s">
        <v>2316</v>
      </c>
      <c r="G117" s="211"/>
      <c r="H117" s="214">
        <v>6.3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249</v>
      </c>
      <c r="AU117" s="220" t="s">
        <v>88</v>
      </c>
      <c r="AV117" s="14" t="s">
        <v>88</v>
      </c>
      <c r="AW117" s="14" t="s">
        <v>39</v>
      </c>
      <c r="AX117" s="14" t="s">
        <v>86</v>
      </c>
      <c r="AY117" s="220" t="s">
        <v>140</v>
      </c>
    </row>
    <row r="118" spans="1:65" s="2" customFormat="1" ht="24.2" customHeight="1">
      <c r="A118" s="36"/>
      <c r="B118" s="37"/>
      <c r="C118" s="167" t="s">
        <v>165</v>
      </c>
      <c r="D118" s="167" t="s">
        <v>141</v>
      </c>
      <c r="E118" s="168" t="s">
        <v>2140</v>
      </c>
      <c r="F118" s="169" t="s">
        <v>2141</v>
      </c>
      <c r="G118" s="170" t="s">
        <v>244</v>
      </c>
      <c r="H118" s="171">
        <v>37.799999999999997</v>
      </c>
      <c r="I118" s="172"/>
      <c r="J118" s="173">
        <f>ROUND(I118*H118,2)</f>
        <v>0</v>
      </c>
      <c r="K118" s="169" t="s">
        <v>245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86</v>
      </c>
      <c r="AT118" s="178" t="s">
        <v>141</v>
      </c>
      <c r="AU118" s="178" t="s">
        <v>88</v>
      </c>
      <c r="AY118" s="18" t="s">
        <v>140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86</v>
      </c>
      <c r="BM118" s="178" t="s">
        <v>2317</v>
      </c>
    </row>
    <row r="119" spans="1:65" s="2" customFormat="1" ht="11.25">
      <c r="A119" s="36"/>
      <c r="B119" s="37"/>
      <c r="C119" s="38"/>
      <c r="D119" s="180" t="s">
        <v>146</v>
      </c>
      <c r="E119" s="38"/>
      <c r="F119" s="181" t="s">
        <v>2141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146</v>
      </c>
      <c r="AU119" s="18" t="s">
        <v>88</v>
      </c>
    </row>
    <row r="120" spans="1:65" s="2" customFormat="1" ht="11.25">
      <c r="A120" s="36"/>
      <c r="B120" s="37"/>
      <c r="C120" s="38"/>
      <c r="D120" s="198" t="s">
        <v>191</v>
      </c>
      <c r="E120" s="38"/>
      <c r="F120" s="199" t="s">
        <v>2143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191</v>
      </c>
      <c r="AU120" s="18" t="s">
        <v>88</v>
      </c>
    </row>
    <row r="121" spans="1:65" s="14" customFormat="1" ht="11.25">
      <c r="B121" s="210"/>
      <c r="C121" s="211"/>
      <c r="D121" s="180" t="s">
        <v>249</v>
      </c>
      <c r="E121" s="212" t="s">
        <v>32</v>
      </c>
      <c r="F121" s="213" t="s">
        <v>2316</v>
      </c>
      <c r="G121" s="211"/>
      <c r="H121" s="214">
        <v>6.3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249</v>
      </c>
      <c r="AU121" s="220" t="s">
        <v>88</v>
      </c>
      <c r="AV121" s="14" t="s">
        <v>88</v>
      </c>
      <c r="AW121" s="14" t="s">
        <v>39</v>
      </c>
      <c r="AX121" s="14" t="s">
        <v>78</v>
      </c>
      <c r="AY121" s="220" t="s">
        <v>140</v>
      </c>
    </row>
    <row r="122" spans="1:65" s="14" customFormat="1" ht="11.25">
      <c r="B122" s="210"/>
      <c r="C122" s="211"/>
      <c r="D122" s="180" t="s">
        <v>249</v>
      </c>
      <c r="E122" s="212" t="s">
        <v>32</v>
      </c>
      <c r="F122" s="213" t="s">
        <v>2318</v>
      </c>
      <c r="G122" s="211"/>
      <c r="H122" s="214">
        <v>37.799999999999997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249</v>
      </c>
      <c r="AU122" s="220" t="s">
        <v>88</v>
      </c>
      <c r="AV122" s="14" t="s">
        <v>88</v>
      </c>
      <c r="AW122" s="14" t="s">
        <v>39</v>
      </c>
      <c r="AX122" s="14" t="s">
        <v>86</v>
      </c>
      <c r="AY122" s="220" t="s">
        <v>140</v>
      </c>
    </row>
    <row r="123" spans="1:65" s="2" customFormat="1" ht="21.75" customHeight="1">
      <c r="A123" s="36"/>
      <c r="B123" s="37"/>
      <c r="C123" s="167" t="s">
        <v>169</v>
      </c>
      <c r="D123" s="167" t="s">
        <v>141</v>
      </c>
      <c r="E123" s="168" t="s">
        <v>2145</v>
      </c>
      <c r="F123" s="169" t="s">
        <v>2146</v>
      </c>
      <c r="G123" s="170" t="s">
        <v>244</v>
      </c>
      <c r="H123" s="171">
        <v>1.575</v>
      </c>
      <c r="I123" s="172"/>
      <c r="J123" s="173">
        <f>ROUND(I123*H123,2)</f>
        <v>0</v>
      </c>
      <c r="K123" s="169" t="s">
        <v>245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139</v>
      </c>
      <c r="AT123" s="178" t="s">
        <v>141</v>
      </c>
      <c r="AU123" s="178" t="s">
        <v>88</v>
      </c>
      <c r="AY123" s="18" t="s">
        <v>140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139</v>
      </c>
      <c r="BM123" s="178" t="s">
        <v>2319</v>
      </c>
    </row>
    <row r="124" spans="1:65" s="2" customFormat="1" ht="11.25">
      <c r="A124" s="36"/>
      <c r="B124" s="37"/>
      <c r="C124" s="38"/>
      <c r="D124" s="180" t="s">
        <v>146</v>
      </c>
      <c r="E124" s="38"/>
      <c r="F124" s="181" t="s">
        <v>2146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146</v>
      </c>
      <c r="AU124" s="18" t="s">
        <v>88</v>
      </c>
    </row>
    <row r="125" spans="1:65" s="2" customFormat="1" ht="11.25">
      <c r="A125" s="36"/>
      <c r="B125" s="37"/>
      <c r="C125" s="38"/>
      <c r="D125" s="198" t="s">
        <v>191</v>
      </c>
      <c r="E125" s="38"/>
      <c r="F125" s="199" t="s">
        <v>2148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191</v>
      </c>
      <c r="AU125" s="18" t="s">
        <v>88</v>
      </c>
    </row>
    <row r="126" spans="1:65" s="14" customFormat="1" ht="11.25">
      <c r="B126" s="210"/>
      <c r="C126" s="211"/>
      <c r="D126" s="180" t="s">
        <v>249</v>
      </c>
      <c r="E126" s="212" t="s">
        <v>32</v>
      </c>
      <c r="F126" s="213" t="s">
        <v>2320</v>
      </c>
      <c r="G126" s="211"/>
      <c r="H126" s="214">
        <v>1.575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249</v>
      </c>
      <c r="AU126" s="220" t="s">
        <v>88</v>
      </c>
      <c r="AV126" s="14" t="s">
        <v>88</v>
      </c>
      <c r="AW126" s="14" t="s">
        <v>39</v>
      </c>
      <c r="AX126" s="14" t="s">
        <v>86</v>
      </c>
      <c r="AY126" s="220" t="s">
        <v>140</v>
      </c>
    </row>
    <row r="127" spans="1:65" s="2" customFormat="1" ht="24.2" customHeight="1">
      <c r="A127" s="36"/>
      <c r="B127" s="37"/>
      <c r="C127" s="167" t="s">
        <v>173</v>
      </c>
      <c r="D127" s="167" t="s">
        <v>141</v>
      </c>
      <c r="E127" s="168" t="s">
        <v>2150</v>
      </c>
      <c r="F127" s="169" t="s">
        <v>2151</v>
      </c>
      <c r="G127" s="170" t="s">
        <v>244</v>
      </c>
      <c r="H127" s="171">
        <v>9.4499999999999993</v>
      </c>
      <c r="I127" s="172"/>
      <c r="J127" s="173">
        <f>ROUND(I127*H127,2)</f>
        <v>0</v>
      </c>
      <c r="K127" s="169" t="s">
        <v>245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139</v>
      </c>
      <c r="AT127" s="178" t="s">
        <v>141</v>
      </c>
      <c r="AU127" s="178" t="s">
        <v>88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139</v>
      </c>
      <c r="BM127" s="178" t="s">
        <v>2321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2151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88</v>
      </c>
    </row>
    <row r="129" spans="1:65" s="2" customFormat="1" ht="11.25">
      <c r="A129" s="36"/>
      <c r="B129" s="37"/>
      <c r="C129" s="38"/>
      <c r="D129" s="198" t="s">
        <v>191</v>
      </c>
      <c r="E129" s="38"/>
      <c r="F129" s="199" t="s">
        <v>2153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191</v>
      </c>
      <c r="AU129" s="18" t="s">
        <v>88</v>
      </c>
    </row>
    <row r="130" spans="1:65" s="14" customFormat="1" ht="11.25">
      <c r="B130" s="210"/>
      <c r="C130" s="211"/>
      <c r="D130" s="180" t="s">
        <v>249</v>
      </c>
      <c r="E130" s="212" t="s">
        <v>32</v>
      </c>
      <c r="F130" s="213" t="s">
        <v>2320</v>
      </c>
      <c r="G130" s="211"/>
      <c r="H130" s="214">
        <v>1.575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249</v>
      </c>
      <c r="AU130" s="220" t="s">
        <v>88</v>
      </c>
      <c r="AV130" s="14" t="s">
        <v>88</v>
      </c>
      <c r="AW130" s="14" t="s">
        <v>39</v>
      </c>
      <c r="AX130" s="14" t="s">
        <v>78</v>
      </c>
      <c r="AY130" s="220" t="s">
        <v>140</v>
      </c>
    </row>
    <row r="131" spans="1:65" s="14" customFormat="1" ht="11.25">
      <c r="B131" s="210"/>
      <c r="C131" s="211"/>
      <c r="D131" s="180" t="s">
        <v>249</v>
      </c>
      <c r="E131" s="212" t="s">
        <v>32</v>
      </c>
      <c r="F131" s="213" t="s">
        <v>2322</v>
      </c>
      <c r="G131" s="211"/>
      <c r="H131" s="214">
        <v>9.4499999999999993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249</v>
      </c>
      <c r="AU131" s="220" t="s">
        <v>88</v>
      </c>
      <c r="AV131" s="14" t="s">
        <v>88</v>
      </c>
      <c r="AW131" s="14" t="s">
        <v>39</v>
      </c>
      <c r="AX131" s="14" t="s">
        <v>86</v>
      </c>
      <c r="AY131" s="220" t="s">
        <v>140</v>
      </c>
    </row>
    <row r="132" spans="1:65" s="2" customFormat="1" ht="16.5" customHeight="1">
      <c r="A132" s="36"/>
      <c r="B132" s="37"/>
      <c r="C132" s="167" t="s">
        <v>295</v>
      </c>
      <c r="D132" s="167" t="s">
        <v>141</v>
      </c>
      <c r="E132" s="168" t="s">
        <v>2155</v>
      </c>
      <c r="F132" s="169" t="s">
        <v>258</v>
      </c>
      <c r="G132" s="170" t="s">
        <v>259</v>
      </c>
      <c r="H132" s="171">
        <v>14.175000000000001</v>
      </c>
      <c r="I132" s="172"/>
      <c r="J132" s="173">
        <f>ROUND(I132*H132,2)</f>
        <v>0</v>
      </c>
      <c r="K132" s="169" t="s">
        <v>32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139</v>
      </c>
      <c r="AT132" s="178" t="s">
        <v>141</v>
      </c>
      <c r="AU132" s="178" t="s">
        <v>88</v>
      </c>
      <c r="AY132" s="18" t="s">
        <v>140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139</v>
      </c>
      <c r="BM132" s="178" t="s">
        <v>2323</v>
      </c>
    </row>
    <row r="133" spans="1:65" s="2" customFormat="1" ht="11.25">
      <c r="A133" s="36"/>
      <c r="B133" s="37"/>
      <c r="C133" s="38"/>
      <c r="D133" s="180" t="s">
        <v>146</v>
      </c>
      <c r="E133" s="38"/>
      <c r="F133" s="181" t="s">
        <v>258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146</v>
      </c>
      <c r="AU133" s="18" t="s">
        <v>88</v>
      </c>
    </row>
    <row r="134" spans="1:65" s="14" customFormat="1" ht="11.25">
      <c r="B134" s="210"/>
      <c r="C134" s="211"/>
      <c r="D134" s="180" t="s">
        <v>249</v>
      </c>
      <c r="E134" s="212" t="s">
        <v>32</v>
      </c>
      <c r="F134" s="213" t="s">
        <v>2301</v>
      </c>
      <c r="G134" s="211"/>
      <c r="H134" s="214">
        <v>7.875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249</v>
      </c>
      <c r="AU134" s="220" t="s">
        <v>88</v>
      </c>
      <c r="AV134" s="14" t="s">
        <v>88</v>
      </c>
      <c r="AW134" s="14" t="s">
        <v>39</v>
      </c>
      <c r="AX134" s="14" t="s">
        <v>78</v>
      </c>
      <c r="AY134" s="220" t="s">
        <v>140</v>
      </c>
    </row>
    <row r="135" spans="1:65" s="14" customFormat="1" ht="11.25">
      <c r="B135" s="210"/>
      <c r="C135" s="211"/>
      <c r="D135" s="180" t="s">
        <v>249</v>
      </c>
      <c r="E135" s="212" t="s">
        <v>32</v>
      </c>
      <c r="F135" s="213" t="s">
        <v>2324</v>
      </c>
      <c r="G135" s="211"/>
      <c r="H135" s="214">
        <v>14.175000000000001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249</v>
      </c>
      <c r="AU135" s="220" t="s">
        <v>88</v>
      </c>
      <c r="AV135" s="14" t="s">
        <v>88</v>
      </c>
      <c r="AW135" s="14" t="s">
        <v>39</v>
      </c>
      <c r="AX135" s="14" t="s">
        <v>86</v>
      </c>
      <c r="AY135" s="220" t="s">
        <v>140</v>
      </c>
    </row>
    <row r="136" spans="1:65" s="2" customFormat="1" ht="16.5" customHeight="1">
      <c r="A136" s="36"/>
      <c r="B136" s="37"/>
      <c r="C136" s="167" t="s">
        <v>302</v>
      </c>
      <c r="D136" s="167" t="s">
        <v>141</v>
      </c>
      <c r="E136" s="168" t="s">
        <v>2158</v>
      </c>
      <c r="F136" s="169" t="s">
        <v>2159</v>
      </c>
      <c r="G136" s="170" t="s">
        <v>244</v>
      </c>
      <c r="H136" s="171">
        <v>15.125</v>
      </c>
      <c r="I136" s="172"/>
      <c r="J136" s="173">
        <f>ROUND(I136*H136,2)</f>
        <v>0</v>
      </c>
      <c r="K136" s="169" t="s">
        <v>245</v>
      </c>
      <c r="L136" s="41"/>
      <c r="M136" s="174" t="s">
        <v>32</v>
      </c>
      <c r="N136" s="175" t="s">
        <v>49</v>
      </c>
      <c r="O136" s="66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8" t="s">
        <v>139</v>
      </c>
      <c r="AT136" s="178" t="s">
        <v>141</v>
      </c>
      <c r="AU136" s="178" t="s">
        <v>88</v>
      </c>
      <c r="AY136" s="18" t="s">
        <v>140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86</v>
      </c>
      <c r="BK136" s="179">
        <f>ROUND(I136*H136,2)</f>
        <v>0</v>
      </c>
      <c r="BL136" s="18" t="s">
        <v>139</v>
      </c>
      <c r="BM136" s="178" t="s">
        <v>2325</v>
      </c>
    </row>
    <row r="137" spans="1:65" s="2" customFormat="1" ht="11.25">
      <c r="A137" s="36"/>
      <c r="B137" s="37"/>
      <c r="C137" s="38"/>
      <c r="D137" s="180" t="s">
        <v>146</v>
      </c>
      <c r="E137" s="38"/>
      <c r="F137" s="181" t="s">
        <v>2159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146</v>
      </c>
      <c r="AU137" s="18" t="s">
        <v>88</v>
      </c>
    </row>
    <row r="138" spans="1:65" s="2" customFormat="1" ht="11.25">
      <c r="A138" s="36"/>
      <c r="B138" s="37"/>
      <c r="C138" s="38"/>
      <c r="D138" s="198" t="s">
        <v>191</v>
      </c>
      <c r="E138" s="38"/>
      <c r="F138" s="199" t="s">
        <v>2161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191</v>
      </c>
      <c r="AU138" s="18" t="s">
        <v>88</v>
      </c>
    </row>
    <row r="139" spans="1:65" s="14" customFormat="1" ht="11.25">
      <c r="B139" s="210"/>
      <c r="C139" s="211"/>
      <c r="D139" s="180" t="s">
        <v>249</v>
      </c>
      <c r="E139" s="212" t="s">
        <v>32</v>
      </c>
      <c r="F139" s="213" t="s">
        <v>2326</v>
      </c>
      <c r="G139" s="211"/>
      <c r="H139" s="214">
        <v>15.125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249</v>
      </c>
      <c r="AU139" s="220" t="s">
        <v>88</v>
      </c>
      <c r="AV139" s="14" t="s">
        <v>88</v>
      </c>
      <c r="AW139" s="14" t="s">
        <v>39</v>
      </c>
      <c r="AX139" s="14" t="s">
        <v>86</v>
      </c>
      <c r="AY139" s="220" t="s">
        <v>140</v>
      </c>
    </row>
    <row r="140" spans="1:65" s="2" customFormat="1" ht="16.5" customHeight="1">
      <c r="A140" s="36"/>
      <c r="B140" s="37"/>
      <c r="C140" s="167" t="s">
        <v>309</v>
      </c>
      <c r="D140" s="167" t="s">
        <v>141</v>
      </c>
      <c r="E140" s="168" t="s">
        <v>2163</v>
      </c>
      <c r="F140" s="169" t="s">
        <v>2164</v>
      </c>
      <c r="G140" s="170" t="s">
        <v>244</v>
      </c>
      <c r="H140" s="171">
        <v>3.9380000000000002</v>
      </c>
      <c r="I140" s="172"/>
      <c r="J140" s="173">
        <f>ROUND(I140*H140,2)</f>
        <v>0</v>
      </c>
      <c r="K140" s="169" t="s">
        <v>245</v>
      </c>
      <c r="L140" s="41"/>
      <c r="M140" s="174" t="s">
        <v>32</v>
      </c>
      <c r="N140" s="175" t="s">
        <v>49</v>
      </c>
      <c r="O140" s="66"/>
      <c r="P140" s="176">
        <f>O140*H140</f>
        <v>0</v>
      </c>
      <c r="Q140" s="176">
        <v>0</v>
      </c>
      <c r="R140" s="176">
        <f>Q140*H140</f>
        <v>0</v>
      </c>
      <c r="S140" s="176">
        <v>0</v>
      </c>
      <c r="T140" s="17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8" t="s">
        <v>139</v>
      </c>
      <c r="AT140" s="178" t="s">
        <v>141</v>
      </c>
      <c r="AU140" s="178" t="s">
        <v>88</v>
      </c>
      <c r="AY140" s="18" t="s">
        <v>140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18" t="s">
        <v>86</v>
      </c>
      <c r="BK140" s="179">
        <f>ROUND(I140*H140,2)</f>
        <v>0</v>
      </c>
      <c r="BL140" s="18" t="s">
        <v>139</v>
      </c>
      <c r="BM140" s="178" t="s">
        <v>2327</v>
      </c>
    </row>
    <row r="141" spans="1:65" s="2" customFormat="1" ht="11.25">
      <c r="A141" s="36"/>
      <c r="B141" s="37"/>
      <c r="C141" s="38"/>
      <c r="D141" s="180" t="s">
        <v>146</v>
      </c>
      <c r="E141" s="38"/>
      <c r="F141" s="181" t="s">
        <v>2164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146</v>
      </c>
      <c r="AU141" s="18" t="s">
        <v>88</v>
      </c>
    </row>
    <row r="142" spans="1:65" s="2" customFormat="1" ht="11.25">
      <c r="A142" s="36"/>
      <c r="B142" s="37"/>
      <c r="C142" s="38"/>
      <c r="D142" s="198" t="s">
        <v>191</v>
      </c>
      <c r="E142" s="38"/>
      <c r="F142" s="199" t="s">
        <v>2166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191</v>
      </c>
      <c r="AU142" s="18" t="s">
        <v>88</v>
      </c>
    </row>
    <row r="143" spans="1:65" s="14" customFormat="1" ht="11.25">
      <c r="B143" s="210"/>
      <c r="C143" s="211"/>
      <c r="D143" s="180" t="s">
        <v>249</v>
      </c>
      <c r="E143" s="212" t="s">
        <v>2301</v>
      </c>
      <c r="F143" s="213" t="s">
        <v>2328</v>
      </c>
      <c r="G143" s="211"/>
      <c r="H143" s="214">
        <v>7.875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249</v>
      </c>
      <c r="AU143" s="220" t="s">
        <v>88</v>
      </c>
      <c r="AV143" s="14" t="s">
        <v>88</v>
      </c>
      <c r="AW143" s="14" t="s">
        <v>39</v>
      </c>
      <c r="AX143" s="14" t="s">
        <v>78</v>
      </c>
      <c r="AY143" s="220" t="s">
        <v>140</v>
      </c>
    </row>
    <row r="144" spans="1:65" s="14" customFormat="1" ht="11.25">
      <c r="B144" s="210"/>
      <c r="C144" s="211"/>
      <c r="D144" s="180" t="s">
        <v>249</v>
      </c>
      <c r="E144" s="212" t="s">
        <v>32</v>
      </c>
      <c r="F144" s="213" t="s">
        <v>2329</v>
      </c>
      <c r="G144" s="211"/>
      <c r="H144" s="214">
        <v>3.9380000000000002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249</v>
      </c>
      <c r="AU144" s="220" t="s">
        <v>88</v>
      </c>
      <c r="AV144" s="14" t="s">
        <v>88</v>
      </c>
      <c r="AW144" s="14" t="s">
        <v>39</v>
      </c>
      <c r="AX144" s="14" t="s">
        <v>86</v>
      </c>
      <c r="AY144" s="220" t="s">
        <v>140</v>
      </c>
    </row>
    <row r="145" spans="1:65" s="2" customFormat="1" ht="16.5" customHeight="1">
      <c r="A145" s="36"/>
      <c r="B145" s="37"/>
      <c r="C145" s="167" t="s">
        <v>316</v>
      </c>
      <c r="D145" s="167" t="s">
        <v>141</v>
      </c>
      <c r="E145" s="168" t="s">
        <v>2170</v>
      </c>
      <c r="F145" s="169" t="s">
        <v>2171</v>
      </c>
      <c r="G145" s="170" t="s">
        <v>244</v>
      </c>
      <c r="H145" s="171">
        <v>3.9380000000000002</v>
      </c>
      <c r="I145" s="172"/>
      <c r="J145" s="173">
        <f>ROUND(I145*H145,2)</f>
        <v>0</v>
      </c>
      <c r="K145" s="169" t="s">
        <v>245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139</v>
      </c>
      <c r="AT145" s="178" t="s">
        <v>141</v>
      </c>
      <c r="AU145" s="178" t="s">
        <v>88</v>
      </c>
      <c r="AY145" s="18" t="s">
        <v>140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139</v>
      </c>
      <c r="BM145" s="178" t="s">
        <v>2330</v>
      </c>
    </row>
    <row r="146" spans="1:65" s="2" customFormat="1" ht="11.25">
      <c r="A146" s="36"/>
      <c r="B146" s="37"/>
      <c r="C146" s="38"/>
      <c r="D146" s="180" t="s">
        <v>146</v>
      </c>
      <c r="E146" s="38"/>
      <c r="F146" s="181" t="s">
        <v>2171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146</v>
      </c>
      <c r="AU146" s="18" t="s">
        <v>88</v>
      </c>
    </row>
    <row r="147" spans="1:65" s="2" customFormat="1" ht="11.25">
      <c r="A147" s="36"/>
      <c r="B147" s="37"/>
      <c r="C147" s="38"/>
      <c r="D147" s="198" t="s">
        <v>191</v>
      </c>
      <c r="E147" s="38"/>
      <c r="F147" s="199" t="s">
        <v>2173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191</v>
      </c>
      <c r="AU147" s="18" t="s">
        <v>88</v>
      </c>
    </row>
    <row r="148" spans="1:65" s="14" customFormat="1" ht="11.25">
      <c r="B148" s="210"/>
      <c r="C148" s="211"/>
      <c r="D148" s="180" t="s">
        <v>249</v>
      </c>
      <c r="E148" s="212" t="s">
        <v>32</v>
      </c>
      <c r="F148" s="213" t="s">
        <v>2329</v>
      </c>
      <c r="G148" s="211"/>
      <c r="H148" s="214">
        <v>3.9380000000000002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249</v>
      </c>
      <c r="AU148" s="220" t="s">
        <v>88</v>
      </c>
      <c r="AV148" s="14" t="s">
        <v>88</v>
      </c>
      <c r="AW148" s="14" t="s">
        <v>39</v>
      </c>
      <c r="AX148" s="14" t="s">
        <v>86</v>
      </c>
      <c r="AY148" s="220" t="s">
        <v>140</v>
      </c>
    </row>
    <row r="149" spans="1:65" s="2" customFormat="1" ht="16.5" customHeight="1">
      <c r="A149" s="36"/>
      <c r="B149" s="37"/>
      <c r="C149" s="232" t="s">
        <v>323</v>
      </c>
      <c r="D149" s="232" t="s">
        <v>416</v>
      </c>
      <c r="E149" s="233" t="s">
        <v>2174</v>
      </c>
      <c r="F149" s="234" t="s">
        <v>2175</v>
      </c>
      <c r="G149" s="235" t="s">
        <v>259</v>
      </c>
      <c r="H149" s="236">
        <v>14.175000000000001</v>
      </c>
      <c r="I149" s="237"/>
      <c r="J149" s="238">
        <f>ROUND(I149*H149,2)</f>
        <v>0</v>
      </c>
      <c r="K149" s="234" t="s">
        <v>245</v>
      </c>
      <c r="L149" s="239"/>
      <c r="M149" s="240" t="s">
        <v>32</v>
      </c>
      <c r="N149" s="241" t="s">
        <v>49</v>
      </c>
      <c r="O149" s="66"/>
      <c r="P149" s="176">
        <f>O149*H149</f>
        <v>0</v>
      </c>
      <c r="Q149" s="176">
        <v>1</v>
      </c>
      <c r="R149" s="176">
        <f>Q149*H149</f>
        <v>14.175000000000001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173</v>
      </c>
      <c r="AT149" s="178" t="s">
        <v>416</v>
      </c>
      <c r="AU149" s="178" t="s">
        <v>88</v>
      </c>
      <c r="AY149" s="18" t="s">
        <v>140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139</v>
      </c>
      <c r="BM149" s="178" t="s">
        <v>2331</v>
      </c>
    </row>
    <row r="150" spans="1:65" s="2" customFormat="1" ht="11.25">
      <c r="A150" s="36"/>
      <c r="B150" s="37"/>
      <c r="C150" s="38"/>
      <c r="D150" s="180" t="s">
        <v>146</v>
      </c>
      <c r="E150" s="38"/>
      <c r="F150" s="181" t="s">
        <v>2175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146</v>
      </c>
      <c r="AU150" s="18" t="s">
        <v>88</v>
      </c>
    </row>
    <row r="151" spans="1:65" s="14" customFormat="1" ht="11.25">
      <c r="B151" s="210"/>
      <c r="C151" s="211"/>
      <c r="D151" s="180" t="s">
        <v>249</v>
      </c>
      <c r="E151" s="212" t="s">
        <v>32</v>
      </c>
      <c r="F151" s="213" t="s">
        <v>2301</v>
      </c>
      <c r="G151" s="211"/>
      <c r="H151" s="214">
        <v>7.875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249</v>
      </c>
      <c r="AU151" s="220" t="s">
        <v>88</v>
      </c>
      <c r="AV151" s="14" t="s">
        <v>88</v>
      </c>
      <c r="AW151" s="14" t="s">
        <v>39</v>
      </c>
      <c r="AX151" s="14" t="s">
        <v>78</v>
      </c>
      <c r="AY151" s="220" t="s">
        <v>140</v>
      </c>
    </row>
    <row r="152" spans="1:65" s="14" customFormat="1" ht="11.25">
      <c r="B152" s="210"/>
      <c r="C152" s="211"/>
      <c r="D152" s="180" t="s">
        <v>249</v>
      </c>
      <c r="E152" s="212" t="s">
        <v>32</v>
      </c>
      <c r="F152" s="213" t="s">
        <v>2324</v>
      </c>
      <c r="G152" s="211"/>
      <c r="H152" s="214">
        <v>14.175000000000001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249</v>
      </c>
      <c r="AU152" s="220" t="s">
        <v>88</v>
      </c>
      <c r="AV152" s="14" t="s">
        <v>88</v>
      </c>
      <c r="AW152" s="14" t="s">
        <v>39</v>
      </c>
      <c r="AX152" s="14" t="s">
        <v>86</v>
      </c>
      <c r="AY152" s="220" t="s">
        <v>140</v>
      </c>
    </row>
    <row r="153" spans="1:65" s="11" customFormat="1" ht="22.9" customHeight="1">
      <c r="B153" s="153"/>
      <c r="C153" s="154"/>
      <c r="D153" s="155" t="s">
        <v>77</v>
      </c>
      <c r="E153" s="196" t="s">
        <v>173</v>
      </c>
      <c r="F153" s="196" t="s">
        <v>2187</v>
      </c>
      <c r="G153" s="154"/>
      <c r="H153" s="154"/>
      <c r="I153" s="157"/>
      <c r="J153" s="197">
        <f>BK153</f>
        <v>0</v>
      </c>
      <c r="K153" s="154"/>
      <c r="L153" s="159"/>
      <c r="M153" s="160"/>
      <c r="N153" s="161"/>
      <c r="O153" s="161"/>
      <c r="P153" s="162">
        <f>SUM(P154:P156)</f>
        <v>0</v>
      </c>
      <c r="Q153" s="161"/>
      <c r="R153" s="162">
        <f>SUM(R154:R156)</f>
        <v>4.1400000000000005E-3</v>
      </c>
      <c r="S153" s="161"/>
      <c r="T153" s="163">
        <f>SUM(T154:T156)</f>
        <v>0</v>
      </c>
      <c r="AR153" s="164" t="s">
        <v>86</v>
      </c>
      <c r="AT153" s="165" t="s">
        <v>77</v>
      </c>
      <c r="AU153" s="165" t="s">
        <v>86</v>
      </c>
      <c r="AY153" s="164" t="s">
        <v>140</v>
      </c>
      <c r="BK153" s="166">
        <f>SUM(BK154:BK156)</f>
        <v>0</v>
      </c>
    </row>
    <row r="154" spans="1:65" s="2" customFormat="1" ht="16.5" customHeight="1">
      <c r="A154" s="36"/>
      <c r="B154" s="37"/>
      <c r="C154" s="167" t="s">
        <v>333</v>
      </c>
      <c r="D154" s="167" t="s">
        <v>141</v>
      </c>
      <c r="E154" s="168" t="s">
        <v>2188</v>
      </c>
      <c r="F154" s="169" t="s">
        <v>2189</v>
      </c>
      <c r="G154" s="170" t="s">
        <v>358</v>
      </c>
      <c r="H154" s="171">
        <v>46</v>
      </c>
      <c r="I154" s="172"/>
      <c r="J154" s="173">
        <f>ROUND(I154*H154,2)</f>
        <v>0</v>
      </c>
      <c r="K154" s="169" t="s">
        <v>245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9.0000000000000006E-5</v>
      </c>
      <c r="R154" s="176">
        <f>Q154*H154</f>
        <v>4.1400000000000005E-3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139</v>
      </c>
      <c r="AT154" s="178" t="s">
        <v>141</v>
      </c>
      <c r="AU154" s="178" t="s">
        <v>88</v>
      </c>
      <c r="AY154" s="18" t="s">
        <v>140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139</v>
      </c>
      <c r="BM154" s="178" t="s">
        <v>2332</v>
      </c>
    </row>
    <row r="155" spans="1:65" s="2" customFormat="1" ht="11.25">
      <c r="A155" s="36"/>
      <c r="B155" s="37"/>
      <c r="C155" s="38"/>
      <c r="D155" s="180" t="s">
        <v>146</v>
      </c>
      <c r="E155" s="38"/>
      <c r="F155" s="181" t="s">
        <v>2189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146</v>
      </c>
      <c r="AU155" s="18" t="s">
        <v>88</v>
      </c>
    </row>
    <row r="156" spans="1:65" s="2" customFormat="1" ht="11.25">
      <c r="A156" s="36"/>
      <c r="B156" s="37"/>
      <c r="C156" s="38"/>
      <c r="D156" s="198" t="s">
        <v>191</v>
      </c>
      <c r="E156" s="38"/>
      <c r="F156" s="199" t="s">
        <v>2191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191</v>
      </c>
      <c r="AU156" s="18" t="s">
        <v>88</v>
      </c>
    </row>
    <row r="157" spans="1:65" s="11" customFormat="1" ht="22.9" customHeight="1">
      <c r="B157" s="153"/>
      <c r="C157" s="154"/>
      <c r="D157" s="155" t="s">
        <v>77</v>
      </c>
      <c r="E157" s="196" t="s">
        <v>295</v>
      </c>
      <c r="F157" s="196" t="s">
        <v>757</v>
      </c>
      <c r="G157" s="154"/>
      <c r="H157" s="154"/>
      <c r="I157" s="157"/>
      <c r="J157" s="197">
        <f>BK157</f>
        <v>0</v>
      </c>
      <c r="K157" s="154"/>
      <c r="L157" s="159"/>
      <c r="M157" s="160"/>
      <c r="N157" s="161"/>
      <c r="O157" s="161"/>
      <c r="P157" s="162">
        <f>SUM(P158:P163)</f>
        <v>0</v>
      </c>
      <c r="Q157" s="161"/>
      <c r="R157" s="162">
        <f>SUM(R158:R163)</f>
        <v>2.9199999999999999E-3</v>
      </c>
      <c r="S157" s="161"/>
      <c r="T157" s="163">
        <f>SUM(T158:T163)</f>
        <v>4.3E-3</v>
      </c>
      <c r="AR157" s="164" t="s">
        <v>86</v>
      </c>
      <c r="AT157" s="165" t="s">
        <v>77</v>
      </c>
      <c r="AU157" s="165" t="s">
        <v>86</v>
      </c>
      <c r="AY157" s="164" t="s">
        <v>140</v>
      </c>
      <c r="BK157" s="166">
        <f>SUM(BK158:BK163)</f>
        <v>0</v>
      </c>
    </row>
    <row r="158" spans="1:65" s="2" customFormat="1" ht="21.75" customHeight="1">
      <c r="A158" s="36"/>
      <c r="B158" s="37"/>
      <c r="C158" s="167" t="s">
        <v>8</v>
      </c>
      <c r="D158" s="167" t="s">
        <v>141</v>
      </c>
      <c r="E158" s="168" t="s">
        <v>2333</v>
      </c>
      <c r="F158" s="169" t="s">
        <v>2334</v>
      </c>
      <c r="G158" s="170" t="s">
        <v>279</v>
      </c>
      <c r="H158" s="171">
        <v>15</v>
      </c>
      <c r="I158" s="172"/>
      <c r="J158" s="173">
        <f>ROUND(I158*H158,2)</f>
        <v>0</v>
      </c>
      <c r="K158" s="169" t="s">
        <v>245</v>
      </c>
      <c r="L158" s="41"/>
      <c r="M158" s="174" t="s">
        <v>32</v>
      </c>
      <c r="N158" s="175" t="s">
        <v>49</v>
      </c>
      <c r="O158" s="66"/>
      <c r="P158" s="176">
        <f>O158*H158</f>
        <v>0</v>
      </c>
      <c r="Q158" s="176">
        <v>1.2999999999999999E-4</v>
      </c>
      <c r="R158" s="176">
        <f>Q158*H158</f>
        <v>1.9499999999999999E-3</v>
      </c>
      <c r="S158" s="176">
        <v>0</v>
      </c>
      <c r="T158" s="17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8" t="s">
        <v>86</v>
      </c>
      <c r="AT158" s="178" t="s">
        <v>141</v>
      </c>
      <c r="AU158" s="178" t="s">
        <v>88</v>
      </c>
      <c r="AY158" s="18" t="s">
        <v>140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86</v>
      </c>
      <c r="BK158" s="179">
        <f>ROUND(I158*H158,2)</f>
        <v>0</v>
      </c>
      <c r="BL158" s="18" t="s">
        <v>86</v>
      </c>
      <c r="BM158" s="178" t="s">
        <v>2335</v>
      </c>
    </row>
    <row r="159" spans="1:65" s="2" customFormat="1" ht="11.25">
      <c r="A159" s="36"/>
      <c r="B159" s="37"/>
      <c r="C159" s="38"/>
      <c r="D159" s="180" t="s">
        <v>146</v>
      </c>
      <c r="E159" s="38"/>
      <c r="F159" s="181" t="s">
        <v>2334</v>
      </c>
      <c r="G159" s="38"/>
      <c r="H159" s="38"/>
      <c r="I159" s="182"/>
      <c r="J159" s="38"/>
      <c r="K159" s="38"/>
      <c r="L159" s="41"/>
      <c r="M159" s="183"/>
      <c r="N159" s="18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146</v>
      </c>
      <c r="AU159" s="18" t="s">
        <v>88</v>
      </c>
    </row>
    <row r="160" spans="1:65" s="2" customFormat="1" ht="11.25">
      <c r="A160" s="36"/>
      <c r="B160" s="37"/>
      <c r="C160" s="38"/>
      <c r="D160" s="198" t="s">
        <v>191</v>
      </c>
      <c r="E160" s="38"/>
      <c r="F160" s="199" t="s">
        <v>2336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191</v>
      </c>
      <c r="AU160" s="18" t="s">
        <v>88</v>
      </c>
    </row>
    <row r="161" spans="1:65" s="2" customFormat="1" ht="16.5" customHeight="1">
      <c r="A161" s="36"/>
      <c r="B161" s="37"/>
      <c r="C161" s="167" t="s">
        <v>348</v>
      </c>
      <c r="D161" s="167" t="s">
        <v>141</v>
      </c>
      <c r="E161" s="168" t="s">
        <v>2337</v>
      </c>
      <c r="F161" s="169" t="s">
        <v>2338</v>
      </c>
      <c r="G161" s="170" t="s">
        <v>358</v>
      </c>
      <c r="H161" s="171">
        <v>1</v>
      </c>
      <c r="I161" s="172"/>
      <c r="J161" s="173">
        <f>ROUND(I161*H161,2)</f>
        <v>0</v>
      </c>
      <c r="K161" s="169" t="s">
        <v>245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9.7000000000000005E-4</v>
      </c>
      <c r="R161" s="176">
        <f>Q161*H161</f>
        <v>9.7000000000000005E-4</v>
      </c>
      <c r="S161" s="176">
        <v>4.3E-3</v>
      </c>
      <c r="T161" s="177">
        <f>S161*H161</f>
        <v>4.3E-3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86</v>
      </c>
      <c r="AT161" s="178" t="s">
        <v>141</v>
      </c>
      <c r="AU161" s="178" t="s">
        <v>88</v>
      </c>
      <c r="AY161" s="18" t="s">
        <v>140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86</v>
      </c>
      <c r="BM161" s="178" t="s">
        <v>2339</v>
      </c>
    </row>
    <row r="162" spans="1:65" s="2" customFormat="1" ht="11.25">
      <c r="A162" s="36"/>
      <c r="B162" s="37"/>
      <c r="C162" s="38"/>
      <c r="D162" s="180" t="s">
        <v>146</v>
      </c>
      <c r="E162" s="38"/>
      <c r="F162" s="181" t="s">
        <v>2338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146</v>
      </c>
      <c r="AU162" s="18" t="s">
        <v>88</v>
      </c>
    </row>
    <row r="163" spans="1:65" s="2" customFormat="1" ht="11.25">
      <c r="A163" s="36"/>
      <c r="B163" s="37"/>
      <c r="C163" s="38"/>
      <c r="D163" s="198" t="s">
        <v>191</v>
      </c>
      <c r="E163" s="38"/>
      <c r="F163" s="199" t="s">
        <v>2340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191</v>
      </c>
      <c r="AU163" s="18" t="s">
        <v>88</v>
      </c>
    </row>
    <row r="164" spans="1:65" s="11" customFormat="1" ht="25.9" customHeight="1">
      <c r="B164" s="153"/>
      <c r="C164" s="154"/>
      <c r="D164" s="155" t="s">
        <v>77</v>
      </c>
      <c r="E164" s="156" t="s">
        <v>836</v>
      </c>
      <c r="F164" s="156" t="s">
        <v>837</v>
      </c>
      <c r="G164" s="154"/>
      <c r="H164" s="154"/>
      <c r="I164" s="157"/>
      <c r="J164" s="158">
        <f>BK164</f>
        <v>0</v>
      </c>
      <c r="K164" s="154"/>
      <c r="L164" s="159"/>
      <c r="M164" s="160"/>
      <c r="N164" s="161"/>
      <c r="O164" s="161"/>
      <c r="P164" s="162">
        <f>P165+P239+P245</f>
        <v>0</v>
      </c>
      <c r="Q164" s="161"/>
      <c r="R164" s="162">
        <f>R165+R239+R245</f>
        <v>2.4299999999999999E-2</v>
      </c>
      <c r="S164" s="161"/>
      <c r="T164" s="163">
        <f>T165+T239+T245</f>
        <v>0</v>
      </c>
      <c r="AR164" s="164" t="s">
        <v>88</v>
      </c>
      <c r="AT164" s="165" t="s">
        <v>77</v>
      </c>
      <c r="AU164" s="165" t="s">
        <v>78</v>
      </c>
      <c r="AY164" s="164" t="s">
        <v>140</v>
      </c>
      <c r="BK164" s="166">
        <f>BK165+BK239+BK245</f>
        <v>0</v>
      </c>
    </row>
    <row r="165" spans="1:65" s="11" customFormat="1" ht="22.9" customHeight="1">
      <c r="B165" s="153"/>
      <c r="C165" s="154"/>
      <c r="D165" s="155" t="s">
        <v>77</v>
      </c>
      <c r="E165" s="196" t="s">
        <v>2341</v>
      </c>
      <c r="F165" s="196" t="s">
        <v>2342</v>
      </c>
      <c r="G165" s="154"/>
      <c r="H165" s="154"/>
      <c r="I165" s="157"/>
      <c r="J165" s="197">
        <f>BK165</f>
        <v>0</v>
      </c>
      <c r="K165" s="154"/>
      <c r="L165" s="159"/>
      <c r="M165" s="160"/>
      <c r="N165" s="161"/>
      <c r="O165" s="161"/>
      <c r="P165" s="162">
        <f>SUM(P166:P238)</f>
        <v>0</v>
      </c>
      <c r="Q165" s="161"/>
      <c r="R165" s="162">
        <f>SUM(R166:R238)</f>
        <v>2.1899999999999999E-2</v>
      </c>
      <c r="S165" s="161"/>
      <c r="T165" s="163">
        <f>SUM(T166:T238)</f>
        <v>0</v>
      </c>
      <c r="AR165" s="164" t="s">
        <v>88</v>
      </c>
      <c r="AT165" s="165" t="s">
        <v>77</v>
      </c>
      <c r="AU165" s="165" t="s">
        <v>86</v>
      </c>
      <c r="AY165" s="164" t="s">
        <v>140</v>
      </c>
      <c r="BK165" s="166">
        <f>SUM(BK166:BK238)</f>
        <v>0</v>
      </c>
    </row>
    <row r="166" spans="1:65" s="2" customFormat="1" ht="16.5" customHeight="1">
      <c r="A166" s="36"/>
      <c r="B166" s="37"/>
      <c r="C166" s="167" t="s">
        <v>355</v>
      </c>
      <c r="D166" s="167" t="s">
        <v>141</v>
      </c>
      <c r="E166" s="168" t="s">
        <v>2343</v>
      </c>
      <c r="F166" s="169" t="s">
        <v>2344</v>
      </c>
      <c r="G166" s="170" t="s">
        <v>366</v>
      </c>
      <c r="H166" s="171">
        <v>4</v>
      </c>
      <c r="I166" s="172"/>
      <c r="J166" s="173">
        <f>ROUND(I166*H166,2)</f>
        <v>0</v>
      </c>
      <c r="K166" s="169" t="s">
        <v>245</v>
      </c>
      <c r="L166" s="41"/>
      <c r="M166" s="174" t="s">
        <v>32</v>
      </c>
      <c r="N166" s="175" t="s">
        <v>49</v>
      </c>
      <c r="O166" s="66"/>
      <c r="P166" s="176">
        <f>O166*H166</f>
        <v>0</v>
      </c>
      <c r="Q166" s="176">
        <v>2.0000000000000002E-5</v>
      </c>
      <c r="R166" s="176">
        <f>Q166*H166</f>
        <v>8.0000000000000007E-5</v>
      </c>
      <c r="S166" s="176">
        <v>0</v>
      </c>
      <c r="T166" s="17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8" t="s">
        <v>731</v>
      </c>
      <c r="AT166" s="178" t="s">
        <v>141</v>
      </c>
      <c r="AU166" s="178" t="s">
        <v>88</v>
      </c>
      <c r="AY166" s="18" t="s">
        <v>140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86</v>
      </c>
      <c r="BK166" s="179">
        <f>ROUND(I166*H166,2)</f>
        <v>0</v>
      </c>
      <c r="BL166" s="18" t="s">
        <v>731</v>
      </c>
      <c r="BM166" s="178" t="s">
        <v>2345</v>
      </c>
    </row>
    <row r="167" spans="1:65" s="2" customFormat="1" ht="11.25">
      <c r="A167" s="36"/>
      <c r="B167" s="37"/>
      <c r="C167" s="38"/>
      <c r="D167" s="180" t="s">
        <v>146</v>
      </c>
      <c r="E167" s="38"/>
      <c r="F167" s="181" t="s">
        <v>2344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146</v>
      </c>
      <c r="AU167" s="18" t="s">
        <v>88</v>
      </c>
    </row>
    <row r="168" spans="1:65" s="2" customFormat="1" ht="11.25">
      <c r="A168" s="36"/>
      <c r="B168" s="37"/>
      <c r="C168" s="38"/>
      <c r="D168" s="198" t="s">
        <v>191</v>
      </c>
      <c r="E168" s="38"/>
      <c r="F168" s="199" t="s">
        <v>2346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191</v>
      </c>
      <c r="AU168" s="18" t="s">
        <v>88</v>
      </c>
    </row>
    <row r="169" spans="1:65" s="2" customFormat="1" ht="16.5" customHeight="1">
      <c r="A169" s="36"/>
      <c r="B169" s="37"/>
      <c r="C169" s="232" t="s">
        <v>363</v>
      </c>
      <c r="D169" s="232" t="s">
        <v>416</v>
      </c>
      <c r="E169" s="233" t="s">
        <v>2347</v>
      </c>
      <c r="F169" s="234" t="s">
        <v>2348</v>
      </c>
      <c r="G169" s="235" t="s">
        <v>366</v>
      </c>
      <c r="H169" s="236">
        <v>2</v>
      </c>
      <c r="I169" s="237"/>
      <c r="J169" s="238">
        <f>ROUND(I169*H169,2)</f>
        <v>0</v>
      </c>
      <c r="K169" s="234" t="s">
        <v>32</v>
      </c>
      <c r="L169" s="239"/>
      <c r="M169" s="240" t="s">
        <v>32</v>
      </c>
      <c r="N169" s="241" t="s">
        <v>49</v>
      </c>
      <c r="O169" s="66"/>
      <c r="P169" s="176">
        <f>O169*H169</f>
        <v>0</v>
      </c>
      <c r="Q169" s="176">
        <v>6.9999999999999994E-5</v>
      </c>
      <c r="R169" s="176">
        <f>Q169*H169</f>
        <v>1.3999999999999999E-4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88</v>
      </c>
      <c r="AT169" s="178" t="s">
        <v>416</v>
      </c>
      <c r="AU169" s="178" t="s">
        <v>88</v>
      </c>
      <c r="AY169" s="18" t="s">
        <v>140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86</v>
      </c>
      <c r="BM169" s="178" t="s">
        <v>2349</v>
      </c>
    </row>
    <row r="170" spans="1:65" s="2" customFormat="1" ht="11.25">
      <c r="A170" s="36"/>
      <c r="B170" s="37"/>
      <c r="C170" s="38"/>
      <c r="D170" s="180" t="s">
        <v>146</v>
      </c>
      <c r="E170" s="38"/>
      <c r="F170" s="181" t="s">
        <v>2348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146</v>
      </c>
      <c r="AU170" s="18" t="s">
        <v>88</v>
      </c>
    </row>
    <row r="171" spans="1:65" s="2" customFormat="1" ht="16.5" customHeight="1">
      <c r="A171" s="36"/>
      <c r="B171" s="37"/>
      <c r="C171" s="232" t="s">
        <v>370</v>
      </c>
      <c r="D171" s="232" t="s">
        <v>416</v>
      </c>
      <c r="E171" s="233" t="s">
        <v>2350</v>
      </c>
      <c r="F171" s="234" t="s">
        <v>2351</v>
      </c>
      <c r="G171" s="235" t="s">
        <v>366</v>
      </c>
      <c r="H171" s="236">
        <v>2</v>
      </c>
      <c r="I171" s="237"/>
      <c r="J171" s="238">
        <f>ROUND(I171*H171,2)</f>
        <v>0</v>
      </c>
      <c r="K171" s="234" t="s">
        <v>32</v>
      </c>
      <c r="L171" s="239"/>
      <c r="M171" s="240" t="s">
        <v>32</v>
      </c>
      <c r="N171" s="241" t="s">
        <v>49</v>
      </c>
      <c r="O171" s="66"/>
      <c r="P171" s="176">
        <f>O171*H171</f>
        <v>0</v>
      </c>
      <c r="Q171" s="176">
        <v>4.0000000000000002E-4</v>
      </c>
      <c r="R171" s="176">
        <f>Q171*H171</f>
        <v>8.0000000000000004E-4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88</v>
      </c>
      <c r="AT171" s="178" t="s">
        <v>416</v>
      </c>
      <c r="AU171" s="178" t="s">
        <v>88</v>
      </c>
      <c r="AY171" s="18" t="s">
        <v>140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86</v>
      </c>
      <c r="BM171" s="178" t="s">
        <v>2352</v>
      </c>
    </row>
    <row r="172" spans="1:65" s="2" customFormat="1" ht="11.25">
      <c r="A172" s="36"/>
      <c r="B172" s="37"/>
      <c r="C172" s="38"/>
      <c r="D172" s="180" t="s">
        <v>146</v>
      </c>
      <c r="E172" s="38"/>
      <c r="F172" s="181" t="s">
        <v>2351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146</v>
      </c>
      <c r="AU172" s="18" t="s">
        <v>88</v>
      </c>
    </row>
    <row r="173" spans="1:65" s="2" customFormat="1" ht="16.5" customHeight="1">
      <c r="A173" s="36"/>
      <c r="B173" s="37"/>
      <c r="C173" s="167" t="s">
        <v>376</v>
      </c>
      <c r="D173" s="167" t="s">
        <v>141</v>
      </c>
      <c r="E173" s="168" t="s">
        <v>2353</v>
      </c>
      <c r="F173" s="169" t="s">
        <v>2354</v>
      </c>
      <c r="G173" s="170" t="s">
        <v>366</v>
      </c>
      <c r="H173" s="171">
        <v>2</v>
      </c>
      <c r="I173" s="172"/>
      <c r="J173" s="173">
        <f>ROUND(I173*H173,2)</f>
        <v>0</v>
      </c>
      <c r="K173" s="169" t="s">
        <v>245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2.0000000000000002E-5</v>
      </c>
      <c r="R173" s="176">
        <f>Q173*H173</f>
        <v>4.0000000000000003E-5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86</v>
      </c>
      <c r="AT173" s="178" t="s">
        <v>141</v>
      </c>
      <c r="AU173" s="178" t="s">
        <v>88</v>
      </c>
      <c r="AY173" s="18" t="s">
        <v>140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86</v>
      </c>
      <c r="BM173" s="178" t="s">
        <v>2355</v>
      </c>
    </row>
    <row r="174" spans="1:65" s="2" customFormat="1" ht="11.25">
      <c r="A174" s="36"/>
      <c r="B174" s="37"/>
      <c r="C174" s="38"/>
      <c r="D174" s="180" t="s">
        <v>146</v>
      </c>
      <c r="E174" s="38"/>
      <c r="F174" s="181" t="s">
        <v>2354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146</v>
      </c>
      <c r="AU174" s="18" t="s">
        <v>88</v>
      </c>
    </row>
    <row r="175" spans="1:65" s="2" customFormat="1" ht="11.25">
      <c r="A175" s="36"/>
      <c r="B175" s="37"/>
      <c r="C175" s="38"/>
      <c r="D175" s="198" t="s">
        <v>191</v>
      </c>
      <c r="E175" s="38"/>
      <c r="F175" s="199" t="s">
        <v>2356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191</v>
      </c>
      <c r="AU175" s="18" t="s">
        <v>88</v>
      </c>
    </row>
    <row r="176" spans="1:65" s="2" customFormat="1" ht="16.5" customHeight="1">
      <c r="A176" s="36"/>
      <c r="B176" s="37"/>
      <c r="C176" s="232" t="s">
        <v>7</v>
      </c>
      <c r="D176" s="232" t="s">
        <v>416</v>
      </c>
      <c r="E176" s="233" t="s">
        <v>2357</v>
      </c>
      <c r="F176" s="234" t="s">
        <v>2358</v>
      </c>
      <c r="G176" s="235" t="s">
        <v>366</v>
      </c>
      <c r="H176" s="236">
        <v>1</v>
      </c>
      <c r="I176" s="237"/>
      <c r="J176" s="238">
        <f>ROUND(I176*H176,2)</f>
        <v>0</v>
      </c>
      <c r="K176" s="234" t="s">
        <v>32</v>
      </c>
      <c r="L176" s="239"/>
      <c r="M176" s="240" t="s">
        <v>32</v>
      </c>
      <c r="N176" s="241" t="s">
        <v>49</v>
      </c>
      <c r="O176" s="66"/>
      <c r="P176" s="176">
        <f>O176*H176</f>
        <v>0</v>
      </c>
      <c r="Q176" s="176">
        <v>1.7000000000000001E-4</v>
      </c>
      <c r="R176" s="176">
        <f>Q176*H176</f>
        <v>1.7000000000000001E-4</v>
      </c>
      <c r="S176" s="176">
        <v>0</v>
      </c>
      <c r="T176" s="17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8" t="s">
        <v>88</v>
      </c>
      <c r="AT176" s="178" t="s">
        <v>416</v>
      </c>
      <c r="AU176" s="178" t="s">
        <v>88</v>
      </c>
      <c r="AY176" s="18" t="s">
        <v>140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86</v>
      </c>
      <c r="BK176" s="179">
        <f>ROUND(I176*H176,2)</f>
        <v>0</v>
      </c>
      <c r="BL176" s="18" t="s">
        <v>86</v>
      </c>
      <c r="BM176" s="178" t="s">
        <v>2359</v>
      </c>
    </row>
    <row r="177" spans="1:65" s="2" customFormat="1" ht="11.25">
      <c r="A177" s="36"/>
      <c r="B177" s="37"/>
      <c r="C177" s="38"/>
      <c r="D177" s="180" t="s">
        <v>146</v>
      </c>
      <c r="E177" s="38"/>
      <c r="F177" s="181" t="s">
        <v>2358</v>
      </c>
      <c r="G177" s="38"/>
      <c r="H177" s="38"/>
      <c r="I177" s="182"/>
      <c r="J177" s="38"/>
      <c r="K177" s="38"/>
      <c r="L177" s="41"/>
      <c r="M177" s="183"/>
      <c r="N177" s="18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146</v>
      </c>
      <c r="AU177" s="18" t="s">
        <v>88</v>
      </c>
    </row>
    <row r="178" spans="1:65" s="2" customFormat="1" ht="16.5" customHeight="1">
      <c r="A178" s="36"/>
      <c r="B178" s="37"/>
      <c r="C178" s="232" t="s">
        <v>392</v>
      </c>
      <c r="D178" s="232" t="s">
        <v>416</v>
      </c>
      <c r="E178" s="233" t="s">
        <v>2360</v>
      </c>
      <c r="F178" s="234" t="s">
        <v>2361</v>
      </c>
      <c r="G178" s="235" t="s">
        <v>366</v>
      </c>
      <c r="H178" s="236">
        <v>1</v>
      </c>
      <c r="I178" s="237"/>
      <c r="J178" s="238">
        <f>ROUND(I178*H178,2)</f>
        <v>0</v>
      </c>
      <c r="K178" s="234" t="s">
        <v>32</v>
      </c>
      <c r="L178" s="239"/>
      <c r="M178" s="240" t="s">
        <v>32</v>
      </c>
      <c r="N178" s="241" t="s">
        <v>49</v>
      </c>
      <c r="O178" s="66"/>
      <c r="P178" s="176">
        <f>O178*H178</f>
        <v>0</v>
      </c>
      <c r="Q178" s="176">
        <v>1.7000000000000001E-4</v>
      </c>
      <c r="R178" s="176">
        <f>Q178*H178</f>
        <v>1.7000000000000001E-4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88</v>
      </c>
      <c r="AT178" s="178" t="s">
        <v>416</v>
      </c>
      <c r="AU178" s="178" t="s">
        <v>88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86</v>
      </c>
      <c r="BM178" s="178" t="s">
        <v>2362</v>
      </c>
    </row>
    <row r="179" spans="1:65" s="2" customFormat="1" ht="11.25">
      <c r="A179" s="36"/>
      <c r="B179" s="37"/>
      <c r="C179" s="38"/>
      <c r="D179" s="180" t="s">
        <v>146</v>
      </c>
      <c r="E179" s="38"/>
      <c r="F179" s="181" t="s">
        <v>2361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88</v>
      </c>
    </row>
    <row r="180" spans="1:65" s="2" customFormat="1" ht="16.5" customHeight="1">
      <c r="A180" s="36"/>
      <c r="B180" s="37"/>
      <c r="C180" s="167" t="s">
        <v>399</v>
      </c>
      <c r="D180" s="167" t="s">
        <v>141</v>
      </c>
      <c r="E180" s="168" t="s">
        <v>2363</v>
      </c>
      <c r="F180" s="169" t="s">
        <v>2364</v>
      </c>
      <c r="G180" s="170" t="s">
        <v>366</v>
      </c>
      <c r="H180" s="171">
        <v>3</v>
      </c>
      <c r="I180" s="172"/>
      <c r="J180" s="173">
        <f>ROUND(I180*H180,2)</f>
        <v>0</v>
      </c>
      <c r="K180" s="169" t="s">
        <v>245</v>
      </c>
      <c r="L180" s="41"/>
      <c r="M180" s="174" t="s">
        <v>32</v>
      </c>
      <c r="N180" s="175" t="s">
        <v>49</v>
      </c>
      <c r="O180" s="66"/>
      <c r="P180" s="176">
        <f>O180*H180</f>
        <v>0</v>
      </c>
      <c r="Q180" s="176">
        <v>3.0000000000000001E-5</v>
      </c>
      <c r="R180" s="176">
        <f>Q180*H180</f>
        <v>9.0000000000000006E-5</v>
      </c>
      <c r="S180" s="176">
        <v>0</v>
      </c>
      <c r="T180" s="17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8" t="s">
        <v>86</v>
      </c>
      <c r="AT180" s="178" t="s">
        <v>141</v>
      </c>
      <c r="AU180" s="178" t="s">
        <v>88</v>
      </c>
      <c r="AY180" s="18" t="s">
        <v>140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86</v>
      </c>
      <c r="BK180" s="179">
        <f>ROUND(I180*H180,2)</f>
        <v>0</v>
      </c>
      <c r="BL180" s="18" t="s">
        <v>86</v>
      </c>
      <c r="BM180" s="178" t="s">
        <v>2365</v>
      </c>
    </row>
    <row r="181" spans="1:65" s="2" customFormat="1" ht="11.25">
      <c r="A181" s="36"/>
      <c r="B181" s="37"/>
      <c r="C181" s="38"/>
      <c r="D181" s="180" t="s">
        <v>146</v>
      </c>
      <c r="E181" s="38"/>
      <c r="F181" s="181" t="s">
        <v>2364</v>
      </c>
      <c r="G181" s="38"/>
      <c r="H181" s="38"/>
      <c r="I181" s="182"/>
      <c r="J181" s="38"/>
      <c r="K181" s="38"/>
      <c r="L181" s="41"/>
      <c r="M181" s="183"/>
      <c r="N181" s="18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146</v>
      </c>
      <c r="AU181" s="18" t="s">
        <v>88</v>
      </c>
    </row>
    <row r="182" spans="1:65" s="2" customFormat="1" ht="11.25">
      <c r="A182" s="36"/>
      <c r="B182" s="37"/>
      <c r="C182" s="38"/>
      <c r="D182" s="198" t="s">
        <v>191</v>
      </c>
      <c r="E182" s="38"/>
      <c r="F182" s="199" t="s">
        <v>2366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191</v>
      </c>
      <c r="AU182" s="18" t="s">
        <v>88</v>
      </c>
    </row>
    <row r="183" spans="1:65" s="2" customFormat="1" ht="16.5" customHeight="1">
      <c r="A183" s="36"/>
      <c r="B183" s="37"/>
      <c r="C183" s="232" t="s">
        <v>406</v>
      </c>
      <c r="D183" s="232" t="s">
        <v>416</v>
      </c>
      <c r="E183" s="233" t="s">
        <v>2367</v>
      </c>
      <c r="F183" s="234" t="s">
        <v>2368</v>
      </c>
      <c r="G183" s="235" t="s">
        <v>366</v>
      </c>
      <c r="H183" s="236">
        <v>3</v>
      </c>
      <c r="I183" s="237"/>
      <c r="J183" s="238">
        <f>ROUND(I183*H183,2)</f>
        <v>0</v>
      </c>
      <c r="K183" s="234" t="s">
        <v>32</v>
      </c>
      <c r="L183" s="239"/>
      <c r="M183" s="240" t="s">
        <v>32</v>
      </c>
      <c r="N183" s="241" t="s">
        <v>49</v>
      </c>
      <c r="O183" s="66"/>
      <c r="P183" s="176">
        <f>O183*H183</f>
        <v>0</v>
      </c>
      <c r="Q183" s="176">
        <v>1.7000000000000001E-4</v>
      </c>
      <c r="R183" s="176">
        <f>Q183*H183</f>
        <v>5.1000000000000004E-4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88</v>
      </c>
      <c r="AT183" s="178" t="s">
        <v>416</v>
      </c>
      <c r="AU183" s="178" t="s">
        <v>88</v>
      </c>
      <c r="AY183" s="18" t="s">
        <v>140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86</v>
      </c>
      <c r="BM183" s="178" t="s">
        <v>2369</v>
      </c>
    </row>
    <row r="184" spans="1:65" s="2" customFormat="1" ht="11.25">
      <c r="A184" s="36"/>
      <c r="B184" s="37"/>
      <c r="C184" s="38"/>
      <c r="D184" s="180" t="s">
        <v>146</v>
      </c>
      <c r="E184" s="38"/>
      <c r="F184" s="181" t="s">
        <v>2368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146</v>
      </c>
      <c r="AU184" s="18" t="s">
        <v>88</v>
      </c>
    </row>
    <row r="185" spans="1:65" s="2" customFormat="1" ht="16.5" customHeight="1">
      <c r="A185" s="36"/>
      <c r="B185" s="37"/>
      <c r="C185" s="167" t="s">
        <v>415</v>
      </c>
      <c r="D185" s="167" t="s">
        <v>141</v>
      </c>
      <c r="E185" s="168" t="s">
        <v>2370</v>
      </c>
      <c r="F185" s="169" t="s">
        <v>2371</v>
      </c>
      <c r="G185" s="170" t="s">
        <v>366</v>
      </c>
      <c r="H185" s="171">
        <v>13</v>
      </c>
      <c r="I185" s="172"/>
      <c r="J185" s="173">
        <f>ROUND(I185*H185,2)</f>
        <v>0</v>
      </c>
      <c r="K185" s="169" t="s">
        <v>245</v>
      </c>
      <c r="L185" s="41"/>
      <c r="M185" s="174" t="s">
        <v>32</v>
      </c>
      <c r="N185" s="175" t="s">
        <v>49</v>
      </c>
      <c r="O185" s="66"/>
      <c r="P185" s="176">
        <f>O185*H185</f>
        <v>0</v>
      </c>
      <c r="Q185" s="176">
        <v>6.0000000000000002E-5</v>
      </c>
      <c r="R185" s="176">
        <f>Q185*H185</f>
        <v>7.7999999999999999E-4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86</v>
      </c>
      <c r="AT185" s="178" t="s">
        <v>141</v>
      </c>
      <c r="AU185" s="178" t="s">
        <v>88</v>
      </c>
      <c r="AY185" s="18" t="s">
        <v>140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86</v>
      </c>
      <c r="BM185" s="178" t="s">
        <v>2372</v>
      </c>
    </row>
    <row r="186" spans="1:65" s="2" customFormat="1" ht="11.25">
      <c r="A186" s="36"/>
      <c r="B186" s="37"/>
      <c r="C186" s="38"/>
      <c r="D186" s="180" t="s">
        <v>146</v>
      </c>
      <c r="E186" s="38"/>
      <c r="F186" s="181" t="s">
        <v>2371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146</v>
      </c>
      <c r="AU186" s="18" t="s">
        <v>88</v>
      </c>
    </row>
    <row r="187" spans="1:65" s="2" customFormat="1" ht="11.25">
      <c r="A187" s="36"/>
      <c r="B187" s="37"/>
      <c r="C187" s="38"/>
      <c r="D187" s="198" t="s">
        <v>191</v>
      </c>
      <c r="E187" s="38"/>
      <c r="F187" s="199" t="s">
        <v>2373</v>
      </c>
      <c r="G187" s="38"/>
      <c r="H187" s="38"/>
      <c r="I187" s="182"/>
      <c r="J187" s="38"/>
      <c r="K187" s="38"/>
      <c r="L187" s="41"/>
      <c r="M187" s="183"/>
      <c r="N187" s="18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191</v>
      </c>
      <c r="AU187" s="18" t="s">
        <v>88</v>
      </c>
    </row>
    <row r="188" spans="1:65" s="2" customFormat="1" ht="16.5" customHeight="1">
      <c r="A188" s="36"/>
      <c r="B188" s="37"/>
      <c r="C188" s="232" t="s">
        <v>421</v>
      </c>
      <c r="D188" s="232" t="s">
        <v>416</v>
      </c>
      <c r="E188" s="233" t="s">
        <v>2374</v>
      </c>
      <c r="F188" s="234" t="s">
        <v>2375</v>
      </c>
      <c r="G188" s="235" t="s">
        <v>366</v>
      </c>
      <c r="H188" s="236">
        <v>1</v>
      </c>
      <c r="I188" s="237"/>
      <c r="J188" s="238">
        <f>ROUND(I188*H188,2)</f>
        <v>0</v>
      </c>
      <c r="K188" s="234" t="s">
        <v>32</v>
      </c>
      <c r="L188" s="239"/>
      <c r="M188" s="240" t="s">
        <v>32</v>
      </c>
      <c r="N188" s="241" t="s">
        <v>49</v>
      </c>
      <c r="O188" s="66"/>
      <c r="P188" s="176">
        <f>O188*H188</f>
        <v>0</v>
      </c>
      <c r="Q188" s="176">
        <v>1.7000000000000001E-4</v>
      </c>
      <c r="R188" s="176">
        <f>Q188*H188</f>
        <v>1.7000000000000001E-4</v>
      </c>
      <c r="S188" s="176">
        <v>0</v>
      </c>
      <c r="T188" s="17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8" t="s">
        <v>88</v>
      </c>
      <c r="AT188" s="178" t="s">
        <v>416</v>
      </c>
      <c r="AU188" s="178" t="s">
        <v>88</v>
      </c>
      <c r="AY188" s="18" t="s">
        <v>140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86</v>
      </c>
      <c r="BK188" s="179">
        <f>ROUND(I188*H188,2)</f>
        <v>0</v>
      </c>
      <c r="BL188" s="18" t="s">
        <v>86</v>
      </c>
      <c r="BM188" s="178" t="s">
        <v>2376</v>
      </c>
    </row>
    <row r="189" spans="1:65" s="2" customFormat="1" ht="11.25">
      <c r="A189" s="36"/>
      <c r="B189" s="37"/>
      <c r="C189" s="38"/>
      <c r="D189" s="180" t="s">
        <v>146</v>
      </c>
      <c r="E189" s="38"/>
      <c r="F189" s="181" t="s">
        <v>2375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146</v>
      </c>
      <c r="AU189" s="18" t="s">
        <v>88</v>
      </c>
    </row>
    <row r="190" spans="1:65" s="2" customFormat="1" ht="16.5" customHeight="1">
      <c r="A190" s="36"/>
      <c r="B190" s="37"/>
      <c r="C190" s="232" t="s">
        <v>430</v>
      </c>
      <c r="D190" s="232" t="s">
        <v>416</v>
      </c>
      <c r="E190" s="233" t="s">
        <v>2377</v>
      </c>
      <c r="F190" s="234" t="s">
        <v>2378</v>
      </c>
      <c r="G190" s="235" t="s">
        <v>366</v>
      </c>
      <c r="H190" s="236">
        <v>10</v>
      </c>
      <c r="I190" s="237"/>
      <c r="J190" s="238">
        <f>ROUND(I190*H190,2)</f>
        <v>0</v>
      </c>
      <c r="K190" s="234" t="s">
        <v>245</v>
      </c>
      <c r="L190" s="239"/>
      <c r="M190" s="240" t="s">
        <v>32</v>
      </c>
      <c r="N190" s="241" t="s">
        <v>49</v>
      </c>
      <c r="O190" s="66"/>
      <c r="P190" s="176">
        <f>O190*H190</f>
        <v>0</v>
      </c>
      <c r="Q190" s="176">
        <v>4.0000000000000002E-4</v>
      </c>
      <c r="R190" s="176">
        <f>Q190*H190</f>
        <v>4.0000000000000001E-3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88</v>
      </c>
      <c r="AT190" s="178" t="s">
        <v>416</v>
      </c>
      <c r="AU190" s="178" t="s">
        <v>88</v>
      </c>
      <c r="AY190" s="18" t="s">
        <v>140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86</v>
      </c>
      <c r="BM190" s="178" t="s">
        <v>2379</v>
      </c>
    </row>
    <row r="191" spans="1:65" s="2" customFormat="1" ht="11.25">
      <c r="A191" s="36"/>
      <c r="B191" s="37"/>
      <c r="C191" s="38"/>
      <c r="D191" s="180" t="s">
        <v>146</v>
      </c>
      <c r="E191" s="38"/>
      <c r="F191" s="181" t="s">
        <v>2378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146</v>
      </c>
      <c r="AU191" s="18" t="s">
        <v>88</v>
      </c>
    </row>
    <row r="192" spans="1:65" s="2" customFormat="1" ht="16.5" customHeight="1">
      <c r="A192" s="36"/>
      <c r="B192" s="37"/>
      <c r="C192" s="232" t="s">
        <v>435</v>
      </c>
      <c r="D192" s="232" t="s">
        <v>416</v>
      </c>
      <c r="E192" s="233" t="s">
        <v>2380</v>
      </c>
      <c r="F192" s="234" t="s">
        <v>2381</v>
      </c>
      <c r="G192" s="235" t="s">
        <v>366</v>
      </c>
      <c r="H192" s="236">
        <v>2</v>
      </c>
      <c r="I192" s="237"/>
      <c r="J192" s="238">
        <f>ROUND(I192*H192,2)</f>
        <v>0</v>
      </c>
      <c r="K192" s="234" t="s">
        <v>32</v>
      </c>
      <c r="L192" s="239"/>
      <c r="M192" s="240" t="s">
        <v>32</v>
      </c>
      <c r="N192" s="241" t="s">
        <v>49</v>
      </c>
      <c r="O192" s="66"/>
      <c r="P192" s="176">
        <f>O192*H192</f>
        <v>0</v>
      </c>
      <c r="Q192" s="176">
        <v>1.7000000000000001E-4</v>
      </c>
      <c r="R192" s="176">
        <f>Q192*H192</f>
        <v>3.4000000000000002E-4</v>
      </c>
      <c r="S192" s="176">
        <v>0</v>
      </c>
      <c r="T192" s="17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8" t="s">
        <v>88</v>
      </c>
      <c r="AT192" s="178" t="s">
        <v>416</v>
      </c>
      <c r="AU192" s="178" t="s">
        <v>88</v>
      </c>
      <c r="AY192" s="18" t="s">
        <v>140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86</v>
      </c>
      <c r="BK192" s="179">
        <f>ROUND(I192*H192,2)</f>
        <v>0</v>
      </c>
      <c r="BL192" s="18" t="s">
        <v>86</v>
      </c>
      <c r="BM192" s="178" t="s">
        <v>2382</v>
      </c>
    </row>
    <row r="193" spans="1:65" s="2" customFormat="1" ht="11.25">
      <c r="A193" s="36"/>
      <c r="B193" s="37"/>
      <c r="C193" s="38"/>
      <c r="D193" s="180" t="s">
        <v>146</v>
      </c>
      <c r="E193" s="38"/>
      <c r="F193" s="181" t="s">
        <v>2381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146</v>
      </c>
      <c r="AU193" s="18" t="s">
        <v>88</v>
      </c>
    </row>
    <row r="194" spans="1:65" s="2" customFormat="1" ht="16.5" customHeight="1">
      <c r="A194" s="36"/>
      <c r="B194" s="37"/>
      <c r="C194" s="167" t="s">
        <v>458</v>
      </c>
      <c r="D194" s="167" t="s">
        <v>141</v>
      </c>
      <c r="E194" s="168" t="s">
        <v>2383</v>
      </c>
      <c r="F194" s="169" t="s">
        <v>2384</v>
      </c>
      <c r="G194" s="170" t="s">
        <v>358</v>
      </c>
      <c r="H194" s="171">
        <v>1</v>
      </c>
      <c r="I194" s="172"/>
      <c r="J194" s="173">
        <f>ROUND(I194*H194,2)</f>
        <v>0</v>
      </c>
      <c r="K194" s="169" t="s">
        <v>245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4.6800000000000001E-3</v>
      </c>
      <c r="R194" s="176">
        <f>Q194*H194</f>
        <v>4.6800000000000001E-3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86</v>
      </c>
      <c r="AT194" s="178" t="s">
        <v>141</v>
      </c>
      <c r="AU194" s="178" t="s">
        <v>88</v>
      </c>
      <c r="AY194" s="18" t="s">
        <v>140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86</v>
      </c>
      <c r="BM194" s="178" t="s">
        <v>2385</v>
      </c>
    </row>
    <row r="195" spans="1:65" s="2" customFormat="1" ht="11.25">
      <c r="A195" s="36"/>
      <c r="B195" s="37"/>
      <c r="C195" s="38"/>
      <c r="D195" s="180" t="s">
        <v>146</v>
      </c>
      <c r="E195" s="38"/>
      <c r="F195" s="181" t="s">
        <v>2384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146</v>
      </c>
      <c r="AU195" s="18" t="s">
        <v>88</v>
      </c>
    </row>
    <row r="196" spans="1:65" s="2" customFormat="1" ht="11.25">
      <c r="A196" s="36"/>
      <c r="B196" s="37"/>
      <c r="C196" s="38"/>
      <c r="D196" s="198" t="s">
        <v>191</v>
      </c>
      <c r="E196" s="38"/>
      <c r="F196" s="199" t="s">
        <v>2386</v>
      </c>
      <c r="G196" s="38"/>
      <c r="H196" s="38"/>
      <c r="I196" s="182"/>
      <c r="J196" s="38"/>
      <c r="K196" s="38"/>
      <c r="L196" s="41"/>
      <c r="M196" s="183"/>
      <c r="N196" s="18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8" t="s">
        <v>191</v>
      </c>
      <c r="AU196" s="18" t="s">
        <v>88</v>
      </c>
    </row>
    <row r="197" spans="1:65" s="2" customFormat="1" ht="16.5" customHeight="1">
      <c r="A197" s="36"/>
      <c r="B197" s="37"/>
      <c r="C197" s="167" t="s">
        <v>463</v>
      </c>
      <c r="D197" s="167" t="s">
        <v>141</v>
      </c>
      <c r="E197" s="168" t="s">
        <v>2387</v>
      </c>
      <c r="F197" s="169" t="s">
        <v>2388</v>
      </c>
      <c r="G197" s="170" t="s">
        <v>351</v>
      </c>
      <c r="H197" s="171">
        <v>1</v>
      </c>
      <c r="I197" s="172"/>
      <c r="J197" s="173">
        <f>ROUND(I197*H197,2)</f>
        <v>0</v>
      </c>
      <c r="K197" s="169" t="s">
        <v>245</v>
      </c>
      <c r="L197" s="41"/>
      <c r="M197" s="174" t="s">
        <v>32</v>
      </c>
      <c r="N197" s="175" t="s">
        <v>49</v>
      </c>
      <c r="O197" s="66"/>
      <c r="P197" s="176">
        <f>O197*H197</f>
        <v>0</v>
      </c>
      <c r="Q197" s="176">
        <v>1.4E-3</v>
      </c>
      <c r="R197" s="176">
        <f>Q197*H197</f>
        <v>1.4E-3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86</v>
      </c>
      <c r="AT197" s="178" t="s">
        <v>141</v>
      </c>
      <c r="AU197" s="178" t="s">
        <v>88</v>
      </c>
      <c r="AY197" s="18" t="s">
        <v>140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86</v>
      </c>
      <c r="BM197" s="178" t="s">
        <v>2389</v>
      </c>
    </row>
    <row r="198" spans="1:65" s="2" customFormat="1" ht="11.25">
      <c r="A198" s="36"/>
      <c r="B198" s="37"/>
      <c r="C198" s="38"/>
      <c r="D198" s="180" t="s">
        <v>146</v>
      </c>
      <c r="E198" s="38"/>
      <c r="F198" s="181" t="s">
        <v>2388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146</v>
      </c>
      <c r="AU198" s="18" t="s">
        <v>88</v>
      </c>
    </row>
    <row r="199" spans="1:65" s="2" customFormat="1" ht="11.25">
      <c r="A199" s="36"/>
      <c r="B199" s="37"/>
      <c r="C199" s="38"/>
      <c r="D199" s="198" t="s">
        <v>191</v>
      </c>
      <c r="E199" s="38"/>
      <c r="F199" s="199" t="s">
        <v>2390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191</v>
      </c>
      <c r="AU199" s="18" t="s">
        <v>88</v>
      </c>
    </row>
    <row r="200" spans="1:65" s="2" customFormat="1" ht="16.5" customHeight="1">
      <c r="A200" s="36"/>
      <c r="B200" s="37"/>
      <c r="C200" s="167" t="s">
        <v>473</v>
      </c>
      <c r="D200" s="167" t="s">
        <v>141</v>
      </c>
      <c r="E200" s="168" t="s">
        <v>2391</v>
      </c>
      <c r="F200" s="169" t="s">
        <v>2392</v>
      </c>
      <c r="G200" s="170" t="s">
        <v>358</v>
      </c>
      <c r="H200" s="171">
        <v>68</v>
      </c>
      <c r="I200" s="172"/>
      <c r="J200" s="173">
        <f>ROUND(I200*H200,2)</f>
        <v>0</v>
      </c>
      <c r="K200" s="169" t="s">
        <v>245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86</v>
      </c>
      <c r="AT200" s="178" t="s">
        <v>141</v>
      </c>
      <c r="AU200" s="178" t="s">
        <v>88</v>
      </c>
      <c r="AY200" s="18" t="s">
        <v>140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86</v>
      </c>
      <c r="BM200" s="178" t="s">
        <v>2393</v>
      </c>
    </row>
    <row r="201" spans="1:65" s="2" customFormat="1" ht="11.25">
      <c r="A201" s="36"/>
      <c r="B201" s="37"/>
      <c r="C201" s="38"/>
      <c r="D201" s="180" t="s">
        <v>146</v>
      </c>
      <c r="E201" s="38"/>
      <c r="F201" s="181" t="s">
        <v>2392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146</v>
      </c>
      <c r="AU201" s="18" t="s">
        <v>88</v>
      </c>
    </row>
    <row r="202" spans="1:65" s="2" customFormat="1" ht="11.25">
      <c r="A202" s="36"/>
      <c r="B202" s="37"/>
      <c r="C202" s="38"/>
      <c r="D202" s="198" t="s">
        <v>191</v>
      </c>
      <c r="E202" s="38"/>
      <c r="F202" s="199" t="s">
        <v>2394</v>
      </c>
      <c r="G202" s="38"/>
      <c r="H202" s="38"/>
      <c r="I202" s="182"/>
      <c r="J202" s="38"/>
      <c r="K202" s="38"/>
      <c r="L202" s="41"/>
      <c r="M202" s="183"/>
      <c r="N202" s="18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8" t="s">
        <v>191</v>
      </c>
      <c r="AU202" s="18" t="s">
        <v>88</v>
      </c>
    </row>
    <row r="203" spans="1:65" s="2" customFormat="1" ht="16.5" customHeight="1">
      <c r="A203" s="36"/>
      <c r="B203" s="37"/>
      <c r="C203" s="167" t="s">
        <v>483</v>
      </c>
      <c r="D203" s="167" t="s">
        <v>141</v>
      </c>
      <c r="E203" s="168" t="s">
        <v>2395</v>
      </c>
      <c r="F203" s="169" t="s">
        <v>2396</v>
      </c>
      <c r="G203" s="170" t="s">
        <v>366</v>
      </c>
      <c r="H203" s="171">
        <v>2</v>
      </c>
      <c r="I203" s="172"/>
      <c r="J203" s="173">
        <f>ROUND(I203*H203,2)</f>
        <v>0</v>
      </c>
      <c r="K203" s="169" t="s">
        <v>245</v>
      </c>
      <c r="L203" s="41"/>
      <c r="M203" s="174" t="s">
        <v>32</v>
      </c>
      <c r="N203" s="175" t="s">
        <v>49</v>
      </c>
      <c r="O203" s="66"/>
      <c r="P203" s="176">
        <f>O203*H203</f>
        <v>0</v>
      </c>
      <c r="Q203" s="176">
        <v>1.8000000000000001E-4</v>
      </c>
      <c r="R203" s="176">
        <f>Q203*H203</f>
        <v>3.6000000000000002E-4</v>
      </c>
      <c r="S203" s="176">
        <v>0</v>
      </c>
      <c r="T203" s="177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8" t="s">
        <v>86</v>
      </c>
      <c r="AT203" s="178" t="s">
        <v>141</v>
      </c>
      <c r="AU203" s="178" t="s">
        <v>88</v>
      </c>
      <c r="AY203" s="18" t="s">
        <v>140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18" t="s">
        <v>86</v>
      </c>
      <c r="BK203" s="179">
        <f>ROUND(I203*H203,2)</f>
        <v>0</v>
      </c>
      <c r="BL203" s="18" t="s">
        <v>86</v>
      </c>
      <c r="BM203" s="178" t="s">
        <v>2397</v>
      </c>
    </row>
    <row r="204" spans="1:65" s="2" customFormat="1" ht="11.25">
      <c r="A204" s="36"/>
      <c r="B204" s="37"/>
      <c r="C204" s="38"/>
      <c r="D204" s="180" t="s">
        <v>146</v>
      </c>
      <c r="E204" s="38"/>
      <c r="F204" s="181" t="s">
        <v>2396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146</v>
      </c>
      <c r="AU204" s="18" t="s">
        <v>88</v>
      </c>
    </row>
    <row r="205" spans="1:65" s="2" customFormat="1" ht="11.25">
      <c r="A205" s="36"/>
      <c r="B205" s="37"/>
      <c r="C205" s="38"/>
      <c r="D205" s="198" t="s">
        <v>191</v>
      </c>
      <c r="E205" s="38"/>
      <c r="F205" s="199" t="s">
        <v>2398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191</v>
      </c>
      <c r="AU205" s="18" t="s">
        <v>88</v>
      </c>
    </row>
    <row r="206" spans="1:65" s="2" customFormat="1" ht="16.5" customHeight="1">
      <c r="A206" s="36"/>
      <c r="B206" s="37"/>
      <c r="C206" s="167" t="s">
        <v>491</v>
      </c>
      <c r="D206" s="167" t="s">
        <v>141</v>
      </c>
      <c r="E206" s="168" t="s">
        <v>2399</v>
      </c>
      <c r="F206" s="169" t="s">
        <v>2400</v>
      </c>
      <c r="G206" s="170" t="s">
        <v>351</v>
      </c>
      <c r="H206" s="171">
        <v>1</v>
      </c>
      <c r="I206" s="172"/>
      <c r="J206" s="173">
        <f>ROUND(I206*H206,2)</f>
        <v>0</v>
      </c>
      <c r="K206" s="169" t="s">
        <v>245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3.2799999999999999E-3</v>
      </c>
      <c r="R206" s="176">
        <f>Q206*H206</f>
        <v>3.2799999999999999E-3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86</v>
      </c>
      <c r="AT206" s="178" t="s">
        <v>141</v>
      </c>
      <c r="AU206" s="178" t="s">
        <v>88</v>
      </c>
      <c r="AY206" s="18" t="s">
        <v>140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86</v>
      </c>
      <c r="BM206" s="178" t="s">
        <v>2401</v>
      </c>
    </row>
    <row r="207" spans="1:65" s="2" customFormat="1" ht="11.25">
      <c r="A207" s="36"/>
      <c r="B207" s="37"/>
      <c r="C207" s="38"/>
      <c r="D207" s="180" t="s">
        <v>146</v>
      </c>
      <c r="E207" s="38"/>
      <c r="F207" s="181" t="s">
        <v>2400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146</v>
      </c>
      <c r="AU207" s="18" t="s">
        <v>88</v>
      </c>
    </row>
    <row r="208" spans="1:65" s="2" customFormat="1" ht="11.25">
      <c r="A208" s="36"/>
      <c r="B208" s="37"/>
      <c r="C208" s="38"/>
      <c r="D208" s="198" t="s">
        <v>191</v>
      </c>
      <c r="E208" s="38"/>
      <c r="F208" s="199" t="s">
        <v>2402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191</v>
      </c>
      <c r="AU208" s="18" t="s">
        <v>88</v>
      </c>
    </row>
    <row r="209" spans="1:65" s="2" customFormat="1" ht="16.5" customHeight="1">
      <c r="A209" s="36"/>
      <c r="B209" s="37"/>
      <c r="C209" s="167" t="s">
        <v>499</v>
      </c>
      <c r="D209" s="167" t="s">
        <v>141</v>
      </c>
      <c r="E209" s="168" t="s">
        <v>2403</v>
      </c>
      <c r="F209" s="169" t="s">
        <v>2404</v>
      </c>
      <c r="G209" s="170" t="s">
        <v>366</v>
      </c>
      <c r="H209" s="171">
        <v>4</v>
      </c>
      <c r="I209" s="172"/>
      <c r="J209" s="173">
        <f>ROUND(I209*H209,2)</f>
        <v>0</v>
      </c>
      <c r="K209" s="169" t="s">
        <v>245</v>
      </c>
      <c r="L209" s="41"/>
      <c r="M209" s="174" t="s">
        <v>32</v>
      </c>
      <c r="N209" s="175" t="s">
        <v>49</v>
      </c>
      <c r="O209" s="66"/>
      <c r="P209" s="176">
        <f>O209*H209</f>
        <v>0</v>
      </c>
      <c r="Q209" s="176">
        <v>0</v>
      </c>
      <c r="R209" s="176">
        <f>Q209*H209</f>
        <v>0</v>
      </c>
      <c r="S209" s="176">
        <v>0</v>
      </c>
      <c r="T209" s="17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8" t="s">
        <v>86</v>
      </c>
      <c r="AT209" s="178" t="s">
        <v>141</v>
      </c>
      <c r="AU209" s="178" t="s">
        <v>88</v>
      </c>
      <c r="AY209" s="18" t="s">
        <v>140</v>
      </c>
      <c r="BE209" s="179">
        <f>IF(N209="základní",J209,0)</f>
        <v>0</v>
      </c>
      <c r="BF209" s="179">
        <f>IF(N209="snížená",J209,0)</f>
        <v>0</v>
      </c>
      <c r="BG209" s="179">
        <f>IF(N209="zákl. přenesená",J209,0)</f>
        <v>0</v>
      </c>
      <c r="BH209" s="179">
        <f>IF(N209="sníž. přenesená",J209,0)</f>
        <v>0</v>
      </c>
      <c r="BI209" s="179">
        <f>IF(N209="nulová",J209,0)</f>
        <v>0</v>
      </c>
      <c r="BJ209" s="18" t="s">
        <v>86</v>
      </c>
      <c r="BK209" s="179">
        <f>ROUND(I209*H209,2)</f>
        <v>0</v>
      </c>
      <c r="BL209" s="18" t="s">
        <v>86</v>
      </c>
      <c r="BM209" s="178" t="s">
        <v>2405</v>
      </c>
    </row>
    <row r="210" spans="1:65" s="2" customFormat="1" ht="11.25">
      <c r="A210" s="36"/>
      <c r="B210" s="37"/>
      <c r="C210" s="38"/>
      <c r="D210" s="180" t="s">
        <v>146</v>
      </c>
      <c r="E210" s="38"/>
      <c r="F210" s="181" t="s">
        <v>2404</v>
      </c>
      <c r="G210" s="38"/>
      <c r="H210" s="38"/>
      <c r="I210" s="182"/>
      <c r="J210" s="38"/>
      <c r="K210" s="38"/>
      <c r="L210" s="41"/>
      <c r="M210" s="183"/>
      <c r="N210" s="18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8" t="s">
        <v>146</v>
      </c>
      <c r="AU210" s="18" t="s">
        <v>88</v>
      </c>
    </row>
    <row r="211" spans="1:65" s="2" customFormat="1" ht="11.25">
      <c r="A211" s="36"/>
      <c r="B211" s="37"/>
      <c r="C211" s="38"/>
      <c r="D211" s="198" t="s">
        <v>191</v>
      </c>
      <c r="E211" s="38"/>
      <c r="F211" s="199" t="s">
        <v>2406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191</v>
      </c>
      <c r="AU211" s="18" t="s">
        <v>88</v>
      </c>
    </row>
    <row r="212" spans="1:65" s="2" customFormat="1" ht="16.5" customHeight="1">
      <c r="A212" s="36"/>
      <c r="B212" s="37"/>
      <c r="C212" s="232" t="s">
        <v>506</v>
      </c>
      <c r="D212" s="232" t="s">
        <v>416</v>
      </c>
      <c r="E212" s="233" t="s">
        <v>2407</v>
      </c>
      <c r="F212" s="234" t="s">
        <v>2408</v>
      </c>
      <c r="G212" s="235" t="s">
        <v>366</v>
      </c>
      <c r="H212" s="236">
        <v>2</v>
      </c>
      <c r="I212" s="237"/>
      <c r="J212" s="238">
        <f>ROUND(I212*H212,2)</f>
        <v>0</v>
      </c>
      <c r="K212" s="234" t="s">
        <v>245</v>
      </c>
      <c r="L212" s="239"/>
      <c r="M212" s="240" t="s">
        <v>32</v>
      </c>
      <c r="N212" s="241" t="s">
        <v>49</v>
      </c>
      <c r="O212" s="66"/>
      <c r="P212" s="176">
        <f>O212*H212</f>
        <v>0</v>
      </c>
      <c r="Q212" s="176">
        <v>2.4000000000000001E-4</v>
      </c>
      <c r="R212" s="176">
        <f>Q212*H212</f>
        <v>4.8000000000000001E-4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88</v>
      </c>
      <c r="AT212" s="178" t="s">
        <v>416</v>
      </c>
      <c r="AU212" s="178" t="s">
        <v>88</v>
      </c>
      <c r="AY212" s="18" t="s">
        <v>140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86</v>
      </c>
      <c r="BM212" s="178" t="s">
        <v>2409</v>
      </c>
    </row>
    <row r="213" spans="1:65" s="2" customFormat="1" ht="11.25">
      <c r="A213" s="36"/>
      <c r="B213" s="37"/>
      <c r="C213" s="38"/>
      <c r="D213" s="180" t="s">
        <v>146</v>
      </c>
      <c r="E213" s="38"/>
      <c r="F213" s="181" t="s">
        <v>2408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146</v>
      </c>
      <c r="AU213" s="18" t="s">
        <v>88</v>
      </c>
    </row>
    <row r="214" spans="1:65" s="2" customFormat="1" ht="16.5" customHeight="1">
      <c r="A214" s="36"/>
      <c r="B214" s="37"/>
      <c r="C214" s="232" t="s">
        <v>391</v>
      </c>
      <c r="D214" s="232" t="s">
        <v>416</v>
      </c>
      <c r="E214" s="233" t="s">
        <v>2410</v>
      </c>
      <c r="F214" s="234" t="s">
        <v>2411</v>
      </c>
      <c r="G214" s="235" t="s">
        <v>366</v>
      </c>
      <c r="H214" s="236">
        <v>2</v>
      </c>
      <c r="I214" s="237"/>
      <c r="J214" s="238">
        <f>ROUND(I214*H214,2)</f>
        <v>0</v>
      </c>
      <c r="K214" s="234" t="s">
        <v>32</v>
      </c>
      <c r="L214" s="239"/>
      <c r="M214" s="240" t="s">
        <v>32</v>
      </c>
      <c r="N214" s="241" t="s">
        <v>49</v>
      </c>
      <c r="O214" s="66"/>
      <c r="P214" s="176">
        <f>O214*H214</f>
        <v>0</v>
      </c>
      <c r="Q214" s="176">
        <v>2.4000000000000001E-4</v>
      </c>
      <c r="R214" s="176">
        <f>Q214*H214</f>
        <v>4.8000000000000001E-4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88</v>
      </c>
      <c r="AT214" s="178" t="s">
        <v>416</v>
      </c>
      <c r="AU214" s="178" t="s">
        <v>88</v>
      </c>
      <c r="AY214" s="18" t="s">
        <v>140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86</v>
      </c>
      <c r="BM214" s="178" t="s">
        <v>2412</v>
      </c>
    </row>
    <row r="215" spans="1:65" s="2" customFormat="1" ht="11.25">
      <c r="A215" s="36"/>
      <c r="B215" s="37"/>
      <c r="C215" s="38"/>
      <c r="D215" s="180" t="s">
        <v>146</v>
      </c>
      <c r="E215" s="38"/>
      <c r="F215" s="181" t="s">
        <v>2411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146</v>
      </c>
      <c r="AU215" s="18" t="s">
        <v>88</v>
      </c>
    </row>
    <row r="216" spans="1:65" s="2" customFormat="1" ht="16.5" customHeight="1">
      <c r="A216" s="36"/>
      <c r="B216" s="37"/>
      <c r="C216" s="232" t="s">
        <v>522</v>
      </c>
      <c r="D216" s="232" t="s">
        <v>416</v>
      </c>
      <c r="E216" s="233" t="s">
        <v>2413</v>
      </c>
      <c r="F216" s="234" t="s">
        <v>2414</v>
      </c>
      <c r="G216" s="235" t="s">
        <v>1627</v>
      </c>
      <c r="H216" s="236">
        <v>2</v>
      </c>
      <c r="I216" s="237"/>
      <c r="J216" s="238">
        <f>ROUND(I216*H216,2)</f>
        <v>0</v>
      </c>
      <c r="K216" s="234" t="s">
        <v>32</v>
      </c>
      <c r="L216" s="239"/>
      <c r="M216" s="240" t="s">
        <v>32</v>
      </c>
      <c r="N216" s="241" t="s">
        <v>49</v>
      </c>
      <c r="O216" s="66"/>
      <c r="P216" s="176">
        <f>O216*H216</f>
        <v>0</v>
      </c>
      <c r="Q216" s="176">
        <v>5.9999999999999995E-4</v>
      </c>
      <c r="R216" s="176">
        <f>Q216*H216</f>
        <v>1.1999999999999999E-3</v>
      </c>
      <c r="S216" s="176">
        <v>0</v>
      </c>
      <c r="T216" s="17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8" t="s">
        <v>88</v>
      </c>
      <c r="AT216" s="178" t="s">
        <v>416</v>
      </c>
      <c r="AU216" s="178" t="s">
        <v>88</v>
      </c>
      <c r="AY216" s="18" t="s">
        <v>140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86</v>
      </c>
      <c r="BK216" s="179">
        <f>ROUND(I216*H216,2)</f>
        <v>0</v>
      </c>
      <c r="BL216" s="18" t="s">
        <v>86</v>
      </c>
      <c r="BM216" s="178" t="s">
        <v>2415</v>
      </c>
    </row>
    <row r="217" spans="1:65" s="2" customFormat="1" ht="11.25">
      <c r="A217" s="36"/>
      <c r="B217" s="37"/>
      <c r="C217" s="38"/>
      <c r="D217" s="180" t="s">
        <v>146</v>
      </c>
      <c r="E217" s="38"/>
      <c r="F217" s="181" t="s">
        <v>2414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146</v>
      </c>
      <c r="AU217" s="18" t="s">
        <v>88</v>
      </c>
    </row>
    <row r="218" spans="1:65" s="2" customFormat="1" ht="16.5" customHeight="1">
      <c r="A218" s="36"/>
      <c r="B218" s="37"/>
      <c r="C218" s="167" t="s">
        <v>530</v>
      </c>
      <c r="D218" s="167" t="s">
        <v>141</v>
      </c>
      <c r="E218" s="168" t="s">
        <v>2207</v>
      </c>
      <c r="F218" s="169" t="s">
        <v>2208</v>
      </c>
      <c r="G218" s="170" t="s">
        <v>366</v>
      </c>
      <c r="H218" s="171">
        <v>6</v>
      </c>
      <c r="I218" s="172"/>
      <c r="J218" s="173">
        <f>ROUND(I218*H218,2)</f>
        <v>0</v>
      </c>
      <c r="K218" s="169" t="s">
        <v>245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348</v>
      </c>
      <c r="AT218" s="178" t="s">
        <v>141</v>
      </c>
      <c r="AU218" s="178" t="s">
        <v>88</v>
      </c>
      <c r="AY218" s="18" t="s">
        <v>140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348</v>
      </c>
      <c r="BM218" s="178" t="s">
        <v>2416</v>
      </c>
    </row>
    <row r="219" spans="1:65" s="2" customFormat="1" ht="11.25">
      <c r="A219" s="36"/>
      <c r="B219" s="37"/>
      <c r="C219" s="38"/>
      <c r="D219" s="180" t="s">
        <v>146</v>
      </c>
      <c r="E219" s="38"/>
      <c r="F219" s="181" t="s">
        <v>2208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146</v>
      </c>
      <c r="AU219" s="18" t="s">
        <v>88</v>
      </c>
    </row>
    <row r="220" spans="1:65" s="2" customFormat="1" ht="11.25">
      <c r="A220" s="36"/>
      <c r="B220" s="37"/>
      <c r="C220" s="38"/>
      <c r="D220" s="198" t="s">
        <v>191</v>
      </c>
      <c r="E220" s="38"/>
      <c r="F220" s="199" t="s">
        <v>2210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191</v>
      </c>
      <c r="AU220" s="18" t="s">
        <v>88</v>
      </c>
    </row>
    <row r="221" spans="1:65" s="2" customFormat="1" ht="16.5" customHeight="1">
      <c r="A221" s="36"/>
      <c r="B221" s="37"/>
      <c r="C221" s="232" t="s">
        <v>538</v>
      </c>
      <c r="D221" s="232" t="s">
        <v>416</v>
      </c>
      <c r="E221" s="233" t="s">
        <v>2211</v>
      </c>
      <c r="F221" s="234" t="s">
        <v>2212</v>
      </c>
      <c r="G221" s="235" t="s">
        <v>366</v>
      </c>
      <c r="H221" s="236">
        <v>2</v>
      </c>
      <c r="I221" s="237"/>
      <c r="J221" s="238">
        <f>ROUND(I221*H221,2)</f>
        <v>0</v>
      </c>
      <c r="K221" s="234" t="s">
        <v>245</v>
      </c>
      <c r="L221" s="239"/>
      <c r="M221" s="240" t="s">
        <v>32</v>
      </c>
      <c r="N221" s="241" t="s">
        <v>49</v>
      </c>
      <c r="O221" s="66"/>
      <c r="P221" s="176">
        <f>O221*H221</f>
        <v>0</v>
      </c>
      <c r="Q221" s="176">
        <v>6.0999999999999997E-4</v>
      </c>
      <c r="R221" s="176">
        <f>Q221*H221</f>
        <v>1.2199999999999999E-3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1150</v>
      </c>
      <c r="AT221" s="178" t="s">
        <v>416</v>
      </c>
      <c r="AU221" s="178" t="s">
        <v>88</v>
      </c>
      <c r="AY221" s="18" t="s">
        <v>140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1150</v>
      </c>
      <c r="BM221" s="178" t="s">
        <v>2417</v>
      </c>
    </row>
    <row r="222" spans="1:65" s="2" customFormat="1" ht="11.25">
      <c r="A222" s="36"/>
      <c r="B222" s="37"/>
      <c r="C222" s="38"/>
      <c r="D222" s="180" t="s">
        <v>146</v>
      </c>
      <c r="E222" s="38"/>
      <c r="F222" s="181" t="s">
        <v>2212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146</v>
      </c>
      <c r="AU222" s="18" t="s">
        <v>88</v>
      </c>
    </row>
    <row r="223" spans="1:65" s="2" customFormat="1" ht="16.5" customHeight="1">
      <c r="A223" s="36"/>
      <c r="B223" s="37"/>
      <c r="C223" s="232" t="s">
        <v>546</v>
      </c>
      <c r="D223" s="232" t="s">
        <v>416</v>
      </c>
      <c r="E223" s="233" t="s">
        <v>2418</v>
      </c>
      <c r="F223" s="234" t="s">
        <v>2419</v>
      </c>
      <c r="G223" s="235" t="s">
        <v>366</v>
      </c>
      <c r="H223" s="236">
        <v>1</v>
      </c>
      <c r="I223" s="237"/>
      <c r="J223" s="238">
        <f>ROUND(I223*H223,2)</f>
        <v>0</v>
      </c>
      <c r="K223" s="234" t="s">
        <v>32</v>
      </c>
      <c r="L223" s="239"/>
      <c r="M223" s="240" t="s">
        <v>32</v>
      </c>
      <c r="N223" s="241" t="s">
        <v>49</v>
      </c>
      <c r="O223" s="66"/>
      <c r="P223" s="176">
        <f>O223*H223</f>
        <v>0</v>
      </c>
      <c r="Q223" s="176">
        <v>6.0999999999999997E-4</v>
      </c>
      <c r="R223" s="176">
        <f>Q223*H223</f>
        <v>6.0999999999999997E-4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1150</v>
      </c>
      <c r="AT223" s="178" t="s">
        <v>416</v>
      </c>
      <c r="AU223" s="178" t="s">
        <v>88</v>
      </c>
      <c r="AY223" s="18" t="s">
        <v>140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1150</v>
      </c>
      <c r="BM223" s="178" t="s">
        <v>2420</v>
      </c>
    </row>
    <row r="224" spans="1:65" s="2" customFormat="1" ht="11.25">
      <c r="A224" s="36"/>
      <c r="B224" s="37"/>
      <c r="C224" s="38"/>
      <c r="D224" s="180" t="s">
        <v>146</v>
      </c>
      <c r="E224" s="38"/>
      <c r="F224" s="181" t="s">
        <v>2419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146</v>
      </c>
      <c r="AU224" s="18" t="s">
        <v>88</v>
      </c>
    </row>
    <row r="225" spans="1:65" s="2" customFormat="1" ht="16.5" customHeight="1">
      <c r="A225" s="36"/>
      <c r="B225" s="37"/>
      <c r="C225" s="232" t="s">
        <v>276</v>
      </c>
      <c r="D225" s="232" t="s">
        <v>416</v>
      </c>
      <c r="E225" s="233" t="s">
        <v>2421</v>
      </c>
      <c r="F225" s="234" t="s">
        <v>2422</v>
      </c>
      <c r="G225" s="235" t="s">
        <v>366</v>
      </c>
      <c r="H225" s="236">
        <v>3</v>
      </c>
      <c r="I225" s="237"/>
      <c r="J225" s="238">
        <f>ROUND(I225*H225,2)</f>
        <v>0</v>
      </c>
      <c r="K225" s="234" t="s">
        <v>32</v>
      </c>
      <c r="L225" s="239"/>
      <c r="M225" s="240" t="s">
        <v>32</v>
      </c>
      <c r="N225" s="241" t="s">
        <v>49</v>
      </c>
      <c r="O225" s="66"/>
      <c r="P225" s="176">
        <f>O225*H225</f>
        <v>0</v>
      </c>
      <c r="Q225" s="176">
        <v>1E-4</v>
      </c>
      <c r="R225" s="176">
        <f>Q225*H225</f>
        <v>3.0000000000000003E-4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1150</v>
      </c>
      <c r="AT225" s="178" t="s">
        <v>416</v>
      </c>
      <c r="AU225" s="178" t="s">
        <v>88</v>
      </c>
      <c r="AY225" s="18" t="s">
        <v>140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1150</v>
      </c>
      <c r="BM225" s="178" t="s">
        <v>2423</v>
      </c>
    </row>
    <row r="226" spans="1:65" s="2" customFormat="1" ht="11.25">
      <c r="A226" s="36"/>
      <c r="B226" s="37"/>
      <c r="C226" s="38"/>
      <c r="D226" s="180" t="s">
        <v>146</v>
      </c>
      <c r="E226" s="38"/>
      <c r="F226" s="181" t="s">
        <v>2422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146</v>
      </c>
      <c r="AU226" s="18" t="s">
        <v>88</v>
      </c>
    </row>
    <row r="227" spans="1:65" s="2" customFormat="1" ht="16.5" customHeight="1">
      <c r="A227" s="36"/>
      <c r="B227" s="37"/>
      <c r="C227" s="232" t="s">
        <v>560</v>
      </c>
      <c r="D227" s="232" t="s">
        <v>416</v>
      </c>
      <c r="E227" s="233" t="s">
        <v>2424</v>
      </c>
      <c r="F227" s="234" t="s">
        <v>2425</v>
      </c>
      <c r="G227" s="235" t="s">
        <v>1627</v>
      </c>
      <c r="H227" s="236">
        <v>1</v>
      </c>
      <c r="I227" s="237"/>
      <c r="J227" s="238">
        <f>ROUND(I227*H227,2)</f>
        <v>0</v>
      </c>
      <c r="K227" s="234" t="s">
        <v>32</v>
      </c>
      <c r="L227" s="239"/>
      <c r="M227" s="240" t="s">
        <v>32</v>
      </c>
      <c r="N227" s="241" t="s">
        <v>49</v>
      </c>
      <c r="O227" s="66"/>
      <c r="P227" s="176">
        <f>O227*H227</f>
        <v>0</v>
      </c>
      <c r="Q227" s="176">
        <v>5.9999999999999995E-4</v>
      </c>
      <c r="R227" s="176">
        <f>Q227*H227</f>
        <v>5.9999999999999995E-4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88</v>
      </c>
      <c r="AT227" s="178" t="s">
        <v>416</v>
      </c>
      <c r="AU227" s="178" t="s">
        <v>88</v>
      </c>
      <c r="AY227" s="18" t="s">
        <v>140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86</v>
      </c>
      <c r="BM227" s="178" t="s">
        <v>2426</v>
      </c>
    </row>
    <row r="228" spans="1:65" s="2" customFormat="1" ht="11.25">
      <c r="A228" s="36"/>
      <c r="B228" s="37"/>
      <c r="C228" s="38"/>
      <c r="D228" s="180" t="s">
        <v>146</v>
      </c>
      <c r="E228" s="38"/>
      <c r="F228" s="181" t="s">
        <v>2425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146</v>
      </c>
      <c r="AU228" s="18" t="s">
        <v>88</v>
      </c>
    </row>
    <row r="229" spans="1:65" s="2" customFormat="1" ht="16.5" customHeight="1">
      <c r="A229" s="36"/>
      <c r="B229" s="37"/>
      <c r="C229" s="167" t="s">
        <v>567</v>
      </c>
      <c r="D229" s="167" t="s">
        <v>141</v>
      </c>
      <c r="E229" s="168" t="s">
        <v>2427</v>
      </c>
      <c r="F229" s="169" t="s">
        <v>2428</v>
      </c>
      <c r="G229" s="170" t="s">
        <v>366</v>
      </c>
      <c r="H229" s="171">
        <v>0</v>
      </c>
      <c r="I229" s="172"/>
      <c r="J229" s="173">
        <f>ROUND(I229*H229,2)</f>
        <v>0</v>
      </c>
      <c r="K229" s="169" t="s">
        <v>245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1.6000000000000001E-4</v>
      </c>
      <c r="R229" s="176">
        <f>Q229*H229</f>
        <v>0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86</v>
      </c>
      <c r="AT229" s="178" t="s">
        <v>141</v>
      </c>
      <c r="AU229" s="178" t="s">
        <v>88</v>
      </c>
      <c r="AY229" s="18" t="s">
        <v>140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86</v>
      </c>
      <c r="BM229" s="178" t="s">
        <v>2429</v>
      </c>
    </row>
    <row r="230" spans="1:65" s="2" customFormat="1" ht="11.25">
      <c r="A230" s="36"/>
      <c r="B230" s="37"/>
      <c r="C230" s="38"/>
      <c r="D230" s="180" t="s">
        <v>146</v>
      </c>
      <c r="E230" s="38"/>
      <c r="F230" s="181" t="s">
        <v>2428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146</v>
      </c>
      <c r="AU230" s="18" t="s">
        <v>88</v>
      </c>
    </row>
    <row r="231" spans="1:65" s="2" customFormat="1" ht="11.25">
      <c r="A231" s="36"/>
      <c r="B231" s="37"/>
      <c r="C231" s="38"/>
      <c r="D231" s="198" t="s">
        <v>191</v>
      </c>
      <c r="E231" s="38"/>
      <c r="F231" s="199" t="s">
        <v>2430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191</v>
      </c>
      <c r="AU231" s="18" t="s">
        <v>88</v>
      </c>
    </row>
    <row r="232" spans="1:65" s="2" customFormat="1" ht="21.75" customHeight="1">
      <c r="A232" s="36"/>
      <c r="B232" s="37"/>
      <c r="C232" s="232" t="s">
        <v>573</v>
      </c>
      <c r="D232" s="232" t="s">
        <v>416</v>
      </c>
      <c r="E232" s="233" t="s">
        <v>2431</v>
      </c>
      <c r="F232" s="234" t="s">
        <v>2432</v>
      </c>
      <c r="G232" s="235" t="s">
        <v>366</v>
      </c>
      <c r="H232" s="236">
        <v>0</v>
      </c>
      <c r="I232" s="237"/>
      <c r="J232" s="238">
        <f>ROUND(I232*H232,2)</f>
        <v>0</v>
      </c>
      <c r="K232" s="234" t="s">
        <v>32</v>
      </c>
      <c r="L232" s="239"/>
      <c r="M232" s="240" t="s">
        <v>32</v>
      </c>
      <c r="N232" s="241" t="s">
        <v>49</v>
      </c>
      <c r="O232" s="66"/>
      <c r="P232" s="176">
        <f>O232*H232</f>
        <v>0</v>
      </c>
      <c r="Q232" s="176">
        <v>3.5000000000000001E-3</v>
      </c>
      <c r="R232" s="176">
        <f>Q232*H232</f>
        <v>0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88</v>
      </c>
      <c r="AT232" s="178" t="s">
        <v>416</v>
      </c>
      <c r="AU232" s="178" t="s">
        <v>88</v>
      </c>
      <c r="AY232" s="18" t="s">
        <v>140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86</v>
      </c>
      <c r="BM232" s="178" t="s">
        <v>2433</v>
      </c>
    </row>
    <row r="233" spans="1:65" s="2" customFormat="1" ht="11.25">
      <c r="A233" s="36"/>
      <c r="B233" s="37"/>
      <c r="C233" s="38"/>
      <c r="D233" s="180" t="s">
        <v>146</v>
      </c>
      <c r="E233" s="38"/>
      <c r="F233" s="181" t="s">
        <v>2432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146</v>
      </c>
      <c r="AU233" s="18" t="s">
        <v>88</v>
      </c>
    </row>
    <row r="234" spans="1:65" s="2" customFormat="1" ht="16.5" customHeight="1">
      <c r="A234" s="36"/>
      <c r="B234" s="37"/>
      <c r="C234" s="232" t="s">
        <v>586</v>
      </c>
      <c r="D234" s="232" t="s">
        <v>416</v>
      </c>
      <c r="E234" s="233" t="s">
        <v>2434</v>
      </c>
      <c r="F234" s="234" t="s">
        <v>2435</v>
      </c>
      <c r="G234" s="235" t="s">
        <v>366</v>
      </c>
      <c r="H234" s="236">
        <v>0</v>
      </c>
      <c r="I234" s="237"/>
      <c r="J234" s="238">
        <f>ROUND(I234*H234,2)</f>
        <v>0</v>
      </c>
      <c r="K234" s="234" t="s">
        <v>32</v>
      </c>
      <c r="L234" s="239"/>
      <c r="M234" s="240" t="s">
        <v>32</v>
      </c>
      <c r="N234" s="241" t="s">
        <v>49</v>
      </c>
      <c r="O234" s="66"/>
      <c r="P234" s="176">
        <f>O234*H234</f>
        <v>0</v>
      </c>
      <c r="Q234" s="176">
        <v>1.7000000000000001E-4</v>
      </c>
      <c r="R234" s="176">
        <f>Q234*H234</f>
        <v>0</v>
      </c>
      <c r="S234" s="176">
        <v>0</v>
      </c>
      <c r="T234" s="177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8" t="s">
        <v>88</v>
      </c>
      <c r="AT234" s="178" t="s">
        <v>416</v>
      </c>
      <c r="AU234" s="178" t="s">
        <v>88</v>
      </c>
      <c r="AY234" s="18" t="s">
        <v>140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18" t="s">
        <v>86</v>
      </c>
      <c r="BK234" s="179">
        <f>ROUND(I234*H234,2)</f>
        <v>0</v>
      </c>
      <c r="BL234" s="18" t="s">
        <v>86</v>
      </c>
      <c r="BM234" s="178" t="s">
        <v>2436</v>
      </c>
    </row>
    <row r="235" spans="1:65" s="2" customFormat="1" ht="11.25">
      <c r="A235" s="36"/>
      <c r="B235" s="37"/>
      <c r="C235" s="38"/>
      <c r="D235" s="180" t="s">
        <v>146</v>
      </c>
      <c r="E235" s="38"/>
      <c r="F235" s="181" t="s">
        <v>2435</v>
      </c>
      <c r="G235" s="38"/>
      <c r="H235" s="38"/>
      <c r="I235" s="182"/>
      <c r="J235" s="38"/>
      <c r="K235" s="38"/>
      <c r="L235" s="41"/>
      <c r="M235" s="183"/>
      <c r="N235" s="18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146</v>
      </c>
      <c r="AU235" s="18" t="s">
        <v>88</v>
      </c>
    </row>
    <row r="236" spans="1:65" s="2" customFormat="1" ht="16.5" customHeight="1">
      <c r="A236" s="36"/>
      <c r="B236" s="37"/>
      <c r="C236" s="167" t="s">
        <v>592</v>
      </c>
      <c r="D236" s="167" t="s">
        <v>141</v>
      </c>
      <c r="E236" s="168" t="s">
        <v>2437</v>
      </c>
      <c r="F236" s="169" t="s">
        <v>2438</v>
      </c>
      <c r="G236" s="170" t="s">
        <v>821</v>
      </c>
      <c r="H236" s="171">
        <v>1</v>
      </c>
      <c r="I236" s="172"/>
      <c r="J236" s="173">
        <f>ROUND(I236*H236,2)</f>
        <v>0</v>
      </c>
      <c r="K236" s="169" t="s">
        <v>245</v>
      </c>
      <c r="L236" s="41"/>
      <c r="M236" s="174" t="s">
        <v>32</v>
      </c>
      <c r="N236" s="175" t="s">
        <v>49</v>
      </c>
      <c r="O236" s="66"/>
      <c r="P236" s="176">
        <f>O236*H236</f>
        <v>0</v>
      </c>
      <c r="Q236" s="176">
        <v>0</v>
      </c>
      <c r="R236" s="176">
        <f>Q236*H236</f>
        <v>0</v>
      </c>
      <c r="S236" s="176">
        <v>0</v>
      </c>
      <c r="T236" s="177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8" t="s">
        <v>86</v>
      </c>
      <c r="AT236" s="178" t="s">
        <v>141</v>
      </c>
      <c r="AU236" s="178" t="s">
        <v>88</v>
      </c>
      <c r="AY236" s="18" t="s">
        <v>140</v>
      </c>
      <c r="BE236" s="179">
        <f>IF(N236="základní",J236,0)</f>
        <v>0</v>
      </c>
      <c r="BF236" s="179">
        <f>IF(N236="snížená",J236,0)</f>
        <v>0</v>
      </c>
      <c r="BG236" s="179">
        <f>IF(N236="zákl. přenesená",J236,0)</f>
        <v>0</v>
      </c>
      <c r="BH236" s="179">
        <f>IF(N236="sníž. přenesená",J236,0)</f>
        <v>0</v>
      </c>
      <c r="BI236" s="179">
        <f>IF(N236="nulová",J236,0)</f>
        <v>0</v>
      </c>
      <c r="BJ236" s="18" t="s">
        <v>86</v>
      </c>
      <c r="BK236" s="179">
        <f>ROUND(I236*H236,2)</f>
        <v>0</v>
      </c>
      <c r="BL236" s="18" t="s">
        <v>86</v>
      </c>
      <c r="BM236" s="178" t="s">
        <v>2439</v>
      </c>
    </row>
    <row r="237" spans="1:65" s="2" customFormat="1" ht="11.25">
      <c r="A237" s="36"/>
      <c r="B237" s="37"/>
      <c r="C237" s="38"/>
      <c r="D237" s="180" t="s">
        <v>146</v>
      </c>
      <c r="E237" s="38"/>
      <c r="F237" s="181" t="s">
        <v>2438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146</v>
      </c>
      <c r="AU237" s="18" t="s">
        <v>88</v>
      </c>
    </row>
    <row r="238" spans="1:65" s="2" customFormat="1" ht="11.25">
      <c r="A238" s="36"/>
      <c r="B238" s="37"/>
      <c r="C238" s="38"/>
      <c r="D238" s="198" t="s">
        <v>191</v>
      </c>
      <c r="E238" s="38"/>
      <c r="F238" s="199" t="s">
        <v>2440</v>
      </c>
      <c r="G238" s="38"/>
      <c r="H238" s="38"/>
      <c r="I238" s="182"/>
      <c r="J238" s="38"/>
      <c r="K238" s="38"/>
      <c r="L238" s="41"/>
      <c r="M238" s="183"/>
      <c r="N238" s="18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8" t="s">
        <v>191</v>
      </c>
      <c r="AU238" s="18" t="s">
        <v>88</v>
      </c>
    </row>
    <row r="239" spans="1:65" s="11" customFormat="1" ht="22.9" customHeight="1">
      <c r="B239" s="153"/>
      <c r="C239" s="154"/>
      <c r="D239" s="155" t="s">
        <v>77</v>
      </c>
      <c r="E239" s="196" t="s">
        <v>1256</v>
      </c>
      <c r="F239" s="196" t="s">
        <v>1257</v>
      </c>
      <c r="G239" s="154"/>
      <c r="H239" s="154"/>
      <c r="I239" s="157"/>
      <c r="J239" s="197">
        <f>BK239</f>
        <v>0</v>
      </c>
      <c r="K239" s="154"/>
      <c r="L239" s="159"/>
      <c r="M239" s="160"/>
      <c r="N239" s="161"/>
      <c r="O239" s="161"/>
      <c r="P239" s="162">
        <f>SUM(P240:P244)</f>
        <v>0</v>
      </c>
      <c r="Q239" s="161"/>
      <c r="R239" s="162">
        <f>SUM(R240:R244)</f>
        <v>1.3500000000000001E-3</v>
      </c>
      <c r="S239" s="161"/>
      <c r="T239" s="163">
        <f>SUM(T240:T244)</f>
        <v>0</v>
      </c>
      <c r="AR239" s="164" t="s">
        <v>88</v>
      </c>
      <c r="AT239" s="165" t="s">
        <v>77</v>
      </c>
      <c r="AU239" s="165" t="s">
        <v>86</v>
      </c>
      <c r="AY239" s="164" t="s">
        <v>140</v>
      </c>
      <c r="BK239" s="166">
        <f>SUM(BK240:BK244)</f>
        <v>0</v>
      </c>
    </row>
    <row r="240" spans="1:65" s="2" customFormat="1" ht="16.5" customHeight="1">
      <c r="A240" s="36"/>
      <c r="B240" s="37"/>
      <c r="C240" s="167" t="s">
        <v>603</v>
      </c>
      <c r="D240" s="167" t="s">
        <v>141</v>
      </c>
      <c r="E240" s="168" t="s">
        <v>2224</v>
      </c>
      <c r="F240" s="169" t="s">
        <v>2441</v>
      </c>
      <c r="G240" s="170" t="s">
        <v>955</v>
      </c>
      <c r="H240" s="171">
        <v>5</v>
      </c>
      <c r="I240" s="172"/>
      <c r="J240" s="173">
        <f>ROUND(I240*H240,2)</f>
        <v>0</v>
      </c>
      <c r="K240" s="169" t="s">
        <v>245</v>
      </c>
      <c r="L240" s="41"/>
      <c r="M240" s="174" t="s">
        <v>32</v>
      </c>
      <c r="N240" s="175" t="s">
        <v>49</v>
      </c>
      <c r="O240" s="66"/>
      <c r="P240" s="176">
        <f>O240*H240</f>
        <v>0</v>
      </c>
      <c r="Q240" s="176">
        <v>6.9999999999999994E-5</v>
      </c>
      <c r="R240" s="176">
        <f>Q240*H240</f>
        <v>3.4999999999999994E-4</v>
      </c>
      <c r="S240" s="176">
        <v>0</v>
      </c>
      <c r="T240" s="17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8" t="s">
        <v>86</v>
      </c>
      <c r="AT240" s="178" t="s">
        <v>141</v>
      </c>
      <c r="AU240" s="178" t="s">
        <v>88</v>
      </c>
      <c r="AY240" s="18" t="s">
        <v>140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86</v>
      </c>
      <c r="BK240" s="179">
        <f>ROUND(I240*H240,2)</f>
        <v>0</v>
      </c>
      <c r="BL240" s="18" t="s">
        <v>86</v>
      </c>
      <c r="BM240" s="178" t="s">
        <v>2442</v>
      </c>
    </row>
    <row r="241" spans="1:65" s="2" customFormat="1" ht="11.25">
      <c r="A241" s="36"/>
      <c r="B241" s="37"/>
      <c r="C241" s="38"/>
      <c r="D241" s="180" t="s">
        <v>146</v>
      </c>
      <c r="E241" s="38"/>
      <c r="F241" s="181" t="s">
        <v>2441</v>
      </c>
      <c r="G241" s="38"/>
      <c r="H241" s="38"/>
      <c r="I241" s="182"/>
      <c r="J241" s="38"/>
      <c r="K241" s="38"/>
      <c r="L241" s="41"/>
      <c r="M241" s="183"/>
      <c r="N241" s="18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8" t="s">
        <v>146</v>
      </c>
      <c r="AU241" s="18" t="s">
        <v>88</v>
      </c>
    </row>
    <row r="242" spans="1:65" s="2" customFormat="1" ht="11.25">
      <c r="A242" s="36"/>
      <c r="B242" s="37"/>
      <c r="C242" s="38"/>
      <c r="D242" s="198" t="s">
        <v>191</v>
      </c>
      <c r="E242" s="38"/>
      <c r="F242" s="199" t="s">
        <v>2227</v>
      </c>
      <c r="G242" s="38"/>
      <c r="H242" s="38"/>
      <c r="I242" s="182"/>
      <c r="J242" s="38"/>
      <c r="K242" s="38"/>
      <c r="L242" s="41"/>
      <c r="M242" s="183"/>
      <c r="N242" s="18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191</v>
      </c>
      <c r="AU242" s="18" t="s">
        <v>88</v>
      </c>
    </row>
    <row r="243" spans="1:65" s="2" customFormat="1" ht="16.5" customHeight="1">
      <c r="A243" s="36"/>
      <c r="B243" s="37"/>
      <c r="C243" s="232" t="s">
        <v>611</v>
      </c>
      <c r="D243" s="232" t="s">
        <v>416</v>
      </c>
      <c r="E243" s="233" t="s">
        <v>2443</v>
      </c>
      <c r="F243" s="234" t="s">
        <v>2444</v>
      </c>
      <c r="G243" s="235" t="s">
        <v>955</v>
      </c>
      <c r="H243" s="236">
        <v>5</v>
      </c>
      <c r="I243" s="237"/>
      <c r="J243" s="238">
        <f>ROUND(I243*H243,2)</f>
        <v>0</v>
      </c>
      <c r="K243" s="234" t="s">
        <v>32</v>
      </c>
      <c r="L243" s="239"/>
      <c r="M243" s="240" t="s">
        <v>32</v>
      </c>
      <c r="N243" s="241" t="s">
        <v>49</v>
      </c>
      <c r="O243" s="66"/>
      <c r="P243" s="176">
        <f>O243*H243</f>
        <v>0</v>
      </c>
      <c r="Q243" s="176">
        <v>2.0000000000000001E-4</v>
      </c>
      <c r="R243" s="176">
        <f>Q243*H243</f>
        <v>1E-3</v>
      </c>
      <c r="S243" s="176">
        <v>0</v>
      </c>
      <c r="T243" s="17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8" t="s">
        <v>88</v>
      </c>
      <c r="AT243" s="178" t="s">
        <v>416</v>
      </c>
      <c r="AU243" s="178" t="s">
        <v>88</v>
      </c>
      <c r="AY243" s="18" t="s">
        <v>140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18" t="s">
        <v>86</v>
      </c>
      <c r="BK243" s="179">
        <f>ROUND(I243*H243,2)</f>
        <v>0</v>
      </c>
      <c r="BL243" s="18" t="s">
        <v>86</v>
      </c>
      <c r="BM243" s="178" t="s">
        <v>2445</v>
      </c>
    </row>
    <row r="244" spans="1:65" s="2" customFormat="1" ht="11.25">
      <c r="A244" s="36"/>
      <c r="B244" s="37"/>
      <c r="C244" s="38"/>
      <c r="D244" s="180" t="s">
        <v>146</v>
      </c>
      <c r="E244" s="38"/>
      <c r="F244" s="181" t="s">
        <v>2444</v>
      </c>
      <c r="G244" s="38"/>
      <c r="H244" s="38"/>
      <c r="I244" s="182"/>
      <c r="J244" s="38"/>
      <c r="K244" s="38"/>
      <c r="L244" s="41"/>
      <c r="M244" s="183"/>
      <c r="N244" s="18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146</v>
      </c>
      <c r="AU244" s="18" t="s">
        <v>88</v>
      </c>
    </row>
    <row r="245" spans="1:65" s="11" customFormat="1" ht="22.9" customHeight="1">
      <c r="B245" s="153"/>
      <c r="C245" s="154"/>
      <c r="D245" s="155" t="s">
        <v>77</v>
      </c>
      <c r="E245" s="196" t="s">
        <v>1455</v>
      </c>
      <c r="F245" s="196" t="s">
        <v>1456</v>
      </c>
      <c r="G245" s="154"/>
      <c r="H245" s="154"/>
      <c r="I245" s="157"/>
      <c r="J245" s="197">
        <f>BK245</f>
        <v>0</v>
      </c>
      <c r="K245" s="154"/>
      <c r="L245" s="159"/>
      <c r="M245" s="160"/>
      <c r="N245" s="161"/>
      <c r="O245" s="161"/>
      <c r="P245" s="162">
        <f>SUM(P246:P251)</f>
        <v>0</v>
      </c>
      <c r="Q245" s="161"/>
      <c r="R245" s="162">
        <f>SUM(R246:R251)</f>
        <v>1.0500000000000002E-3</v>
      </c>
      <c r="S245" s="161"/>
      <c r="T245" s="163">
        <f>SUM(T246:T251)</f>
        <v>0</v>
      </c>
      <c r="AR245" s="164" t="s">
        <v>88</v>
      </c>
      <c r="AT245" s="165" t="s">
        <v>77</v>
      </c>
      <c r="AU245" s="165" t="s">
        <v>86</v>
      </c>
      <c r="AY245" s="164" t="s">
        <v>140</v>
      </c>
      <c r="BK245" s="166">
        <f>SUM(BK246:BK251)</f>
        <v>0</v>
      </c>
    </row>
    <row r="246" spans="1:65" s="2" customFormat="1" ht="16.5" customHeight="1">
      <c r="A246" s="36"/>
      <c r="B246" s="37"/>
      <c r="C246" s="167" t="s">
        <v>616</v>
      </c>
      <c r="D246" s="167" t="s">
        <v>141</v>
      </c>
      <c r="E246" s="168" t="s">
        <v>2446</v>
      </c>
      <c r="F246" s="169" t="s">
        <v>2447</v>
      </c>
      <c r="G246" s="170" t="s">
        <v>358</v>
      </c>
      <c r="H246" s="171">
        <v>21</v>
      </c>
      <c r="I246" s="172"/>
      <c r="J246" s="173">
        <f>ROUND(I246*H246,2)</f>
        <v>0</v>
      </c>
      <c r="K246" s="169" t="s">
        <v>245</v>
      </c>
      <c r="L246" s="41"/>
      <c r="M246" s="174" t="s">
        <v>32</v>
      </c>
      <c r="N246" s="175" t="s">
        <v>49</v>
      </c>
      <c r="O246" s="66"/>
      <c r="P246" s="176">
        <f>O246*H246</f>
        <v>0</v>
      </c>
      <c r="Q246" s="176">
        <v>2.0000000000000002E-5</v>
      </c>
      <c r="R246" s="176">
        <f>Q246*H246</f>
        <v>4.2000000000000002E-4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86</v>
      </c>
      <c r="AT246" s="178" t="s">
        <v>141</v>
      </c>
      <c r="AU246" s="178" t="s">
        <v>88</v>
      </c>
      <c r="AY246" s="18" t="s">
        <v>140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86</v>
      </c>
      <c r="BM246" s="178" t="s">
        <v>2448</v>
      </c>
    </row>
    <row r="247" spans="1:65" s="2" customFormat="1" ht="11.25">
      <c r="A247" s="36"/>
      <c r="B247" s="37"/>
      <c r="C247" s="38"/>
      <c r="D247" s="180" t="s">
        <v>146</v>
      </c>
      <c r="E247" s="38"/>
      <c r="F247" s="181" t="s">
        <v>2447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146</v>
      </c>
      <c r="AU247" s="18" t="s">
        <v>88</v>
      </c>
    </row>
    <row r="248" spans="1:65" s="2" customFormat="1" ht="11.25">
      <c r="A248" s="36"/>
      <c r="B248" s="37"/>
      <c r="C248" s="38"/>
      <c r="D248" s="198" t="s">
        <v>191</v>
      </c>
      <c r="E248" s="38"/>
      <c r="F248" s="199" t="s">
        <v>2449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191</v>
      </c>
      <c r="AU248" s="18" t="s">
        <v>88</v>
      </c>
    </row>
    <row r="249" spans="1:65" s="2" customFormat="1" ht="16.5" customHeight="1">
      <c r="A249" s="36"/>
      <c r="B249" s="37"/>
      <c r="C249" s="167" t="s">
        <v>623</v>
      </c>
      <c r="D249" s="167" t="s">
        <v>141</v>
      </c>
      <c r="E249" s="168" t="s">
        <v>2450</v>
      </c>
      <c r="F249" s="169" t="s">
        <v>2451</v>
      </c>
      <c r="G249" s="170" t="s">
        <v>358</v>
      </c>
      <c r="H249" s="171">
        <v>21</v>
      </c>
      <c r="I249" s="172"/>
      <c r="J249" s="173">
        <f>ROUND(I249*H249,2)</f>
        <v>0</v>
      </c>
      <c r="K249" s="169" t="s">
        <v>245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3.0000000000000001E-5</v>
      </c>
      <c r="R249" s="176">
        <f>Q249*H249</f>
        <v>6.3000000000000003E-4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86</v>
      </c>
      <c r="AT249" s="178" t="s">
        <v>141</v>
      </c>
      <c r="AU249" s="178" t="s">
        <v>88</v>
      </c>
      <c r="AY249" s="18" t="s">
        <v>140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86</v>
      </c>
      <c r="BM249" s="178" t="s">
        <v>2452</v>
      </c>
    </row>
    <row r="250" spans="1:65" s="2" customFormat="1" ht="11.25">
      <c r="A250" s="36"/>
      <c r="B250" s="37"/>
      <c r="C250" s="38"/>
      <c r="D250" s="180" t="s">
        <v>146</v>
      </c>
      <c r="E250" s="38"/>
      <c r="F250" s="181" t="s">
        <v>2451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146</v>
      </c>
      <c r="AU250" s="18" t="s">
        <v>88</v>
      </c>
    </row>
    <row r="251" spans="1:65" s="2" customFormat="1" ht="11.25">
      <c r="A251" s="36"/>
      <c r="B251" s="37"/>
      <c r="C251" s="38"/>
      <c r="D251" s="198" t="s">
        <v>191</v>
      </c>
      <c r="E251" s="38"/>
      <c r="F251" s="199" t="s">
        <v>2453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191</v>
      </c>
      <c r="AU251" s="18" t="s">
        <v>88</v>
      </c>
    </row>
    <row r="252" spans="1:65" s="11" customFormat="1" ht="25.9" customHeight="1">
      <c r="B252" s="153"/>
      <c r="C252" s="154"/>
      <c r="D252" s="155" t="s">
        <v>77</v>
      </c>
      <c r="E252" s="156" t="s">
        <v>416</v>
      </c>
      <c r="F252" s="156" t="s">
        <v>2231</v>
      </c>
      <c r="G252" s="154"/>
      <c r="H252" s="154"/>
      <c r="I252" s="157"/>
      <c r="J252" s="158">
        <f>BK252</f>
        <v>0</v>
      </c>
      <c r="K252" s="154"/>
      <c r="L252" s="159"/>
      <c r="M252" s="160"/>
      <c r="N252" s="161"/>
      <c r="O252" s="161"/>
      <c r="P252" s="162">
        <f>P253+P257</f>
        <v>0</v>
      </c>
      <c r="Q252" s="161"/>
      <c r="R252" s="162">
        <f>R253+R257</f>
        <v>7.7860000000000013E-2</v>
      </c>
      <c r="S252" s="161"/>
      <c r="T252" s="163">
        <f>T253+T257</f>
        <v>0</v>
      </c>
      <c r="AR252" s="164" t="s">
        <v>150</v>
      </c>
      <c r="AT252" s="165" t="s">
        <v>77</v>
      </c>
      <c r="AU252" s="165" t="s">
        <v>78</v>
      </c>
      <c r="AY252" s="164" t="s">
        <v>140</v>
      </c>
      <c r="BK252" s="166">
        <f>BK253+BK257</f>
        <v>0</v>
      </c>
    </row>
    <row r="253" spans="1:65" s="11" customFormat="1" ht="22.9" customHeight="1">
      <c r="B253" s="153"/>
      <c r="C253" s="154"/>
      <c r="D253" s="155" t="s">
        <v>77</v>
      </c>
      <c r="E253" s="196" t="s">
        <v>2232</v>
      </c>
      <c r="F253" s="196" t="s">
        <v>1550</v>
      </c>
      <c r="G253" s="154"/>
      <c r="H253" s="154"/>
      <c r="I253" s="157"/>
      <c r="J253" s="197">
        <f>BK253</f>
        <v>0</v>
      </c>
      <c r="K253" s="154"/>
      <c r="L253" s="159"/>
      <c r="M253" s="160"/>
      <c r="N253" s="161"/>
      <c r="O253" s="161"/>
      <c r="P253" s="162">
        <f>SUM(P254:P256)</f>
        <v>0</v>
      </c>
      <c r="Q253" s="161"/>
      <c r="R253" s="162">
        <f>SUM(R254:R256)</f>
        <v>8.7400000000000012E-3</v>
      </c>
      <c r="S253" s="161"/>
      <c r="T253" s="163">
        <f>SUM(T254:T256)</f>
        <v>0</v>
      </c>
      <c r="AR253" s="164" t="s">
        <v>150</v>
      </c>
      <c r="AT253" s="165" t="s">
        <v>77</v>
      </c>
      <c r="AU253" s="165" t="s">
        <v>86</v>
      </c>
      <c r="AY253" s="164" t="s">
        <v>140</v>
      </c>
      <c r="BK253" s="166">
        <f>SUM(BK254:BK256)</f>
        <v>0</v>
      </c>
    </row>
    <row r="254" spans="1:65" s="2" customFormat="1" ht="16.5" customHeight="1">
      <c r="A254" s="36"/>
      <c r="B254" s="37"/>
      <c r="C254" s="167" t="s">
        <v>628</v>
      </c>
      <c r="D254" s="167" t="s">
        <v>141</v>
      </c>
      <c r="E254" s="168" t="s">
        <v>2233</v>
      </c>
      <c r="F254" s="169" t="s">
        <v>2234</v>
      </c>
      <c r="G254" s="170" t="s">
        <v>358</v>
      </c>
      <c r="H254" s="171">
        <v>46</v>
      </c>
      <c r="I254" s="172"/>
      <c r="J254" s="173">
        <f>ROUND(I254*H254,2)</f>
        <v>0</v>
      </c>
      <c r="K254" s="169" t="s">
        <v>245</v>
      </c>
      <c r="L254" s="41"/>
      <c r="M254" s="174" t="s">
        <v>32</v>
      </c>
      <c r="N254" s="175" t="s">
        <v>49</v>
      </c>
      <c r="O254" s="66"/>
      <c r="P254" s="176">
        <f>O254*H254</f>
        <v>0</v>
      </c>
      <c r="Q254" s="176">
        <v>1.9000000000000001E-4</v>
      </c>
      <c r="R254" s="176">
        <f>Q254*H254</f>
        <v>8.7400000000000012E-3</v>
      </c>
      <c r="S254" s="176">
        <v>0</v>
      </c>
      <c r="T254" s="17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8" t="s">
        <v>86</v>
      </c>
      <c r="AT254" s="178" t="s">
        <v>141</v>
      </c>
      <c r="AU254" s="178" t="s">
        <v>88</v>
      </c>
      <c r="AY254" s="18" t="s">
        <v>140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86</v>
      </c>
      <c r="BK254" s="179">
        <f>ROUND(I254*H254,2)</f>
        <v>0</v>
      </c>
      <c r="BL254" s="18" t="s">
        <v>86</v>
      </c>
      <c r="BM254" s="178" t="s">
        <v>2454</v>
      </c>
    </row>
    <row r="255" spans="1:65" s="2" customFormat="1" ht="11.25">
      <c r="A255" s="36"/>
      <c r="B255" s="37"/>
      <c r="C255" s="38"/>
      <c r="D255" s="180" t="s">
        <v>146</v>
      </c>
      <c r="E255" s="38"/>
      <c r="F255" s="181" t="s">
        <v>2234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146</v>
      </c>
      <c r="AU255" s="18" t="s">
        <v>88</v>
      </c>
    </row>
    <row r="256" spans="1:65" s="2" customFormat="1" ht="11.25">
      <c r="A256" s="36"/>
      <c r="B256" s="37"/>
      <c r="C256" s="38"/>
      <c r="D256" s="198" t="s">
        <v>191</v>
      </c>
      <c r="E256" s="38"/>
      <c r="F256" s="199" t="s">
        <v>2236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191</v>
      </c>
      <c r="AU256" s="18" t="s">
        <v>88</v>
      </c>
    </row>
    <row r="257" spans="1:65" s="11" customFormat="1" ht="22.9" customHeight="1">
      <c r="B257" s="153"/>
      <c r="C257" s="154"/>
      <c r="D257" s="155" t="s">
        <v>77</v>
      </c>
      <c r="E257" s="196" t="s">
        <v>2237</v>
      </c>
      <c r="F257" s="196" t="s">
        <v>2238</v>
      </c>
      <c r="G257" s="154"/>
      <c r="H257" s="154"/>
      <c r="I257" s="157"/>
      <c r="J257" s="197">
        <f>BK257</f>
        <v>0</v>
      </c>
      <c r="K257" s="154"/>
      <c r="L257" s="159"/>
      <c r="M257" s="160"/>
      <c r="N257" s="161"/>
      <c r="O257" s="161"/>
      <c r="P257" s="162">
        <f>SUM(P258:P301)</f>
        <v>0</v>
      </c>
      <c r="Q257" s="161"/>
      <c r="R257" s="162">
        <f>SUM(R258:R301)</f>
        <v>6.9120000000000015E-2</v>
      </c>
      <c r="S257" s="161"/>
      <c r="T257" s="163">
        <f>SUM(T258:T301)</f>
        <v>0</v>
      </c>
      <c r="AR257" s="164" t="s">
        <v>150</v>
      </c>
      <c r="AT257" s="165" t="s">
        <v>77</v>
      </c>
      <c r="AU257" s="165" t="s">
        <v>86</v>
      </c>
      <c r="AY257" s="164" t="s">
        <v>140</v>
      </c>
      <c r="BK257" s="166">
        <f>SUM(BK258:BK301)</f>
        <v>0</v>
      </c>
    </row>
    <row r="258" spans="1:65" s="2" customFormat="1" ht="16.5" customHeight="1">
      <c r="A258" s="36"/>
      <c r="B258" s="37"/>
      <c r="C258" s="167" t="s">
        <v>633</v>
      </c>
      <c r="D258" s="167" t="s">
        <v>141</v>
      </c>
      <c r="E258" s="168" t="s">
        <v>2455</v>
      </c>
      <c r="F258" s="169" t="s">
        <v>2456</v>
      </c>
      <c r="G258" s="170" t="s">
        <v>358</v>
      </c>
      <c r="H258" s="171">
        <v>2</v>
      </c>
      <c r="I258" s="172"/>
      <c r="J258" s="173">
        <f>ROUND(I258*H258,2)</f>
        <v>0</v>
      </c>
      <c r="K258" s="169" t="s">
        <v>245</v>
      </c>
      <c r="L258" s="41"/>
      <c r="M258" s="174" t="s">
        <v>32</v>
      </c>
      <c r="N258" s="175" t="s">
        <v>49</v>
      </c>
      <c r="O258" s="66"/>
      <c r="P258" s="176">
        <f>O258*H258</f>
        <v>0</v>
      </c>
      <c r="Q258" s="176">
        <v>0</v>
      </c>
      <c r="R258" s="176">
        <f>Q258*H258</f>
        <v>0</v>
      </c>
      <c r="S258" s="176">
        <v>0</v>
      </c>
      <c r="T258" s="177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78" t="s">
        <v>86</v>
      </c>
      <c r="AT258" s="178" t="s">
        <v>141</v>
      </c>
      <c r="AU258" s="178" t="s">
        <v>88</v>
      </c>
      <c r="AY258" s="18" t="s">
        <v>140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18" t="s">
        <v>86</v>
      </c>
      <c r="BK258" s="179">
        <f>ROUND(I258*H258,2)</f>
        <v>0</v>
      </c>
      <c r="BL258" s="18" t="s">
        <v>86</v>
      </c>
      <c r="BM258" s="178" t="s">
        <v>2457</v>
      </c>
    </row>
    <row r="259" spans="1:65" s="2" customFormat="1" ht="11.25">
      <c r="A259" s="36"/>
      <c r="B259" s="37"/>
      <c r="C259" s="38"/>
      <c r="D259" s="180" t="s">
        <v>146</v>
      </c>
      <c r="E259" s="38"/>
      <c r="F259" s="181" t="s">
        <v>2456</v>
      </c>
      <c r="G259" s="38"/>
      <c r="H259" s="38"/>
      <c r="I259" s="182"/>
      <c r="J259" s="38"/>
      <c r="K259" s="38"/>
      <c r="L259" s="41"/>
      <c r="M259" s="183"/>
      <c r="N259" s="18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8" t="s">
        <v>146</v>
      </c>
      <c r="AU259" s="18" t="s">
        <v>88</v>
      </c>
    </row>
    <row r="260" spans="1:65" s="2" customFormat="1" ht="11.25">
      <c r="A260" s="36"/>
      <c r="B260" s="37"/>
      <c r="C260" s="38"/>
      <c r="D260" s="198" t="s">
        <v>191</v>
      </c>
      <c r="E260" s="38"/>
      <c r="F260" s="199" t="s">
        <v>2458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191</v>
      </c>
      <c r="AU260" s="18" t="s">
        <v>88</v>
      </c>
    </row>
    <row r="261" spans="1:65" s="2" customFormat="1" ht="16.5" customHeight="1">
      <c r="A261" s="36"/>
      <c r="B261" s="37"/>
      <c r="C261" s="232" t="s">
        <v>638</v>
      </c>
      <c r="D261" s="232" t="s">
        <v>416</v>
      </c>
      <c r="E261" s="233" t="s">
        <v>2459</v>
      </c>
      <c r="F261" s="234" t="s">
        <v>2460</v>
      </c>
      <c r="G261" s="235" t="s">
        <v>358</v>
      </c>
      <c r="H261" s="236">
        <v>2</v>
      </c>
      <c r="I261" s="237"/>
      <c r="J261" s="238">
        <f>ROUND(I261*H261,2)</f>
        <v>0</v>
      </c>
      <c r="K261" s="234" t="s">
        <v>245</v>
      </c>
      <c r="L261" s="239"/>
      <c r="M261" s="240" t="s">
        <v>32</v>
      </c>
      <c r="N261" s="241" t="s">
        <v>49</v>
      </c>
      <c r="O261" s="66"/>
      <c r="P261" s="176">
        <f>O261*H261</f>
        <v>0</v>
      </c>
      <c r="Q261" s="176">
        <v>1.24E-3</v>
      </c>
      <c r="R261" s="176">
        <f>Q261*H261</f>
        <v>2.48E-3</v>
      </c>
      <c r="S261" s="176">
        <v>0</v>
      </c>
      <c r="T261" s="177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8" t="s">
        <v>1150</v>
      </c>
      <c r="AT261" s="178" t="s">
        <v>416</v>
      </c>
      <c r="AU261" s="178" t="s">
        <v>88</v>
      </c>
      <c r="AY261" s="18" t="s">
        <v>140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86</v>
      </c>
      <c r="BK261" s="179">
        <f>ROUND(I261*H261,2)</f>
        <v>0</v>
      </c>
      <c r="BL261" s="18" t="s">
        <v>1150</v>
      </c>
      <c r="BM261" s="178" t="s">
        <v>2461</v>
      </c>
    </row>
    <row r="262" spans="1:65" s="2" customFormat="1" ht="11.25">
      <c r="A262" s="36"/>
      <c r="B262" s="37"/>
      <c r="C262" s="38"/>
      <c r="D262" s="180" t="s">
        <v>146</v>
      </c>
      <c r="E262" s="38"/>
      <c r="F262" s="181" t="s">
        <v>2460</v>
      </c>
      <c r="G262" s="38"/>
      <c r="H262" s="38"/>
      <c r="I262" s="182"/>
      <c r="J262" s="38"/>
      <c r="K262" s="38"/>
      <c r="L262" s="41"/>
      <c r="M262" s="183"/>
      <c r="N262" s="18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8" t="s">
        <v>146</v>
      </c>
      <c r="AU262" s="18" t="s">
        <v>88</v>
      </c>
    </row>
    <row r="263" spans="1:65" s="2" customFormat="1" ht="16.5" customHeight="1">
      <c r="A263" s="36"/>
      <c r="B263" s="37"/>
      <c r="C263" s="167" t="s">
        <v>644</v>
      </c>
      <c r="D263" s="167" t="s">
        <v>141</v>
      </c>
      <c r="E263" s="168" t="s">
        <v>2462</v>
      </c>
      <c r="F263" s="169" t="s">
        <v>2463</v>
      </c>
      <c r="G263" s="170" t="s">
        <v>358</v>
      </c>
      <c r="H263" s="171">
        <v>1</v>
      </c>
      <c r="I263" s="172"/>
      <c r="J263" s="173">
        <f>ROUND(I263*H263,2)</f>
        <v>0</v>
      </c>
      <c r="K263" s="169" t="s">
        <v>245</v>
      </c>
      <c r="L263" s="41"/>
      <c r="M263" s="174" t="s">
        <v>32</v>
      </c>
      <c r="N263" s="175" t="s">
        <v>49</v>
      </c>
      <c r="O263" s="6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8" t="s">
        <v>86</v>
      </c>
      <c r="AT263" s="178" t="s">
        <v>141</v>
      </c>
      <c r="AU263" s="178" t="s">
        <v>88</v>
      </c>
      <c r="AY263" s="18" t="s">
        <v>140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86</v>
      </c>
      <c r="BK263" s="179">
        <f>ROUND(I263*H263,2)</f>
        <v>0</v>
      </c>
      <c r="BL263" s="18" t="s">
        <v>86</v>
      </c>
      <c r="BM263" s="178" t="s">
        <v>2464</v>
      </c>
    </row>
    <row r="264" spans="1:65" s="2" customFormat="1" ht="11.25">
      <c r="A264" s="36"/>
      <c r="B264" s="37"/>
      <c r="C264" s="38"/>
      <c r="D264" s="180" t="s">
        <v>146</v>
      </c>
      <c r="E264" s="38"/>
      <c r="F264" s="181" t="s">
        <v>2463</v>
      </c>
      <c r="G264" s="38"/>
      <c r="H264" s="38"/>
      <c r="I264" s="182"/>
      <c r="J264" s="38"/>
      <c r="K264" s="38"/>
      <c r="L264" s="41"/>
      <c r="M264" s="183"/>
      <c r="N264" s="18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8" t="s">
        <v>146</v>
      </c>
      <c r="AU264" s="18" t="s">
        <v>88</v>
      </c>
    </row>
    <row r="265" spans="1:65" s="2" customFormat="1" ht="11.25">
      <c r="A265" s="36"/>
      <c r="B265" s="37"/>
      <c r="C265" s="38"/>
      <c r="D265" s="198" t="s">
        <v>191</v>
      </c>
      <c r="E265" s="38"/>
      <c r="F265" s="199" t="s">
        <v>2465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191</v>
      </c>
      <c r="AU265" s="18" t="s">
        <v>88</v>
      </c>
    </row>
    <row r="266" spans="1:65" s="2" customFormat="1" ht="16.5" customHeight="1">
      <c r="A266" s="36"/>
      <c r="B266" s="37"/>
      <c r="C266" s="232" t="s">
        <v>651</v>
      </c>
      <c r="D266" s="232" t="s">
        <v>416</v>
      </c>
      <c r="E266" s="233" t="s">
        <v>2466</v>
      </c>
      <c r="F266" s="234" t="s">
        <v>2467</v>
      </c>
      <c r="G266" s="235" t="s">
        <v>358</v>
      </c>
      <c r="H266" s="236">
        <v>1</v>
      </c>
      <c r="I266" s="237"/>
      <c r="J266" s="238">
        <f>ROUND(I266*H266,2)</f>
        <v>0</v>
      </c>
      <c r="K266" s="234" t="s">
        <v>245</v>
      </c>
      <c r="L266" s="239"/>
      <c r="M266" s="240" t="s">
        <v>32</v>
      </c>
      <c r="N266" s="241" t="s">
        <v>49</v>
      </c>
      <c r="O266" s="66"/>
      <c r="P266" s="176">
        <f>O266*H266</f>
        <v>0</v>
      </c>
      <c r="Q266" s="176">
        <v>1.73E-3</v>
      </c>
      <c r="R266" s="176">
        <f>Q266*H266</f>
        <v>1.73E-3</v>
      </c>
      <c r="S266" s="176">
        <v>0</v>
      </c>
      <c r="T266" s="177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8" t="s">
        <v>1150</v>
      </c>
      <c r="AT266" s="178" t="s">
        <v>416</v>
      </c>
      <c r="AU266" s="178" t="s">
        <v>88</v>
      </c>
      <c r="AY266" s="18" t="s">
        <v>140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86</v>
      </c>
      <c r="BK266" s="179">
        <f>ROUND(I266*H266,2)</f>
        <v>0</v>
      </c>
      <c r="BL266" s="18" t="s">
        <v>1150</v>
      </c>
      <c r="BM266" s="178" t="s">
        <v>2468</v>
      </c>
    </row>
    <row r="267" spans="1:65" s="2" customFormat="1" ht="11.25">
      <c r="A267" s="36"/>
      <c r="B267" s="37"/>
      <c r="C267" s="38"/>
      <c r="D267" s="180" t="s">
        <v>146</v>
      </c>
      <c r="E267" s="38"/>
      <c r="F267" s="181" t="s">
        <v>2467</v>
      </c>
      <c r="G267" s="38"/>
      <c r="H267" s="38"/>
      <c r="I267" s="182"/>
      <c r="J267" s="38"/>
      <c r="K267" s="38"/>
      <c r="L267" s="41"/>
      <c r="M267" s="183"/>
      <c r="N267" s="18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8" t="s">
        <v>146</v>
      </c>
      <c r="AU267" s="18" t="s">
        <v>88</v>
      </c>
    </row>
    <row r="268" spans="1:65" s="2" customFormat="1" ht="16.5" customHeight="1">
      <c r="A268" s="36"/>
      <c r="B268" s="37"/>
      <c r="C268" s="167" t="s">
        <v>657</v>
      </c>
      <c r="D268" s="167" t="s">
        <v>141</v>
      </c>
      <c r="E268" s="168" t="s">
        <v>2469</v>
      </c>
      <c r="F268" s="169" t="s">
        <v>2470</v>
      </c>
      <c r="G268" s="170" t="s">
        <v>358</v>
      </c>
      <c r="H268" s="171">
        <v>20</v>
      </c>
      <c r="I268" s="172"/>
      <c r="J268" s="173">
        <f>ROUND(I268*H268,2)</f>
        <v>0</v>
      </c>
      <c r="K268" s="169" t="s">
        <v>245</v>
      </c>
      <c r="L268" s="41"/>
      <c r="M268" s="174" t="s">
        <v>32</v>
      </c>
      <c r="N268" s="175" t="s">
        <v>49</v>
      </c>
      <c r="O268" s="66"/>
      <c r="P268" s="176">
        <f>O268*H268</f>
        <v>0</v>
      </c>
      <c r="Q268" s="176">
        <v>1.0000000000000001E-5</v>
      </c>
      <c r="R268" s="176">
        <f>Q268*H268</f>
        <v>2.0000000000000001E-4</v>
      </c>
      <c r="S268" s="176">
        <v>0</v>
      </c>
      <c r="T268" s="17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78" t="s">
        <v>731</v>
      </c>
      <c r="AT268" s="178" t="s">
        <v>141</v>
      </c>
      <c r="AU268" s="178" t="s">
        <v>88</v>
      </c>
      <c r="AY268" s="18" t="s">
        <v>140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18" t="s">
        <v>86</v>
      </c>
      <c r="BK268" s="179">
        <f>ROUND(I268*H268,2)</f>
        <v>0</v>
      </c>
      <c r="BL268" s="18" t="s">
        <v>731</v>
      </c>
      <c r="BM268" s="178" t="s">
        <v>2471</v>
      </c>
    </row>
    <row r="269" spans="1:65" s="2" customFormat="1" ht="11.25">
      <c r="A269" s="36"/>
      <c r="B269" s="37"/>
      <c r="C269" s="38"/>
      <c r="D269" s="180" t="s">
        <v>146</v>
      </c>
      <c r="E269" s="38"/>
      <c r="F269" s="181" t="s">
        <v>2470</v>
      </c>
      <c r="G269" s="38"/>
      <c r="H269" s="38"/>
      <c r="I269" s="182"/>
      <c r="J269" s="38"/>
      <c r="K269" s="38"/>
      <c r="L269" s="41"/>
      <c r="M269" s="183"/>
      <c r="N269" s="18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8" t="s">
        <v>146</v>
      </c>
      <c r="AU269" s="18" t="s">
        <v>88</v>
      </c>
    </row>
    <row r="270" spans="1:65" s="2" customFormat="1" ht="11.25">
      <c r="A270" s="36"/>
      <c r="B270" s="37"/>
      <c r="C270" s="38"/>
      <c r="D270" s="198" t="s">
        <v>191</v>
      </c>
      <c r="E270" s="38"/>
      <c r="F270" s="199" t="s">
        <v>2472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191</v>
      </c>
      <c r="AU270" s="18" t="s">
        <v>88</v>
      </c>
    </row>
    <row r="271" spans="1:65" s="2" customFormat="1" ht="16.5" customHeight="1">
      <c r="A271" s="36"/>
      <c r="B271" s="37"/>
      <c r="C271" s="232" t="s">
        <v>662</v>
      </c>
      <c r="D271" s="232" t="s">
        <v>416</v>
      </c>
      <c r="E271" s="233" t="s">
        <v>2473</v>
      </c>
      <c r="F271" s="234" t="s">
        <v>2474</v>
      </c>
      <c r="G271" s="235" t="s">
        <v>358</v>
      </c>
      <c r="H271" s="236">
        <v>18</v>
      </c>
      <c r="I271" s="237"/>
      <c r="J271" s="238">
        <f>ROUND(I271*H271,2)</f>
        <v>0</v>
      </c>
      <c r="K271" s="234" t="s">
        <v>245</v>
      </c>
      <c r="L271" s="239"/>
      <c r="M271" s="240" t="s">
        <v>32</v>
      </c>
      <c r="N271" s="241" t="s">
        <v>49</v>
      </c>
      <c r="O271" s="66"/>
      <c r="P271" s="176">
        <f>O271*H271</f>
        <v>0</v>
      </c>
      <c r="Q271" s="176">
        <v>2.2699999999999999E-3</v>
      </c>
      <c r="R271" s="176">
        <f>Q271*H271</f>
        <v>4.086E-2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1150</v>
      </c>
      <c r="AT271" s="178" t="s">
        <v>416</v>
      </c>
      <c r="AU271" s="178" t="s">
        <v>88</v>
      </c>
      <c r="AY271" s="18" t="s">
        <v>140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1150</v>
      </c>
      <c r="BM271" s="178" t="s">
        <v>2475</v>
      </c>
    </row>
    <row r="272" spans="1:65" s="2" customFormat="1" ht="11.25">
      <c r="A272" s="36"/>
      <c r="B272" s="37"/>
      <c r="C272" s="38"/>
      <c r="D272" s="180" t="s">
        <v>146</v>
      </c>
      <c r="E272" s="38"/>
      <c r="F272" s="181" t="s">
        <v>2474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146</v>
      </c>
      <c r="AU272" s="18" t="s">
        <v>88</v>
      </c>
    </row>
    <row r="273" spans="1:65" s="2" customFormat="1" ht="16.5" customHeight="1">
      <c r="A273" s="36"/>
      <c r="B273" s="37"/>
      <c r="C273" s="232" t="s">
        <v>668</v>
      </c>
      <c r="D273" s="232" t="s">
        <v>416</v>
      </c>
      <c r="E273" s="233" t="s">
        <v>2476</v>
      </c>
      <c r="F273" s="234" t="s">
        <v>2477</v>
      </c>
      <c r="G273" s="235" t="s">
        <v>358</v>
      </c>
      <c r="H273" s="236">
        <v>2</v>
      </c>
      <c r="I273" s="237"/>
      <c r="J273" s="238">
        <f>ROUND(I273*H273,2)</f>
        <v>0</v>
      </c>
      <c r="K273" s="234" t="s">
        <v>32</v>
      </c>
      <c r="L273" s="239"/>
      <c r="M273" s="240" t="s">
        <v>32</v>
      </c>
      <c r="N273" s="241" t="s">
        <v>49</v>
      </c>
      <c r="O273" s="66"/>
      <c r="P273" s="176">
        <f>O273*H273</f>
        <v>0</v>
      </c>
      <c r="Q273" s="176">
        <v>1.9400000000000001E-3</v>
      </c>
      <c r="R273" s="176">
        <f>Q273*H273</f>
        <v>3.8800000000000002E-3</v>
      </c>
      <c r="S273" s="176">
        <v>0</v>
      </c>
      <c r="T273" s="177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8" t="s">
        <v>1150</v>
      </c>
      <c r="AT273" s="178" t="s">
        <v>416</v>
      </c>
      <c r="AU273" s="178" t="s">
        <v>88</v>
      </c>
      <c r="AY273" s="18" t="s">
        <v>140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86</v>
      </c>
      <c r="BK273" s="179">
        <f>ROUND(I273*H273,2)</f>
        <v>0</v>
      </c>
      <c r="BL273" s="18" t="s">
        <v>1150</v>
      </c>
      <c r="BM273" s="178" t="s">
        <v>2478</v>
      </c>
    </row>
    <row r="274" spans="1:65" s="2" customFormat="1" ht="11.25">
      <c r="A274" s="36"/>
      <c r="B274" s="37"/>
      <c r="C274" s="38"/>
      <c r="D274" s="180" t="s">
        <v>146</v>
      </c>
      <c r="E274" s="38"/>
      <c r="F274" s="181" t="s">
        <v>2477</v>
      </c>
      <c r="G274" s="38"/>
      <c r="H274" s="38"/>
      <c r="I274" s="182"/>
      <c r="J274" s="38"/>
      <c r="K274" s="38"/>
      <c r="L274" s="41"/>
      <c r="M274" s="183"/>
      <c r="N274" s="18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8" t="s">
        <v>146</v>
      </c>
      <c r="AU274" s="18" t="s">
        <v>88</v>
      </c>
    </row>
    <row r="275" spans="1:65" s="2" customFormat="1" ht="16.5" customHeight="1">
      <c r="A275" s="36"/>
      <c r="B275" s="37"/>
      <c r="C275" s="167" t="s">
        <v>674</v>
      </c>
      <c r="D275" s="167" t="s">
        <v>141</v>
      </c>
      <c r="E275" s="168" t="s">
        <v>2239</v>
      </c>
      <c r="F275" s="169" t="s">
        <v>2240</v>
      </c>
      <c r="G275" s="170" t="s">
        <v>1248</v>
      </c>
      <c r="H275" s="171">
        <v>1</v>
      </c>
      <c r="I275" s="172"/>
      <c r="J275" s="173">
        <f>ROUND(I275*H275,2)</f>
        <v>0</v>
      </c>
      <c r="K275" s="169" t="s">
        <v>245</v>
      </c>
      <c r="L275" s="41"/>
      <c r="M275" s="174" t="s">
        <v>32</v>
      </c>
      <c r="N275" s="175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86</v>
      </c>
      <c r="AT275" s="178" t="s">
        <v>141</v>
      </c>
      <c r="AU275" s="178" t="s">
        <v>88</v>
      </c>
      <c r="AY275" s="18" t="s">
        <v>140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86</v>
      </c>
      <c r="BM275" s="178" t="s">
        <v>2479</v>
      </c>
    </row>
    <row r="276" spans="1:65" s="2" customFormat="1" ht="11.25">
      <c r="A276" s="36"/>
      <c r="B276" s="37"/>
      <c r="C276" s="38"/>
      <c r="D276" s="180" t="s">
        <v>146</v>
      </c>
      <c r="E276" s="38"/>
      <c r="F276" s="181" t="s">
        <v>2240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146</v>
      </c>
      <c r="AU276" s="18" t="s">
        <v>88</v>
      </c>
    </row>
    <row r="277" spans="1:65" s="2" customFormat="1" ht="11.25">
      <c r="A277" s="36"/>
      <c r="B277" s="37"/>
      <c r="C277" s="38"/>
      <c r="D277" s="198" t="s">
        <v>191</v>
      </c>
      <c r="E277" s="38"/>
      <c r="F277" s="199" t="s">
        <v>2242</v>
      </c>
      <c r="G277" s="38"/>
      <c r="H277" s="38"/>
      <c r="I277" s="182"/>
      <c r="J277" s="38"/>
      <c r="K277" s="38"/>
      <c r="L277" s="41"/>
      <c r="M277" s="183"/>
      <c r="N277" s="18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191</v>
      </c>
      <c r="AU277" s="18" t="s">
        <v>88</v>
      </c>
    </row>
    <row r="278" spans="1:65" s="2" customFormat="1" ht="16.5" customHeight="1">
      <c r="A278" s="36"/>
      <c r="B278" s="37"/>
      <c r="C278" s="167" t="s">
        <v>682</v>
      </c>
      <c r="D278" s="167" t="s">
        <v>141</v>
      </c>
      <c r="E278" s="168" t="s">
        <v>2243</v>
      </c>
      <c r="F278" s="169" t="s">
        <v>2244</v>
      </c>
      <c r="G278" s="170" t="s">
        <v>358</v>
      </c>
      <c r="H278" s="171">
        <v>68</v>
      </c>
      <c r="I278" s="172"/>
      <c r="J278" s="173">
        <f>ROUND(I278*H278,2)</f>
        <v>0</v>
      </c>
      <c r="K278" s="169" t="s">
        <v>245</v>
      </c>
      <c r="L278" s="41"/>
      <c r="M278" s="174" t="s">
        <v>32</v>
      </c>
      <c r="N278" s="175" t="s">
        <v>49</v>
      </c>
      <c r="O278" s="66"/>
      <c r="P278" s="176">
        <f>O278*H278</f>
        <v>0</v>
      </c>
      <c r="Q278" s="176">
        <v>0</v>
      </c>
      <c r="R278" s="176">
        <f>Q278*H278</f>
        <v>0</v>
      </c>
      <c r="S278" s="176">
        <v>0</v>
      </c>
      <c r="T278" s="177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78" t="s">
        <v>86</v>
      </c>
      <c r="AT278" s="178" t="s">
        <v>141</v>
      </c>
      <c r="AU278" s="178" t="s">
        <v>88</v>
      </c>
      <c r="AY278" s="18" t="s">
        <v>140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18" t="s">
        <v>86</v>
      </c>
      <c r="BK278" s="179">
        <f>ROUND(I278*H278,2)</f>
        <v>0</v>
      </c>
      <c r="BL278" s="18" t="s">
        <v>86</v>
      </c>
      <c r="BM278" s="178" t="s">
        <v>2480</v>
      </c>
    </row>
    <row r="279" spans="1:65" s="2" customFormat="1" ht="11.25">
      <c r="A279" s="36"/>
      <c r="B279" s="37"/>
      <c r="C279" s="38"/>
      <c r="D279" s="180" t="s">
        <v>146</v>
      </c>
      <c r="E279" s="38"/>
      <c r="F279" s="181" t="s">
        <v>2244</v>
      </c>
      <c r="G279" s="38"/>
      <c r="H279" s="38"/>
      <c r="I279" s="182"/>
      <c r="J279" s="38"/>
      <c r="K279" s="38"/>
      <c r="L279" s="41"/>
      <c r="M279" s="183"/>
      <c r="N279" s="18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8" t="s">
        <v>146</v>
      </c>
      <c r="AU279" s="18" t="s">
        <v>88</v>
      </c>
    </row>
    <row r="280" spans="1:65" s="2" customFormat="1" ht="11.25">
      <c r="A280" s="36"/>
      <c r="B280" s="37"/>
      <c r="C280" s="38"/>
      <c r="D280" s="198" t="s">
        <v>191</v>
      </c>
      <c r="E280" s="38"/>
      <c r="F280" s="199" t="s">
        <v>2246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191</v>
      </c>
      <c r="AU280" s="18" t="s">
        <v>88</v>
      </c>
    </row>
    <row r="281" spans="1:65" s="2" customFormat="1" ht="16.5" customHeight="1">
      <c r="A281" s="36"/>
      <c r="B281" s="37"/>
      <c r="C281" s="167" t="s">
        <v>688</v>
      </c>
      <c r="D281" s="167" t="s">
        <v>141</v>
      </c>
      <c r="E281" s="168" t="s">
        <v>2481</v>
      </c>
      <c r="F281" s="169" t="s">
        <v>2482</v>
      </c>
      <c r="G281" s="170" t="s">
        <v>358</v>
      </c>
      <c r="H281" s="171">
        <v>45</v>
      </c>
      <c r="I281" s="172"/>
      <c r="J281" s="173">
        <f>ROUND(I281*H281,2)</f>
        <v>0</v>
      </c>
      <c r="K281" s="169" t="s">
        <v>245</v>
      </c>
      <c r="L281" s="41"/>
      <c r="M281" s="174" t="s">
        <v>32</v>
      </c>
      <c r="N281" s="175" t="s">
        <v>49</v>
      </c>
      <c r="O281" s="6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8" t="s">
        <v>86</v>
      </c>
      <c r="AT281" s="178" t="s">
        <v>141</v>
      </c>
      <c r="AU281" s="178" t="s">
        <v>88</v>
      </c>
      <c r="AY281" s="18" t="s">
        <v>140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86</v>
      </c>
      <c r="BK281" s="179">
        <f>ROUND(I281*H281,2)</f>
        <v>0</v>
      </c>
      <c r="BL281" s="18" t="s">
        <v>86</v>
      </c>
      <c r="BM281" s="178" t="s">
        <v>2483</v>
      </c>
    </row>
    <row r="282" spans="1:65" s="2" customFormat="1" ht="11.25">
      <c r="A282" s="36"/>
      <c r="B282" s="37"/>
      <c r="C282" s="38"/>
      <c r="D282" s="180" t="s">
        <v>146</v>
      </c>
      <c r="E282" s="38"/>
      <c r="F282" s="181" t="s">
        <v>2482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146</v>
      </c>
      <c r="AU282" s="18" t="s">
        <v>88</v>
      </c>
    </row>
    <row r="283" spans="1:65" s="2" customFormat="1" ht="11.25">
      <c r="A283" s="36"/>
      <c r="B283" s="37"/>
      <c r="C283" s="38"/>
      <c r="D283" s="198" t="s">
        <v>191</v>
      </c>
      <c r="E283" s="38"/>
      <c r="F283" s="199" t="s">
        <v>2484</v>
      </c>
      <c r="G283" s="38"/>
      <c r="H283" s="38"/>
      <c r="I283" s="182"/>
      <c r="J283" s="38"/>
      <c r="K283" s="38"/>
      <c r="L283" s="41"/>
      <c r="M283" s="183"/>
      <c r="N283" s="18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8" t="s">
        <v>191</v>
      </c>
      <c r="AU283" s="18" t="s">
        <v>88</v>
      </c>
    </row>
    <row r="284" spans="1:65" s="2" customFormat="1" ht="16.5" customHeight="1">
      <c r="A284" s="36"/>
      <c r="B284" s="37"/>
      <c r="C284" s="232" t="s">
        <v>694</v>
      </c>
      <c r="D284" s="232" t="s">
        <v>416</v>
      </c>
      <c r="E284" s="233" t="s">
        <v>2485</v>
      </c>
      <c r="F284" s="234" t="s">
        <v>2486</v>
      </c>
      <c r="G284" s="235" t="s">
        <v>358</v>
      </c>
      <c r="H284" s="236">
        <v>45</v>
      </c>
      <c r="I284" s="237"/>
      <c r="J284" s="238">
        <f>ROUND(I284*H284,2)</f>
        <v>0</v>
      </c>
      <c r="K284" s="234" t="s">
        <v>245</v>
      </c>
      <c r="L284" s="239"/>
      <c r="M284" s="240" t="s">
        <v>32</v>
      </c>
      <c r="N284" s="241" t="s">
        <v>49</v>
      </c>
      <c r="O284" s="66"/>
      <c r="P284" s="176">
        <f>O284*H284</f>
        <v>0</v>
      </c>
      <c r="Q284" s="176">
        <v>4.2999999999999999E-4</v>
      </c>
      <c r="R284" s="176">
        <f>Q284*H284</f>
        <v>1.9349999999999999E-2</v>
      </c>
      <c r="S284" s="176">
        <v>0</v>
      </c>
      <c r="T284" s="17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78" t="s">
        <v>1150</v>
      </c>
      <c r="AT284" s="178" t="s">
        <v>416</v>
      </c>
      <c r="AU284" s="178" t="s">
        <v>88</v>
      </c>
      <c r="AY284" s="18" t="s">
        <v>140</v>
      </c>
      <c r="BE284" s="179">
        <f>IF(N284="základní",J284,0)</f>
        <v>0</v>
      </c>
      <c r="BF284" s="179">
        <f>IF(N284="snížená",J284,0)</f>
        <v>0</v>
      </c>
      <c r="BG284" s="179">
        <f>IF(N284="zákl. přenesená",J284,0)</f>
        <v>0</v>
      </c>
      <c r="BH284" s="179">
        <f>IF(N284="sníž. přenesená",J284,0)</f>
        <v>0</v>
      </c>
      <c r="BI284" s="179">
        <f>IF(N284="nulová",J284,0)</f>
        <v>0</v>
      </c>
      <c r="BJ284" s="18" t="s">
        <v>86</v>
      </c>
      <c r="BK284" s="179">
        <f>ROUND(I284*H284,2)</f>
        <v>0</v>
      </c>
      <c r="BL284" s="18" t="s">
        <v>1150</v>
      </c>
      <c r="BM284" s="178" t="s">
        <v>2487</v>
      </c>
    </row>
    <row r="285" spans="1:65" s="2" customFormat="1" ht="11.25">
      <c r="A285" s="36"/>
      <c r="B285" s="37"/>
      <c r="C285" s="38"/>
      <c r="D285" s="180" t="s">
        <v>146</v>
      </c>
      <c r="E285" s="38"/>
      <c r="F285" s="181" t="s">
        <v>2486</v>
      </c>
      <c r="G285" s="38"/>
      <c r="H285" s="38"/>
      <c r="I285" s="182"/>
      <c r="J285" s="38"/>
      <c r="K285" s="38"/>
      <c r="L285" s="41"/>
      <c r="M285" s="183"/>
      <c r="N285" s="18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8" t="s">
        <v>146</v>
      </c>
      <c r="AU285" s="18" t="s">
        <v>88</v>
      </c>
    </row>
    <row r="286" spans="1:65" s="2" customFormat="1" ht="16.5" customHeight="1">
      <c r="A286" s="36"/>
      <c r="B286" s="37"/>
      <c r="C286" s="167" t="s">
        <v>702</v>
      </c>
      <c r="D286" s="167" t="s">
        <v>141</v>
      </c>
      <c r="E286" s="168" t="s">
        <v>2488</v>
      </c>
      <c r="F286" s="169" t="s">
        <v>2489</v>
      </c>
      <c r="G286" s="170" t="s">
        <v>366</v>
      </c>
      <c r="H286" s="171">
        <v>5</v>
      </c>
      <c r="I286" s="172"/>
      <c r="J286" s="173">
        <f>ROUND(I286*H286,2)</f>
        <v>0</v>
      </c>
      <c r="K286" s="169" t="s">
        <v>245</v>
      </c>
      <c r="L286" s="41"/>
      <c r="M286" s="174" t="s">
        <v>32</v>
      </c>
      <c r="N286" s="175" t="s">
        <v>49</v>
      </c>
      <c r="O286" s="66"/>
      <c r="P286" s="176">
        <f>O286*H286</f>
        <v>0</v>
      </c>
      <c r="Q286" s="176">
        <v>0</v>
      </c>
      <c r="R286" s="176">
        <f>Q286*H286</f>
        <v>0</v>
      </c>
      <c r="S286" s="176">
        <v>0</v>
      </c>
      <c r="T286" s="177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78" t="s">
        <v>731</v>
      </c>
      <c r="AT286" s="178" t="s">
        <v>141</v>
      </c>
      <c r="AU286" s="178" t="s">
        <v>88</v>
      </c>
      <c r="AY286" s="18" t="s">
        <v>140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18" t="s">
        <v>86</v>
      </c>
      <c r="BK286" s="179">
        <f>ROUND(I286*H286,2)</f>
        <v>0</v>
      </c>
      <c r="BL286" s="18" t="s">
        <v>731</v>
      </c>
      <c r="BM286" s="178" t="s">
        <v>2490</v>
      </c>
    </row>
    <row r="287" spans="1:65" s="2" customFormat="1" ht="11.25">
      <c r="A287" s="36"/>
      <c r="B287" s="37"/>
      <c r="C287" s="38"/>
      <c r="D287" s="180" t="s">
        <v>146</v>
      </c>
      <c r="E287" s="38"/>
      <c r="F287" s="181" t="s">
        <v>2489</v>
      </c>
      <c r="G287" s="38"/>
      <c r="H287" s="38"/>
      <c r="I287" s="182"/>
      <c r="J287" s="38"/>
      <c r="K287" s="38"/>
      <c r="L287" s="41"/>
      <c r="M287" s="183"/>
      <c r="N287" s="184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8" t="s">
        <v>146</v>
      </c>
      <c r="AU287" s="18" t="s">
        <v>88</v>
      </c>
    </row>
    <row r="288" spans="1:65" s="2" customFormat="1" ht="11.25">
      <c r="A288" s="36"/>
      <c r="B288" s="37"/>
      <c r="C288" s="38"/>
      <c r="D288" s="198" t="s">
        <v>191</v>
      </c>
      <c r="E288" s="38"/>
      <c r="F288" s="199" t="s">
        <v>2491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191</v>
      </c>
      <c r="AU288" s="18" t="s">
        <v>88</v>
      </c>
    </row>
    <row r="289" spans="1:65" s="2" customFormat="1" ht="16.5" customHeight="1">
      <c r="A289" s="36"/>
      <c r="B289" s="37"/>
      <c r="C289" s="232" t="s">
        <v>731</v>
      </c>
      <c r="D289" s="232" t="s">
        <v>416</v>
      </c>
      <c r="E289" s="233" t="s">
        <v>2492</v>
      </c>
      <c r="F289" s="234" t="s">
        <v>2493</v>
      </c>
      <c r="G289" s="235" t="s">
        <v>366</v>
      </c>
      <c r="H289" s="236">
        <v>1</v>
      </c>
      <c r="I289" s="237"/>
      <c r="J289" s="238">
        <f>ROUND(I289*H289,2)</f>
        <v>0</v>
      </c>
      <c r="K289" s="234" t="s">
        <v>245</v>
      </c>
      <c r="L289" s="239"/>
      <c r="M289" s="240" t="s">
        <v>32</v>
      </c>
      <c r="N289" s="241" t="s">
        <v>49</v>
      </c>
      <c r="O289" s="66"/>
      <c r="P289" s="176">
        <f>O289*H289</f>
        <v>0</v>
      </c>
      <c r="Q289" s="176">
        <v>1E-4</v>
      </c>
      <c r="R289" s="176">
        <f>Q289*H289</f>
        <v>1E-4</v>
      </c>
      <c r="S289" s="176">
        <v>0</v>
      </c>
      <c r="T289" s="177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78" t="s">
        <v>1939</v>
      </c>
      <c r="AT289" s="178" t="s">
        <v>416</v>
      </c>
      <c r="AU289" s="178" t="s">
        <v>88</v>
      </c>
      <c r="AY289" s="18" t="s">
        <v>140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86</v>
      </c>
      <c r="BK289" s="179">
        <f>ROUND(I289*H289,2)</f>
        <v>0</v>
      </c>
      <c r="BL289" s="18" t="s">
        <v>731</v>
      </c>
      <c r="BM289" s="178" t="s">
        <v>2494</v>
      </c>
    </row>
    <row r="290" spans="1:65" s="2" customFormat="1" ht="11.25">
      <c r="A290" s="36"/>
      <c r="B290" s="37"/>
      <c r="C290" s="38"/>
      <c r="D290" s="180" t="s">
        <v>146</v>
      </c>
      <c r="E290" s="38"/>
      <c r="F290" s="181" t="s">
        <v>2493</v>
      </c>
      <c r="G290" s="38"/>
      <c r="H290" s="38"/>
      <c r="I290" s="182"/>
      <c r="J290" s="38"/>
      <c r="K290" s="38"/>
      <c r="L290" s="41"/>
      <c r="M290" s="183"/>
      <c r="N290" s="18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146</v>
      </c>
      <c r="AU290" s="18" t="s">
        <v>88</v>
      </c>
    </row>
    <row r="291" spans="1:65" s="2" customFormat="1" ht="16.5" customHeight="1">
      <c r="A291" s="36"/>
      <c r="B291" s="37"/>
      <c r="C291" s="232" t="s">
        <v>739</v>
      </c>
      <c r="D291" s="232" t="s">
        <v>416</v>
      </c>
      <c r="E291" s="233" t="s">
        <v>2495</v>
      </c>
      <c r="F291" s="234" t="s">
        <v>2496</v>
      </c>
      <c r="G291" s="235" t="s">
        <v>366</v>
      </c>
      <c r="H291" s="236">
        <v>2</v>
      </c>
      <c r="I291" s="237"/>
      <c r="J291" s="238">
        <f>ROUND(I291*H291,2)</f>
        <v>0</v>
      </c>
      <c r="K291" s="234" t="s">
        <v>245</v>
      </c>
      <c r="L291" s="239"/>
      <c r="M291" s="240" t="s">
        <v>32</v>
      </c>
      <c r="N291" s="241" t="s">
        <v>49</v>
      </c>
      <c r="O291" s="66"/>
      <c r="P291" s="176">
        <f>O291*H291</f>
        <v>0</v>
      </c>
      <c r="Q291" s="176">
        <v>1E-4</v>
      </c>
      <c r="R291" s="176">
        <f>Q291*H291</f>
        <v>2.0000000000000001E-4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1150</v>
      </c>
      <c r="AT291" s="178" t="s">
        <v>416</v>
      </c>
      <c r="AU291" s="178" t="s">
        <v>88</v>
      </c>
      <c r="AY291" s="18" t="s">
        <v>140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1150</v>
      </c>
      <c r="BM291" s="178" t="s">
        <v>2497</v>
      </c>
    </row>
    <row r="292" spans="1:65" s="2" customFormat="1" ht="11.25">
      <c r="A292" s="36"/>
      <c r="B292" s="37"/>
      <c r="C292" s="38"/>
      <c r="D292" s="180" t="s">
        <v>146</v>
      </c>
      <c r="E292" s="38"/>
      <c r="F292" s="181" t="s">
        <v>2496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146</v>
      </c>
      <c r="AU292" s="18" t="s">
        <v>88</v>
      </c>
    </row>
    <row r="293" spans="1:65" s="2" customFormat="1" ht="16.5" customHeight="1">
      <c r="A293" s="36"/>
      <c r="B293" s="37"/>
      <c r="C293" s="232" t="s">
        <v>743</v>
      </c>
      <c r="D293" s="232" t="s">
        <v>416</v>
      </c>
      <c r="E293" s="233" t="s">
        <v>2498</v>
      </c>
      <c r="F293" s="234" t="s">
        <v>2499</v>
      </c>
      <c r="G293" s="235" t="s">
        <v>366</v>
      </c>
      <c r="H293" s="236">
        <v>4</v>
      </c>
      <c r="I293" s="237"/>
      <c r="J293" s="238">
        <f>ROUND(I293*H293,2)</f>
        <v>0</v>
      </c>
      <c r="K293" s="234" t="s">
        <v>245</v>
      </c>
      <c r="L293" s="239"/>
      <c r="M293" s="240" t="s">
        <v>32</v>
      </c>
      <c r="N293" s="241" t="s">
        <v>49</v>
      </c>
      <c r="O293" s="66"/>
      <c r="P293" s="176">
        <f>O293*H293</f>
        <v>0</v>
      </c>
      <c r="Q293" s="176">
        <v>8.0000000000000007E-5</v>
      </c>
      <c r="R293" s="176">
        <f>Q293*H293</f>
        <v>3.2000000000000003E-4</v>
      </c>
      <c r="S293" s="176">
        <v>0</v>
      </c>
      <c r="T293" s="17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8" t="s">
        <v>1150</v>
      </c>
      <c r="AT293" s="178" t="s">
        <v>416</v>
      </c>
      <c r="AU293" s="178" t="s">
        <v>88</v>
      </c>
      <c r="AY293" s="18" t="s">
        <v>140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86</v>
      </c>
      <c r="BK293" s="179">
        <f>ROUND(I293*H293,2)</f>
        <v>0</v>
      </c>
      <c r="BL293" s="18" t="s">
        <v>1150</v>
      </c>
      <c r="BM293" s="178" t="s">
        <v>2500</v>
      </c>
    </row>
    <row r="294" spans="1:65" s="2" customFormat="1" ht="11.25">
      <c r="A294" s="36"/>
      <c r="B294" s="37"/>
      <c r="C294" s="38"/>
      <c r="D294" s="180" t="s">
        <v>146</v>
      </c>
      <c r="E294" s="38"/>
      <c r="F294" s="181" t="s">
        <v>2499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146</v>
      </c>
      <c r="AU294" s="18" t="s">
        <v>88</v>
      </c>
    </row>
    <row r="295" spans="1:65" s="2" customFormat="1" ht="16.5" customHeight="1">
      <c r="A295" s="36"/>
      <c r="B295" s="37"/>
      <c r="C295" s="232" t="s">
        <v>747</v>
      </c>
      <c r="D295" s="232" t="s">
        <v>416</v>
      </c>
      <c r="E295" s="233" t="s">
        <v>2501</v>
      </c>
      <c r="F295" s="234" t="s">
        <v>2502</v>
      </c>
      <c r="G295" s="235" t="s">
        <v>366</v>
      </c>
      <c r="H295" s="236">
        <v>1</v>
      </c>
      <c r="I295" s="237"/>
      <c r="J295" s="238">
        <f>ROUND(I295*H295,2)</f>
        <v>0</v>
      </c>
      <c r="K295" s="234" t="s">
        <v>32</v>
      </c>
      <c r="L295" s="239"/>
      <c r="M295" s="240" t="s">
        <v>32</v>
      </c>
      <c r="N295" s="241" t="s">
        <v>49</v>
      </c>
      <c r="O295" s="66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8" t="s">
        <v>173</v>
      </c>
      <c r="AT295" s="178" t="s">
        <v>416</v>
      </c>
      <c r="AU295" s="178" t="s">
        <v>88</v>
      </c>
      <c r="AY295" s="18" t="s">
        <v>140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86</v>
      </c>
      <c r="BK295" s="179">
        <f>ROUND(I295*H295,2)</f>
        <v>0</v>
      </c>
      <c r="BL295" s="18" t="s">
        <v>139</v>
      </c>
      <c r="BM295" s="178" t="s">
        <v>2503</v>
      </c>
    </row>
    <row r="296" spans="1:65" s="2" customFormat="1" ht="11.25">
      <c r="A296" s="36"/>
      <c r="B296" s="37"/>
      <c r="C296" s="38"/>
      <c r="D296" s="180" t="s">
        <v>146</v>
      </c>
      <c r="E296" s="38"/>
      <c r="F296" s="181" t="s">
        <v>2502</v>
      </c>
      <c r="G296" s="38"/>
      <c r="H296" s="38"/>
      <c r="I296" s="182"/>
      <c r="J296" s="38"/>
      <c r="K296" s="38"/>
      <c r="L296" s="41"/>
      <c r="M296" s="183"/>
      <c r="N296" s="184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146</v>
      </c>
      <c r="AU296" s="18" t="s">
        <v>88</v>
      </c>
    </row>
    <row r="297" spans="1:65" s="2" customFormat="1" ht="16.5" customHeight="1">
      <c r="A297" s="36"/>
      <c r="B297" s="37"/>
      <c r="C297" s="232" t="s">
        <v>753</v>
      </c>
      <c r="D297" s="232" t="s">
        <v>416</v>
      </c>
      <c r="E297" s="233" t="s">
        <v>2504</v>
      </c>
      <c r="F297" s="234" t="s">
        <v>2505</v>
      </c>
      <c r="G297" s="235" t="s">
        <v>366</v>
      </c>
      <c r="H297" s="236">
        <v>1</v>
      </c>
      <c r="I297" s="237"/>
      <c r="J297" s="238">
        <f>ROUND(I297*H297,2)</f>
        <v>0</v>
      </c>
      <c r="K297" s="234" t="s">
        <v>32</v>
      </c>
      <c r="L297" s="239"/>
      <c r="M297" s="240" t="s">
        <v>32</v>
      </c>
      <c r="N297" s="241" t="s">
        <v>49</v>
      </c>
      <c r="O297" s="66"/>
      <c r="P297" s="176">
        <f>O297*H297</f>
        <v>0</v>
      </c>
      <c r="Q297" s="176">
        <v>0</v>
      </c>
      <c r="R297" s="176">
        <f>Q297*H297</f>
        <v>0</v>
      </c>
      <c r="S297" s="176">
        <v>0</v>
      </c>
      <c r="T297" s="177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78" t="s">
        <v>173</v>
      </c>
      <c r="AT297" s="178" t="s">
        <v>416</v>
      </c>
      <c r="AU297" s="178" t="s">
        <v>88</v>
      </c>
      <c r="AY297" s="18" t="s">
        <v>140</v>
      </c>
      <c r="BE297" s="179">
        <f>IF(N297="základní",J297,0)</f>
        <v>0</v>
      </c>
      <c r="BF297" s="179">
        <f>IF(N297="snížená",J297,0)</f>
        <v>0</v>
      </c>
      <c r="BG297" s="179">
        <f>IF(N297="zákl. přenesená",J297,0)</f>
        <v>0</v>
      </c>
      <c r="BH297" s="179">
        <f>IF(N297="sníž. přenesená",J297,0)</f>
        <v>0</v>
      </c>
      <c r="BI297" s="179">
        <f>IF(N297="nulová",J297,0)</f>
        <v>0</v>
      </c>
      <c r="BJ297" s="18" t="s">
        <v>86</v>
      </c>
      <c r="BK297" s="179">
        <f>ROUND(I297*H297,2)</f>
        <v>0</v>
      </c>
      <c r="BL297" s="18" t="s">
        <v>139</v>
      </c>
      <c r="BM297" s="178" t="s">
        <v>2506</v>
      </c>
    </row>
    <row r="298" spans="1:65" s="2" customFormat="1" ht="11.25">
      <c r="A298" s="36"/>
      <c r="B298" s="37"/>
      <c r="C298" s="38"/>
      <c r="D298" s="180" t="s">
        <v>146</v>
      </c>
      <c r="E298" s="38"/>
      <c r="F298" s="181" t="s">
        <v>2505</v>
      </c>
      <c r="G298" s="38"/>
      <c r="H298" s="38"/>
      <c r="I298" s="182"/>
      <c r="J298" s="38"/>
      <c r="K298" s="38"/>
      <c r="L298" s="41"/>
      <c r="M298" s="183"/>
      <c r="N298" s="18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8" t="s">
        <v>146</v>
      </c>
      <c r="AU298" s="18" t="s">
        <v>88</v>
      </c>
    </row>
    <row r="299" spans="1:65" s="2" customFormat="1" ht="16.5" customHeight="1">
      <c r="A299" s="36"/>
      <c r="B299" s="37"/>
      <c r="C299" s="167" t="s">
        <v>758</v>
      </c>
      <c r="D299" s="167" t="s">
        <v>141</v>
      </c>
      <c r="E299" s="168" t="s">
        <v>2274</v>
      </c>
      <c r="F299" s="169" t="s">
        <v>2275</v>
      </c>
      <c r="G299" s="170" t="s">
        <v>358</v>
      </c>
      <c r="H299" s="171">
        <v>66</v>
      </c>
      <c r="I299" s="172"/>
      <c r="J299" s="173">
        <f>ROUND(I299*H299,2)</f>
        <v>0</v>
      </c>
      <c r="K299" s="169" t="s">
        <v>245</v>
      </c>
      <c r="L299" s="41"/>
      <c r="M299" s="174" t="s">
        <v>32</v>
      </c>
      <c r="N299" s="175" t="s">
        <v>49</v>
      </c>
      <c r="O299" s="66"/>
      <c r="P299" s="176">
        <f>O299*H299</f>
        <v>0</v>
      </c>
      <c r="Q299" s="176">
        <v>0</v>
      </c>
      <c r="R299" s="176">
        <f>Q299*H299</f>
        <v>0</v>
      </c>
      <c r="S299" s="176">
        <v>0</v>
      </c>
      <c r="T299" s="177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78" t="s">
        <v>86</v>
      </c>
      <c r="AT299" s="178" t="s">
        <v>141</v>
      </c>
      <c r="AU299" s="178" t="s">
        <v>88</v>
      </c>
      <c r="AY299" s="18" t="s">
        <v>140</v>
      </c>
      <c r="BE299" s="179">
        <f>IF(N299="základní",J299,0)</f>
        <v>0</v>
      </c>
      <c r="BF299" s="179">
        <f>IF(N299="snížená",J299,0)</f>
        <v>0</v>
      </c>
      <c r="BG299" s="179">
        <f>IF(N299="zákl. přenesená",J299,0)</f>
        <v>0</v>
      </c>
      <c r="BH299" s="179">
        <f>IF(N299="sníž. přenesená",J299,0)</f>
        <v>0</v>
      </c>
      <c r="BI299" s="179">
        <f>IF(N299="nulová",J299,0)</f>
        <v>0</v>
      </c>
      <c r="BJ299" s="18" t="s">
        <v>86</v>
      </c>
      <c r="BK299" s="179">
        <f>ROUND(I299*H299,2)</f>
        <v>0</v>
      </c>
      <c r="BL299" s="18" t="s">
        <v>86</v>
      </c>
      <c r="BM299" s="178" t="s">
        <v>2507</v>
      </c>
    </row>
    <row r="300" spans="1:65" s="2" customFormat="1" ht="11.25">
      <c r="A300" s="36"/>
      <c r="B300" s="37"/>
      <c r="C300" s="38"/>
      <c r="D300" s="180" t="s">
        <v>146</v>
      </c>
      <c r="E300" s="38"/>
      <c r="F300" s="181" t="s">
        <v>2275</v>
      </c>
      <c r="G300" s="38"/>
      <c r="H300" s="38"/>
      <c r="I300" s="182"/>
      <c r="J300" s="38"/>
      <c r="K300" s="38"/>
      <c r="L300" s="41"/>
      <c r="M300" s="183"/>
      <c r="N300" s="18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8" t="s">
        <v>146</v>
      </c>
      <c r="AU300" s="18" t="s">
        <v>88</v>
      </c>
    </row>
    <row r="301" spans="1:65" s="2" customFormat="1" ht="11.25">
      <c r="A301" s="36"/>
      <c r="B301" s="37"/>
      <c r="C301" s="38"/>
      <c r="D301" s="198" t="s">
        <v>191</v>
      </c>
      <c r="E301" s="38"/>
      <c r="F301" s="199" t="s">
        <v>2277</v>
      </c>
      <c r="G301" s="38"/>
      <c r="H301" s="38"/>
      <c r="I301" s="182"/>
      <c r="J301" s="38"/>
      <c r="K301" s="38"/>
      <c r="L301" s="41"/>
      <c r="M301" s="183"/>
      <c r="N301" s="18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191</v>
      </c>
      <c r="AU301" s="18" t="s">
        <v>88</v>
      </c>
    </row>
    <row r="302" spans="1:65" s="11" customFormat="1" ht="25.9" customHeight="1">
      <c r="B302" s="153"/>
      <c r="C302" s="154"/>
      <c r="D302" s="155" t="s">
        <v>77</v>
      </c>
      <c r="E302" s="156" t="s">
        <v>1524</v>
      </c>
      <c r="F302" s="156" t="s">
        <v>1525</v>
      </c>
      <c r="G302" s="154"/>
      <c r="H302" s="154"/>
      <c r="I302" s="157"/>
      <c r="J302" s="158">
        <f>BK302</f>
        <v>0</v>
      </c>
      <c r="K302" s="154"/>
      <c r="L302" s="159"/>
      <c r="M302" s="160"/>
      <c r="N302" s="161"/>
      <c r="O302" s="161"/>
      <c r="P302" s="162">
        <f>SUM(P303:P311)</f>
        <v>0</v>
      </c>
      <c r="Q302" s="161"/>
      <c r="R302" s="162">
        <f>SUM(R303:R311)</f>
        <v>0</v>
      </c>
      <c r="S302" s="161"/>
      <c r="T302" s="163">
        <f>SUM(T303:T311)</f>
        <v>0</v>
      </c>
      <c r="AR302" s="164" t="s">
        <v>139</v>
      </c>
      <c r="AT302" s="165" t="s">
        <v>77</v>
      </c>
      <c r="AU302" s="165" t="s">
        <v>78</v>
      </c>
      <c r="AY302" s="164" t="s">
        <v>140</v>
      </c>
      <c r="BK302" s="166">
        <f>SUM(BK303:BK311)</f>
        <v>0</v>
      </c>
    </row>
    <row r="303" spans="1:65" s="2" customFormat="1" ht="16.5" customHeight="1">
      <c r="A303" s="36"/>
      <c r="B303" s="37"/>
      <c r="C303" s="167" t="s">
        <v>765</v>
      </c>
      <c r="D303" s="167" t="s">
        <v>141</v>
      </c>
      <c r="E303" s="168" t="s">
        <v>2508</v>
      </c>
      <c r="F303" s="169" t="s">
        <v>2509</v>
      </c>
      <c r="G303" s="170" t="s">
        <v>1529</v>
      </c>
      <c r="H303" s="171">
        <v>6</v>
      </c>
      <c r="I303" s="172"/>
      <c r="J303" s="173">
        <f>ROUND(I303*H303,2)</f>
        <v>0</v>
      </c>
      <c r="K303" s="169" t="s">
        <v>245</v>
      </c>
      <c r="L303" s="41"/>
      <c r="M303" s="174" t="s">
        <v>32</v>
      </c>
      <c r="N303" s="175" t="s">
        <v>49</v>
      </c>
      <c r="O303" s="66"/>
      <c r="P303" s="176">
        <f>O303*H303</f>
        <v>0</v>
      </c>
      <c r="Q303" s="176">
        <v>0</v>
      </c>
      <c r="R303" s="176">
        <f>Q303*H303</f>
        <v>0</v>
      </c>
      <c r="S303" s="176">
        <v>0</v>
      </c>
      <c r="T303" s="177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78" t="s">
        <v>86</v>
      </c>
      <c r="AT303" s="178" t="s">
        <v>141</v>
      </c>
      <c r="AU303" s="178" t="s">
        <v>86</v>
      </c>
      <c r="AY303" s="18" t="s">
        <v>140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18" t="s">
        <v>86</v>
      </c>
      <c r="BK303" s="179">
        <f>ROUND(I303*H303,2)</f>
        <v>0</v>
      </c>
      <c r="BL303" s="18" t="s">
        <v>86</v>
      </c>
      <c r="BM303" s="178" t="s">
        <v>2510</v>
      </c>
    </row>
    <row r="304" spans="1:65" s="2" customFormat="1" ht="11.25">
      <c r="A304" s="36"/>
      <c r="B304" s="37"/>
      <c r="C304" s="38"/>
      <c r="D304" s="180" t="s">
        <v>146</v>
      </c>
      <c r="E304" s="38"/>
      <c r="F304" s="181" t="s">
        <v>2509</v>
      </c>
      <c r="G304" s="38"/>
      <c r="H304" s="38"/>
      <c r="I304" s="182"/>
      <c r="J304" s="38"/>
      <c r="K304" s="38"/>
      <c r="L304" s="41"/>
      <c r="M304" s="183"/>
      <c r="N304" s="184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8" t="s">
        <v>146</v>
      </c>
      <c r="AU304" s="18" t="s">
        <v>86</v>
      </c>
    </row>
    <row r="305" spans="1:65" s="2" customFormat="1" ht="11.25">
      <c r="A305" s="36"/>
      <c r="B305" s="37"/>
      <c r="C305" s="38"/>
      <c r="D305" s="198" t="s">
        <v>191</v>
      </c>
      <c r="E305" s="38"/>
      <c r="F305" s="199" t="s">
        <v>2511</v>
      </c>
      <c r="G305" s="38"/>
      <c r="H305" s="38"/>
      <c r="I305" s="182"/>
      <c r="J305" s="38"/>
      <c r="K305" s="38"/>
      <c r="L305" s="41"/>
      <c r="M305" s="183"/>
      <c r="N305" s="18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191</v>
      </c>
      <c r="AU305" s="18" t="s">
        <v>86</v>
      </c>
    </row>
    <row r="306" spans="1:65" s="2" customFormat="1" ht="16.5" customHeight="1">
      <c r="A306" s="36"/>
      <c r="B306" s="37"/>
      <c r="C306" s="167" t="s">
        <v>770</v>
      </c>
      <c r="D306" s="167" t="s">
        <v>141</v>
      </c>
      <c r="E306" s="168" t="s">
        <v>2284</v>
      </c>
      <c r="F306" s="169" t="s">
        <v>2285</v>
      </c>
      <c r="G306" s="170" t="s">
        <v>1529</v>
      </c>
      <c r="H306" s="171">
        <v>4</v>
      </c>
      <c r="I306" s="172"/>
      <c r="J306" s="173">
        <f>ROUND(I306*H306,2)</f>
        <v>0</v>
      </c>
      <c r="K306" s="169" t="s">
        <v>245</v>
      </c>
      <c r="L306" s="41"/>
      <c r="M306" s="174" t="s">
        <v>32</v>
      </c>
      <c r="N306" s="175" t="s">
        <v>49</v>
      </c>
      <c r="O306" s="66"/>
      <c r="P306" s="176">
        <f>O306*H306</f>
        <v>0</v>
      </c>
      <c r="Q306" s="176">
        <v>0</v>
      </c>
      <c r="R306" s="176">
        <f>Q306*H306</f>
        <v>0</v>
      </c>
      <c r="S306" s="176">
        <v>0</v>
      </c>
      <c r="T306" s="17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8" t="s">
        <v>86</v>
      </c>
      <c r="AT306" s="178" t="s">
        <v>141</v>
      </c>
      <c r="AU306" s="178" t="s">
        <v>86</v>
      </c>
      <c r="AY306" s="18" t="s">
        <v>140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18" t="s">
        <v>86</v>
      </c>
      <c r="BK306" s="179">
        <f>ROUND(I306*H306,2)</f>
        <v>0</v>
      </c>
      <c r="BL306" s="18" t="s">
        <v>86</v>
      </c>
      <c r="BM306" s="178" t="s">
        <v>2512</v>
      </c>
    </row>
    <row r="307" spans="1:65" s="2" customFormat="1" ht="11.25">
      <c r="A307" s="36"/>
      <c r="B307" s="37"/>
      <c r="C307" s="38"/>
      <c r="D307" s="180" t="s">
        <v>146</v>
      </c>
      <c r="E307" s="38"/>
      <c r="F307" s="181" t="s">
        <v>2285</v>
      </c>
      <c r="G307" s="38"/>
      <c r="H307" s="38"/>
      <c r="I307" s="182"/>
      <c r="J307" s="38"/>
      <c r="K307" s="38"/>
      <c r="L307" s="41"/>
      <c r="M307" s="183"/>
      <c r="N307" s="18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146</v>
      </c>
      <c r="AU307" s="18" t="s">
        <v>86</v>
      </c>
    </row>
    <row r="308" spans="1:65" s="2" customFormat="1" ht="11.25">
      <c r="A308" s="36"/>
      <c r="B308" s="37"/>
      <c r="C308" s="38"/>
      <c r="D308" s="198" t="s">
        <v>191</v>
      </c>
      <c r="E308" s="38"/>
      <c r="F308" s="199" t="s">
        <v>2287</v>
      </c>
      <c r="G308" s="38"/>
      <c r="H308" s="38"/>
      <c r="I308" s="182"/>
      <c r="J308" s="38"/>
      <c r="K308" s="38"/>
      <c r="L308" s="41"/>
      <c r="M308" s="183"/>
      <c r="N308" s="184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8" t="s">
        <v>191</v>
      </c>
      <c r="AU308" s="18" t="s">
        <v>86</v>
      </c>
    </row>
    <row r="309" spans="1:65" s="2" customFormat="1" ht="16.5" customHeight="1">
      <c r="A309" s="36"/>
      <c r="B309" s="37"/>
      <c r="C309" s="167" t="s">
        <v>777</v>
      </c>
      <c r="D309" s="167" t="s">
        <v>141</v>
      </c>
      <c r="E309" s="168" t="s">
        <v>2288</v>
      </c>
      <c r="F309" s="169" t="s">
        <v>2289</v>
      </c>
      <c r="G309" s="170" t="s">
        <v>1529</v>
      </c>
      <c r="H309" s="171">
        <v>3</v>
      </c>
      <c r="I309" s="172"/>
      <c r="J309" s="173">
        <f>ROUND(I309*H309,2)</f>
        <v>0</v>
      </c>
      <c r="K309" s="169" t="s">
        <v>245</v>
      </c>
      <c r="L309" s="41"/>
      <c r="M309" s="174" t="s">
        <v>32</v>
      </c>
      <c r="N309" s="175" t="s">
        <v>49</v>
      </c>
      <c r="O309" s="66"/>
      <c r="P309" s="176">
        <f>O309*H309</f>
        <v>0</v>
      </c>
      <c r="Q309" s="176">
        <v>0</v>
      </c>
      <c r="R309" s="176">
        <f>Q309*H309</f>
        <v>0</v>
      </c>
      <c r="S309" s="176">
        <v>0</v>
      </c>
      <c r="T309" s="177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78" t="s">
        <v>144</v>
      </c>
      <c r="AT309" s="178" t="s">
        <v>141</v>
      </c>
      <c r="AU309" s="178" t="s">
        <v>86</v>
      </c>
      <c r="AY309" s="18" t="s">
        <v>140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18" t="s">
        <v>86</v>
      </c>
      <c r="BK309" s="179">
        <f>ROUND(I309*H309,2)</f>
        <v>0</v>
      </c>
      <c r="BL309" s="18" t="s">
        <v>144</v>
      </c>
      <c r="BM309" s="178" t="s">
        <v>2513</v>
      </c>
    </row>
    <row r="310" spans="1:65" s="2" customFormat="1" ht="11.25">
      <c r="A310" s="36"/>
      <c r="B310" s="37"/>
      <c r="C310" s="38"/>
      <c r="D310" s="180" t="s">
        <v>146</v>
      </c>
      <c r="E310" s="38"/>
      <c r="F310" s="181" t="s">
        <v>2289</v>
      </c>
      <c r="G310" s="38"/>
      <c r="H310" s="38"/>
      <c r="I310" s="182"/>
      <c r="J310" s="38"/>
      <c r="K310" s="38"/>
      <c r="L310" s="41"/>
      <c r="M310" s="183"/>
      <c r="N310" s="184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8" t="s">
        <v>146</v>
      </c>
      <c r="AU310" s="18" t="s">
        <v>86</v>
      </c>
    </row>
    <row r="311" spans="1:65" s="2" customFormat="1" ht="11.25">
      <c r="A311" s="36"/>
      <c r="B311" s="37"/>
      <c r="C311" s="38"/>
      <c r="D311" s="198" t="s">
        <v>191</v>
      </c>
      <c r="E311" s="38"/>
      <c r="F311" s="199" t="s">
        <v>2291</v>
      </c>
      <c r="G311" s="38"/>
      <c r="H311" s="38"/>
      <c r="I311" s="182"/>
      <c r="J311" s="38"/>
      <c r="K311" s="38"/>
      <c r="L311" s="41"/>
      <c r="M311" s="183"/>
      <c r="N311" s="18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8" t="s">
        <v>191</v>
      </c>
      <c r="AU311" s="18" t="s">
        <v>86</v>
      </c>
    </row>
    <row r="312" spans="1:65" s="11" customFormat="1" ht="25.9" customHeight="1">
      <c r="B312" s="153"/>
      <c r="C312" s="154"/>
      <c r="D312" s="155" t="s">
        <v>77</v>
      </c>
      <c r="E312" s="156" t="s">
        <v>183</v>
      </c>
      <c r="F312" s="156" t="s">
        <v>90</v>
      </c>
      <c r="G312" s="154"/>
      <c r="H312" s="154"/>
      <c r="I312" s="157"/>
      <c r="J312" s="158">
        <f>BK312</f>
        <v>0</v>
      </c>
      <c r="K312" s="154"/>
      <c r="L312" s="159"/>
      <c r="M312" s="160"/>
      <c r="N312" s="161"/>
      <c r="O312" s="161"/>
      <c r="P312" s="162">
        <f>P313+P316</f>
        <v>0</v>
      </c>
      <c r="Q312" s="161"/>
      <c r="R312" s="162">
        <f>R313+R316</f>
        <v>0</v>
      </c>
      <c r="S312" s="161"/>
      <c r="T312" s="163">
        <f>T313+T316</f>
        <v>0</v>
      </c>
      <c r="AR312" s="164" t="s">
        <v>160</v>
      </c>
      <c r="AT312" s="165" t="s">
        <v>77</v>
      </c>
      <c r="AU312" s="165" t="s">
        <v>78</v>
      </c>
      <c r="AY312" s="164" t="s">
        <v>140</v>
      </c>
      <c r="BK312" s="166">
        <f>BK313+BK316</f>
        <v>0</v>
      </c>
    </row>
    <row r="313" spans="1:65" s="11" customFormat="1" ht="22.9" customHeight="1">
      <c r="B313" s="153"/>
      <c r="C313" s="154"/>
      <c r="D313" s="155" t="s">
        <v>77</v>
      </c>
      <c r="E313" s="196" t="s">
        <v>200</v>
      </c>
      <c r="F313" s="196" t="s">
        <v>201</v>
      </c>
      <c r="G313" s="154"/>
      <c r="H313" s="154"/>
      <c r="I313" s="157"/>
      <c r="J313" s="197">
        <f>BK313</f>
        <v>0</v>
      </c>
      <c r="K313" s="154"/>
      <c r="L313" s="159"/>
      <c r="M313" s="160"/>
      <c r="N313" s="161"/>
      <c r="O313" s="161"/>
      <c r="P313" s="162">
        <f>SUM(P314:P315)</f>
        <v>0</v>
      </c>
      <c r="Q313" s="161"/>
      <c r="R313" s="162">
        <f>SUM(R314:R315)</f>
        <v>0</v>
      </c>
      <c r="S313" s="161"/>
      <c r="T313" s="163">
        <f>SUM(T314:T315)</f>
        <v>0</v>
      </c>
      <c r="AR313" s="164" t="s">
        <v>160</v>
      </c>
      <c r="AT313" s="165" t="s">
        <v>77</v>
      </c>
      <c r="AU313" s="165" t="s">
        <v>86</v>
      </c>
      <c r="AY313" s="164" t="s">
        <v>140</v>
      </c>
      <c r="BK313" s="166">
        <f>SUM(BK314:BK315)</f>
        <v>0</v>
      </c>
    </row>
    <row r="314" spans="1:65" s="2" customFormat="1" ht="16.5" customHeight="1">
      <c r="A314" s="36"/>
      <c r="B314" s="37"/>
      <c r="C314" s="167" t="s">
        <v>806</v>
      </c>
      <c r="D314" s="167" t="s">
        <v>141</v>
      </c>
      <c r="E314" s="168" t="s">
        <v>202</v>
      </c>
      <c r="F314" s="169" t="s">
        <v>201</v>
      </c>
      <c r="G314" s="170" t="s">
        <v>821</v>
      </c>
      <c r="H314" s="171">
        <v>1</v>
      </c>
      <c r="I314" s="172"/>
      <c r="J314" s="173">
        <f>ROUND(I314*H314,2)</f>
        <v>0</v>
      </c>
      <c r="K314" s="169" t="s">
        <v>32</v>
      </c>
      <c r="L314" s="41"/>
      <c r="M314" s="174" t="s">
        <v>32</v>
      </c>
      <c r="N314" s="175" t="s">
        <v>49</v>
      </c>
      <c r="O314" s="66"/>
      <c r="P314" s="176">
        <f>O314*H314</f>
        <v>0</v>
      </c>
      <c r="Q314" s="176">
        <v>0</v>
      </c>
      <c r="R314" s="176">
        <f>Q314*H314</f>
        <v>0</v>
      </c>
      <c r="S314" s="176">
        <v>0</v>
      </c>
      <c r="T314" s="177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78" t="s">
        <v>189</v>
      </c>
      <c r="AT314" s="178" t="s">
        <v>141</v>
      </c>
      <c r="AU314" s="178" t="s">
        <v>88</v>
      </c>
      <c r="AY314" s="18" t="s">
        <v>140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18" t="s">
        <v>86</v>
      </c>
      <c r="BK314" s="179">
        <f>ROUND(I314*H314,2)</f>
        <v>0</v>
      </c>
      <c r="BL314" s="18" t="s">
        <v>189</v>
      </c>
      <c r="BM314" s="178" t="s">
        <v>2514</v>
      </c>
    </row>
    <row r="315" spans="1:65" s="2" customFormat="1" ht="11.25">
      <c r="A315" s="36"/>
      <c r="B315" s="37"/>
      <c r="C315" s="38"/>
      <c r="D315" s="180" t="s">
        <v>146</v>
      </c>
      <c r="E315" s="38"/>
      <c r="F315" s="181" t="s">
        <v>201</v>
      </c>
      <c r="G315" s="38"/>
      <c r="H315" s="38"/>
      <c r="I315" s="182"/>
      <c r="J315" s="38"/>
      <c r="K315" s="38"/>
      <c r="L315" s="41"/>
      <c r="M315" s="183"/>
      <c r="N315" s="184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8" t="s">
        <v>146</v>
      </c>
      <c r="AU315" s="18" t="s">
        <v>88</v>
      </c>
    </row>
    <row r="316" spans="1:65" s="11" customFormat="1" ht="22.9" customHeight="1">
      <c r="B316" s="153"/>
      <c r="C316" s="154"/>
      <c r="D316" s="155" t="s">
        <v>77</v>
      </c>
      <c r="E316" s="196" t="s">
        <v>207</v>
      </c>
      <c r="F316" s="196" t="s">
        <v>208</v>
      </c>
      <c r="G316" s="154"/>
      <c r="H316" s="154"/>
      <c r="I316" s="157"/>
      <c r="J316" s="197">
        <f>BK316</f>
        <v>0</v>
      </c>
      <c r="K316" s="154"/>
      <c r="L316" s="159"/>
      <c r="M316" s="160"/>
      <c r="N316" s="161"/>
      <c r="O316" s="161"/>
      <c r="P316" s="162">
        <f>SUM(P317:P319)</f>
        <v>0</v>
      </c>
      <c r="Q316" s="161"/>
      <c r="R316" s="162">
        <f>SUM(R317:R319)</f>
        <v>0</v>
      </c>
      <c r="S316" s="161"/>
      <c r="T316" s="163">
        <f>SUM(T317:T319)</f>
        <v>0</v>
      </c>
      <c r="AR316" s="164" t="s">
        <v>160</v>
      </c>
      <c r="AT316" s="165" t="s">
        <v>77</v>
      </c>
      <c r="AU316" s="165" t="s">
        <v>86</v>
      </c>
      <c r="AY316" s="164" t="s">
        <v>140</v>
      </c>
      <c r="BK316" s="166">
        <f>SUM(BK317:BK319)</f>
        <v>0</v>
      </c>
    </row>
    <row r="317" spans="1:65" s="2" customFormat="1" ht="16.5" customHeight="1">
      <c r="A317" s="36"/>
      <c r="B317" s="37"/>
      <c r="C317" s="167" t="s">
        <v>814</v>
      </c>
      <c r="D317" s="167" t="s">
        <v>141</v>
      </c>
      <c r="E317" s="168" t="s">
        <v>2297</v>
      </c>
      <c r="F317" s="169" t="s">
        <v>2298</v>
      </c>
      <c r="G317" s="170" t="s">
        <v>821</v>
      </c>
      <c r="H317" s="171">
        <v>1</v>
      </c>
      <c r="I317" s="172"/>
      <c r="J317" s="173">
        <f>ROUND(I317*H317,2)</f>
        <v>0</v>
      </c>
      <c r="K317" s="169" t="s">
        <v>245</v>
      </c>
      <c r="L317" s="41"/>
      <c r="M317" s="174" t="s">
        <v>32</v>
      </c>
      <c r="N317" s="175" t="s">
        <v>49</v>
      </c>
      <c r="O317" s="66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8" t="s">
        <v>189</v>
      </c>
      <c r="AT317" s="178" t="s">
        <v>141</v>
      </c>
      <c r="AU317" s="178" t="s">
        <v>88</v>
      </c>
      <c r="AY317" s="18" t="s">
        <v>140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86</v>
      </c>
      <c r="BK317" s="179">
        <f>ROUND(I317*H317,2)</f>
        <v>0</v>
      </c>
      <c r="BL317" s="18" t="s">
        <v>189</v>
      </c>
      <c r="BM317" s="178" t="s">
        <v>2515</v>
      </c>
    </row>
    <row r="318" spans="1:65" s="2" customFormat="1" ht="11.25">
      <c r="A318" s="36"/>
      <c r="B318" s="37"/>
      <c r="C318" s="38"/>
      <c r="D318" s="180" t="s">
        <v>146</v>
      </c>
      <c r="E318" s="38"/>
      <c r="F318" s="181" t="s">
        <v>2298</v>
      </c>
      <c r="G318" s="38"/>
      <c r="H318" s="38"/>
      <c r="I318" s="182"/>
      <c r="J318" s="38"/>
      <c r="K318" s="38"/>
      <c r="L318" s="41"/>
      <c r="M318" s="183"/>
      <c r="N318" s="18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146</v>
      </c>
      <c r="AU318" s="18" t="s">
        <v>88</v>
      </c>
    </row>
    <row r="319" spans="1:65" s="2" customFormat="1" ht="11.25">
      <c r="A319" s="36"/>
      <c r="B319" s="37"/>
      <c r="C319" s="38"/>
      <c r="D319" s="198" t="s">
        <v>191</v>
      </c>
      <c r="E319" s="38"/>
      <c r="F319" s="199" t="s">
        <v>2300</v>
      </c>
      <c r="G319" s="38"/>
      <c r="H319" s="38"/>
      <c r="I319" s="182"/>
      <c r="J319" s="38"/>
      <c r="K319" s="38"/>
      <c r="L319" s="41"/>
      <c r="M319" s="186"/>
      <c r="N319" s="187"/>
      <c r="O319" s="188"/>
      <c r="P319" s="188"/>
      <c r="Q319" s="188"/>
      <c r="R319" s="188"/>
      <c r="S319" s="188"/>
      <c r="T319" s="189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8" t="s">
        <v>191</v>
      </c>
      <c r="AU319" s="18" t="s">
        <v>88</v>
      </c>
    </row>
    <row r="320" spans="1:65" s="2" customFormat="1" ht="6.95" customHeight="1">
      <c r="A320" s="36"/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41"/>
      <c r="M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</row>
  </sheetData>
  <sheetProtection algorithmName="SHA-512" hashValue="me5krWHGodNP1eGAjjMxCDxhitI/63uRrMfCCbhjLZIFGfSMjlwPM5Qk/RN3MU5pbtnAu4+2mCDw+9YE73xGhQ==" saltValue="4gjkdGSwRBBxZkYGr3ZnxSZotaV5JVizF5xz5dAiOYkf6dE4JYYuLT/nKFTLdtvfisa+/urXPSdViCxJhHGveA==" spinCount="100000" sheet="1" objects="1" scenarios="1" formatColumns="0" formatRows="0" autoFilter="0"/>
  <autoFilter ref="C93:K319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/>
    <hyperlink ref="F104" r:id="rId2"/>
    <hyperlink ref="F108" r:id="rId3"/>
    <hyperlink ref="F112" r:id="rId4"/>
    <hyperlink ref="F116" r:id="rId5"/>
    <hyperlink ref="F120" r:id="rId6"/>
    <hyperlink ref="F125" r:id="rId7"/>
    <hyperlink ref="F129" r:id="rId8"/>
    <hyperlink ref="F138" r:id="rId9"/>
    <hyperlink ref="F142" r:id="rId10"/>
    <hyperlink ref="F147" r:id="rId11"/>
    <hyperlink ref="F156" r:id="rId12"/>
    <hyperlink ref="F160" r:id="rId13"/>
    <hyperlink ref="F163" r:id="rId14"/>
    <hyperlink ref="F168" r:id="rId15"/>
    <hyperlink ref="F175" r:id="rId16"/>
    <hyperlink ref="F182" r:id="rId17"/>
    <hyperlink ref="F187" r:id="rId18"/>
    <hyperlink ref="F196" r:id="rId19"/>
    <hyperlink ref="F199" r:id="rId20"/>
    <hyperlink ref="F202" r:id="rId21"/>
    <hyperlink ref="F205" r:id="rId22"/>
    <hyperlink ref="F208" r:id="rId23"/>
    <hyperlink ref="F211" r:id="rId24"/>
    <hyperlink ref="F220" r:id="rId25"/>
    <hyperlink ref="F231" r:id="rId26"/>
    <hyperlink ref="F238" r:id="rId27"/>
    <hyperlink ref="F242" r:id="rId28"/>
    <hyperlink ref="F248" r:id="rId29"/>
    <hyperlink ref="F251" r:id="rId30"/>
    <hyperlink ref="F256" r:id="rId31"/>
    <hyperlink ref="F260" r:id="rId32"/>
    <hyperlink ref="F265" r:id="rId33"/>
    <hyperlink ref="F270" r:id="rId34"/>
    <hyperlink ref="F277" r:id="rId35"/>
    <hyperlink ref="F280" r:id="rId36"/>
    <hyperlink ref="F283" r:id="rId37"/>
    <hyperlink ref="F288" r:id="rId38"/>
    <hyperlink ref="F301" r:id="rId39"/>
    <hyperlink ref="F305" r:id="rId40"/>
    <hyperlink ref="F308" r:id="rId41"/>
    <hyperlink ref="F311" r:id="rId42"/>
    <hyperlink ref="F319" r:id="rId4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117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2516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25. 2. 2022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47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ROUND((SUM(BE86:BE268)),  2)</f>
        <v>0</v>
      </c>
      <c r="G33" s="36"/>
      <c r="H33" s="36"/>
      <c r="I33" s="120">
        <v>0.21</v>
      </c>
      <c r="J33" s="119">
        <f>ROUND(((SUM(BE86:BE268))*I33),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ROUND((SUM(BF86:BF268)),  2)</f>
        <v>0</v>
      </c>
      <c r="G34" s="36"/>
      <c r="H34" s="36"/>
      <c r="I34" s="120">
        <v>0.15</v>
      </c>
      <c r="J34" s="119">
        <f>ROUND(((SUM(BF86:BF268))*I34),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ROUND((SUM(BG86:BG268)),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ROUND((SUM(BH86:BH268)),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ROUND((SUM(BI86:BI268)),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119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117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UT - Vytápění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25. 2. 2022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120</v>
      </c>
      <c r="D57" s="133"/>
      <c r="E57" s="133"/>
      <c r="F57" s="133"/>
      <c r="G57" s="133"/>
      <c r="H57" s="133"/>
      <c r="I57" s="133"/>
      <c r="J57" s="134" t="s">
        <v>121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122</v>
      </c>
    </row>
    <row r="60" spans="1:47" s="9" customFormat="1" ht="24.95" customHeight="1">
      <c r="B60" s="136"/>
      <c r="C60" s="137"/>
      <c r="D60" s="138" t="s">
        <v>223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2517</v>
      </c>
      <c r="E61" s="193"/>
      <c r="F61" s="193"/>
      <c r="G61" s="193"/>
      <c r="H61" s="193"/>
      <c r="I61" s="193"/>
      <c r="J61" s="194">
        <f>J88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2518</v>
      </c>
      <c r="E62" s="193"/>
      <c r="F62" s="193"/>
      <c r="G62" s="193"/>
      <c r="H62" s="193"/>
      <c r="I62" s="193"/>
      <c r="J62" s="194">
        <f>J110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2519</v>
      </c>
      <c r="E63" s="193"/>
      <c r="F63" s="193"/>
      <c r="G63" s="193"/>
      <c r="H63" s="193"/>
      <c r="I63" s="193"/>
      <c r="J63" s="194">
        <f>J126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2520</v>
      </c>
      <c r="E64" s="193"/>
      <c r="F64" s="193"/>
      <c r="G64" s="193"/>
      <c r="H64" s="193"/>
      <c r="I64" s="193"/>
      <c r="J64" s="194">
        <f>J167</f>
        <v>0</v>
      </c>
      <c r="K64" s="191"/>
      <c r="L64" s="195"/>
    </row>
    <row r="65" spans="1:31" s="12" customFormat="1" ht="19.899999999999999" customHeight="1">
      <c r="B65" s="190"/>
      <c r="C65" s="191"/>
      <c r="D65" s="192" t="s">
        <v>2521</v>
      </c>
      <c r="E65" s="193"/>
      <c r="F65" s="193"/>
      <c r="G65" s="193"/>
      <c r="H65" s="193"/>
      <c r="I65" s="193"/>
      <c r="J65" s="194">
        <f>J228</f>
        <v>0</v>
      </c>
      <c r="K65" s="191"/>
      <c r="L65" s="195"/>
    </row>
    <row r="66" spans="1:31" s="9" customFormat="1" ht="24.95" customHeight="1">
      <c r="B66" s="136"/>
      <c r="C66" s="137"/>
      <c r="D66" s="138" t="s">
        <v>238</v>
      </c>
      <c r="E66" s="139"/>
      <c r="F66" s="139"/>
      <c r="G66" s="139"/>
      <c r="H66" s="139"/>
      <c r="I66" s="139"/>
      <c r="J66" s="140">
        <f>J262</f>
        <v>0</v>
      </c>
      <c r="K66" s="137"/>
      <c r="L66" s="141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4" t="s">
        <v>124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0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88" t="str">
        <f>E7</f>
        <v>Objekt zázemí a šaten sport. organizace</v>
      </c>
      <c r="F76" s="389"/>
      <c r="G76" s="389"/>
      <c r="H76" s="389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117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45" t="str">
        <f>E9</f>
        <v>UT - Vytápění</v>
      </c>
      <c r="F78" s="390"/>
      <c r="G78" s="390"/>
      <c r="H78" s="390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0" t="s">
        <v>22</v>
      </c>
      <c r="D80" s="38"/>
      <c r="E80" s="38"/>
      <c r="F80" s="28" t="str">
        <f>F12</f>
        <v xml:space="preserve">Štěnovický Borek </v>
      </c>
      <c r="G80" s="38"/>
      <c r="H80" s="38"/>
      <c r="I80" s="30" t="s">
        <v>24</v>
      </c>
      <c r="J80" s="61" t="str">
        <f>IF(J12="","",J12)</f>
        <v>25. 2. 2022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40.15" customHeight="1">
      <c r="A82" s="36"/>
      <c r="B82" s="37"/>
      <c r="C82" s="30" t="s">
        <v>30</v>
      </c>
      <c r="D82" s="38"/>
      <c r="E82" s="38"/>
      <c r="F82" s="28" t="str">
        <f>E15</f>
        <v>Obec Štěnovický Borek, Štěnovický Borek 28, 33209</v>
      </c>
      <c r="G82" s="38"/>
      <c r="H82" s="38"/>
      <c r="I82" s="30" t="s">
        <v>37</v>
      </c>
      <c r="J82" s="34" t="str">
        <f>E21</f>
        <v>Dipl. tech. Josef Špeta, autorizovaný stavitel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0" t="s">
        <v>35</v>
      </c>
      <c r="D83" s="38"/>
      <c r="E83" s="38"/>
      <c r="F83" s="28" t="str">
        <f>IF(E18="","",E18)</f>
        <v>Vyplň údaj</v>
      </c>
      <c r="G83" s="38"/>
      <c r="H83" s="38"/>
      <c r="I83" s="30" t="s">
        <v>40</v>
      </c>
      <c r="J83" s="34" t="str">
        <f>E24</f>
        <v>Jakub Vilingr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0" customFormat="1" ht="29.25" customHeight="1">
      <c r="A85" s="142"/>
      <c r="B85" s="143"/>
      <c r="C85" s="144" t="s">
        <v>125</v>
      </c>
      <c r="D85" s="145" t="s">
        <v>63</v>
      </c>
      <c r="E85" s="145" t="s">
        <v>59</v>
      </c>
      <c r="F85" s="145" t="s">
        <v>60</v>
      </c>
      <c r="G85" s="145" t="s">
        <v>126</v>
      </c>
      <c r="H85" s="145" t="s">
        <v>127</v>
      </c>
      <c r="I85" s="145" t="s">
        <v>128</v>
      </c>
      <c r="J85" s="145" t="s">
        <v>121</v>
      </c>
      <c r="K85" s="146" t="s">
        <v>129</v>
      </c>
      <c r="L85" s="147"/>
      <c r="M85" s="70" t="s">
        <v>32</v>
      </c>
      <c r="N85" s="71" t="s">
        <v>48</v>
      </c>
      <c r="O85" s="71" t="s">
        <v>130</v>
      </c>
      <c r="P85" s="71" t="s">
        <v>131</v>
      </c>
      <c r="Q85" s="71" t="s">
        <v>132</v>
      </c>
      <c r="R85" s="71" t="s">
        <v>133</v>
      </c>
      <c r="S85" s="71" t="s">
        <v>134</v>
      </c>
      <c r="T85" s="72" t="s">
        <v>135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pans="1:65" s="2" customFormat="1" ht="22.9" customHeight="1">
      <c r="A86" s="36"/>
      <c r="B86" s="37"/>
      <c r="C86" s="77" t="s">
        <v>136</v>
      </c>
      <c r="D86" s="38"/>
      <c r="E86" s="38"/>
      <c r="F86" s="38"/>
      <c r="G86" s="38"/>
      <c r="H86" s="38"/>
      <c r="I86" s="38"/>
      <c r="J86" s="148">
        <f>BK86</f>
        <v>0</v>
      </c>
      <c r="K86" s="38"/>
      <c r="L86" s="41"/>
      <c r="M86" s="73"/>
      <c r="N86" s="149"/>
      <c r="O86" s="74"/>
      <c r="P86" s="150">
        <f>P87+P262</f>
        <v>0</v>
      </c>
      <c r="Q86" s="74"/>
      <c r="R86" s="150">
        <f>R87+R262</f>
        <v>0.80274000000000001</v>
      </c>
      <c r="S86" s="74"/>
      <c r="T86" s="151">
        <f>T87+T262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8" t="s">
        <v>77</v>
      </c>
      <c r="AU86" s="18" t="s">
        <v>122</v>
      </c>
      <c r="BK86" s="152">
        <f>BK87+BK262</f>
        <v>0</v>
      </c>
    </row>
    <row r="87" spans="1:65" s="11" customFormat="1" ht="25.9" customHeight="1">
      <c r="B87" s="153"/>
      <c r="C87" s="154"/>
      <c r="D87" s="155" t="s">
        <v>77</v>
      </c>
      <c r="E87" s="156" t="s">
        <v>836</v>
      </c>
      <c r="F87" s="156" t="s">
        <v>837</v>
      </c>
      <c r="G87" s="154"/>
      <c r="H87" s="154"/>
      <c r="I87" s="157"/>
      <c r="J87" s="158">
        <f>BK87</f>
        <v>0</v>
      </c>
      <c r="K87" s="154"/>
      <c r="L87" s="159"/>
      <c r="M87" s="160"/>
      <c r="N87" s="161"/>
      <c r="O87" s="161"/>
      <c r="P87" s="162">
        <f>P88+P110+P126+P167+P228</f>
        <v>0</v>
      </c>
      <c r="Q87" s="161"/>
      <c r="R87" s="162">
        <f>R88+R110+R126+R167+R228</f>
        <v>0.80274000000000001</v>
      </c>
      <c r="S87" s="161"/>
      <c r="T87" s="163">
        <f>T88+T110+T126+T167+T228</f>
        <v>0</v>
      </c>
      <c r="AR87" s="164" t="s">
        <v>88</v>
      </c>
      <c r="AT87" s="165" t="s">
        <v>77</v>
      </c>
      <c r="AU87" s="165" t="s">
        <v>78</v>
      </c>
      <c r="AY87" s="164" t="s">
        <v>140</v>
      </c>
      <c r="BK87" s="166">
        <f>BK88+BK110+BK126+BK167+BK228</f>
        <v>0</v>
      </c>
    </row>
    <row r="88" spans="1:65" s="11" customFormat="1" ht="22.9" customHeight="1">
      <c r="B88" s="153"/>
      <c r="C88" s="154"/>
      <c r="D88" s="155" t="s">
        <v>77</v>
      </c>
      <c r="E88" s="196" t="s">
        <v>2522</v>
      </c>
      <c r="F88" s="196" t="s">
        <v>2523</v>
      </c>
      <c r="G88" s="154"/>
      <c r="H88" s="154"/>
      <c r="I88" s="157"/>
      <c r="J88" s="197">
        <f>BK88</f>
        <v>0</v>
      </c>
      <c r="K88" s="154"/>
      <c r="L88" s="159"/>
      <c r="M88" s="160"/>
      <c r="N88" s="161"/>
      <c r="O88" s="161"/>
      <c r="P88" s="162">
        <f>SUM(P89:P109)</f>
        <v>0</v>
      </c>
      <c r="Q88" s="161"/>
      <c r="R88" s="162">
        <f>SUM(R89:R109)</f>
        <v>4.1309999999999999E-2</v>
      </c>
      <c r="S88" s="161"/>
      <c r="T88" s="163">
        <f>SUM(T89:T109)</f>
        <v>0</v>
      </c>
      <c r="AR88" s="164" t="s">
        <v>88</v>
      </c>
      <c r="AT88" s="165" t="s">
        <v>77</v>
      </c>
      <c r="AU88" s="165" t="s">
        <v>86</v>
      </c>
      <c r="AY88" s="164" t="s">
        <v>140</v>
      </c>
      <c r="BK88" s="166">
        <f>SUM(BK89:BK109)</f>
        <v>0</v>
      </c>
    </row>
    <row r="89" spans="1:65" s="2" customFormat="1" ht="16.5" customHeight="1">
      <c r="A89" s="36"/>
      <c r="B89" s="37"/>
      <c r="C89" s="167" t="s">
        <v>86</v>
      </c>
      <c r="D89" s="167" t="s">
        <v>141</v>
      </c>
      <c r="E89" s="168" t="s">
        <v>2524</v>
      </c>
      <c r="F89" s="169" t="s">
        <v>2525</v>
      </c>
      <c r="G89" s="170" t="s">
        <v>351</v>
      </c>
      <c r="H89" s="171">
        <v>1</v>
      </c>
      <c r="I89" s="172"/>
      <c r="J89" s="173">
        <f>ROUND(I89*H89,2)</f>
        <v>0</v>
      </c>
      <c r="K89" s="169" t="s">
        <v>245</v>
      </c>
      <c r="L89" s="41"/>
      <c r="M89" s="174" t="s">
        <v>32</v>
      </c>
      <c r="N89" s="175" t="s">
        <v>49</v>
      </c>
      <c r="O89" s="66"/>
      <c r="P89" s="176">
        <f>O89*H89</f>
        <v>0</v>
      </c>
      <c r="Q89" s="176">
        <v>2.6099999999999999E-3</v>
      </c>
      <c r="R89" s="176">
        <f>Q89*H89</f>
        <v>2.6099999999999999E-3</v>
      </c>
      <c r="S89" s="176">
        <v>0</v>
      </c>
      <c r="T89" s="17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78" t="s">
        <v>348</v>
      </c>
      <c r="AT89" s="178" t="s">
        <v>141</v>
      </c>
      <c r="AU89" s="178" t="s">
        <v>88</v>
      </c>
      <c r="AY89" s="18" t="s">
        <v>140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86</v>
      </c>
      <c r="BK89" s="179">
        <f>ROUND(I89*H89,2)</f>
        <v>0</v>
      </c>
      <c r="BL89" s="18" t="s">
        <v>348</v>
      </c>
      <c r="BM89" s="178" t="s">
        <v>2526</v>
      </c>
    </row>
    <row r="90" spans="1:65" s="2" customFormat="1" ht="11.25">
      <c r="A90" s="36"/>
      <c r="B90" s="37"/>
      <c r="C90" s="38"/>
      <c r="D90" s="180" t="s">
        <v>146</v>
      </c>
      <c r="E90" s="38"/>
      <c r="F90" s="181" t="s">
        <v>2527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146</v>
      </c>
      <c r="AU90" s="18" t="s">
        <v>88</v>
      </c>
    </row>
    <row r="91" spans="1:65" s="2" customFormat="1" ht="11.25">
      <c r="A91" s="36"/>
      <c r="B91" s="37"/>
      <c r="C91" s="38"/>
      <c r="D91" s="198" t="s">
        <v>191</v>
      </c>
      <c r="E91" s="38"/>
      <c r="F91" s="199" t="s">
        <v>2528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191</v>
      </c>
      <c r="AU91" s="18" t="s">
        <v>88</v>
      </c>
    </row>
    <row r="92" spans="1:65" s="2" customFormat="1" ht="16.5" customHeight="1">
      <c r="A92" s="36"/>
      <c r="B92" s="37"/>
      <c r="C92" s="232" t="s">
        <v>88</v>
      </c>
      <c r="D92" s="232" t="s">
        <v>416</v>
      </c>
      <c r="E92" s="233" t="s">
        <v>2529</v>
      </c>
      <c r="F92" s="234" t="s">
        <v>2530</v>
      </c>
      <c r="G92" s="235" t="s">
        <v>1627</v>
      </c>
      <c r="H92" s="236">
        <v>1</v>
      </c>
      <c r="I92" s="237"/>
      <c r="J92" s="238">
        <f>ROUND(I92*H92,2)</f>
        <v>0</v>
      </c>
      <c r="K92" s="234" t="s">
        <v>32</v>
      </c>
      <c r="L92" s="239"/>
      <c r="M92" s="240" t="s">
        <v>32</v>
      </c>
      <c r="N92" s="241" t="s">
        <v>49</v>
      </c>
      <c r="O92" s="66"/>
      <c r="P92" s="176">
        <f>O92*H92</f>
        <v>0</v>
      </c>
      <c r="Q92" s="176">
        <v>3.78E-2</v>
      </c>
      <c r="R92" s="176">
        <f>Q92*H92</f>
        <v>3.78E-2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483</v>
      </c>
      <c r="AT92" s="178" t="s">
        <v>416</v>
      </c>
      <c r="AU92" s="178" t="s">
        <v>88</v>
      </c>
      <c r="AY92" s="18" t="s">
        <v>140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348</v>
      </c>
      <c r="BM92" s="178" t="s">
        <v>2531</v>
      </c>
    </row>
    <row r="93" spans="1:65" s="2" customFormat="1" ht="11.25">
      <c r="A93" s="36"/>
      <c r="B93" s="37"/>
      <c r="C93" s="38"/>
      <c r="D93" s="180" t="s">
        <v>146</v>
      </c>
      <c r="E93" s="38"/>
      <c r="F93" s="181" t="s">
        <v>2530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146</v>
      </c>
      <c r="AU93" s="18" t="s">
        <v>88</v>
      </c>
    </row>
    <row r="94" spans="1:65" s="2" customFormat="1" ht="78">
      <c r="A94" s="36"/>
      <c r="B94" s="37"/>
      <c r="C94" s="38"/>
      <c r="D94" s="180" t="s">
        <v>154</v>
      </c>
      <c r="E94" s="38"/>
      <c r="F94" s="185" t="s">
        <v>2532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154</v>
      </c>
      <c r="AU94" s="18" t="s">
        <v>88</v>
      </c>
    </row>
    <row r="95" spans="1:65" s="2" customFormat="1" ht="16.5" customHeight="1">
      <c r="A95" s="36"/>
      <c r="B95" s="37"/>
      <c r="C95" s="232" t="s">
        <v>150</v>
      </c>
      <c r="D95" s="232" t="s">
        <v>416</v>
      </c>
      <c r="E95" s="233" t="s">
        <v>2533</v>
      </c>
      <c r="F95" s="234" t="s">
        <v>2534</v>
      </c>
      <c r="G95" s="235" t="s">
        <v>1627</v>
      </c>
      <c r="H95" s="236">
        <v>1</v>
      </c>
      <c r="I95" s="237"/>
      <c r="J95" s="238">
        <f>ROUND(I95*H95,2)</f>
        <v>0</v>
      </c>
      <c r="K95" s="234" t="s">
        <v>32</v>
      </c>
      <c r="L95" s="239"/>
      <c r="M95" s="240" t="s">
        <v>32</v>
      </c>
      <c r="N95" s="241" t="s">
        <v>49</v>
      </c>
      <c r="O95" s="66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78" t="s">
        <v>483</v>
      </c>
      <c r="AT95" s="178" t="s">
        <v>416</v>
      </c>
      <c r="AU95" s="178" t="s">
        <v>88</v>
      </c>
      <c r="AY95" s="18" t="s">
        <v>140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8" t="s">
        <v>86</v>
      </c>
      <c r="BK95" s="179">
        <f>ROUND(I95*H95,2)</f>
        <v>0</v>
      </c>
      <c r="BL95" s="18" t="s">
        <v>348</v>
      </c>
      <c r="BM95" s="178" t="s">
        <v>2535</v>
      </c>
    </row>
    <row r="96" spans="1:65" s="2" customFormat="1" ht="11.25">
      <c r="A96" s="36"/>
      <c r="B96" s="37"/>
      <c r="C96" s="38"/>
      <c r="D96" s="180" t="s">
        <v>146</v>
      </c>
      <c r="E96" s="38"/>
      <c r="F96" s="181" t="s">
        <v>2534</v>
      </c>
      <c r="G96" s="38"/>
      <c r="H96" s="38"/>
      <c r="I96" s="182"/>
      <c r="J96" s="38"/>
      <c r="K96" s="38"/>
      <c r="L96" s="41"/>
      <c r="M96" s="183"/>
      <c r="N96" s="18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8" t="s">
        <v>146</v>
      </c>
      <c r="AU96" s="18" t="s">
        <v>88</v>
      </c>
    </row>
    <row r="97" spans="1:65" s="2" customFormat="1" ht="29.25">
      <c r="A97" s="36"/>
      <c r="B97" s="37"/>
      <c r="C97" s="38"/>
      <c r="D97" s="180" t="s">
        <v>154</v>
      </c>
      <c r="E97" s="38"/>
      <c r="F97" s="185" t="s">
        <v>2536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154</v>
      </c>
      <c r="AU97" s="18" t="s">
        <v>88</v>
      </c>
    </row>
    <row r="98" spans="1:65" s="2" customFormat="1" ht="16.5" customHeight="1">
      <c r="A98" s="36"/>
      <c r="B98" s="37"/>
      <c r="C98" s="232" t="s">
        <v>139</v>
      </c>
      <c r="D98" s="232" t="s">
        <v>416</v>
      </c>
      <c r="E98" s="233" t="s">
        <v>2537</v>
      </c>
      <c r="F98" s="234" t="s">
        <v>2538</v>
      </c>
      <c r="G98" s="235" t="s">
        <v>1627</v>
      </c>
      <c r="H98" s="236">
        <v>1</v>
      </c>
      <c r="I98" s="237"/>
      <c r="J98" s="238">
        <f>ROUND(I98*H98,2)</f>
        <v>0</v>
      </c>
      <c r="K98" s="234" t="s">
        <v>32</v>
      </c>
      <c r="L98" s="239"/>
      <c r="M98" s="240" t="s">
        <v>32</v>
      </c>
      <c r="N98" s="241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483</v>
      </c>
      <c r="AT98" s="178" t="s">
        <v>416</v>
      </c>
      <c r="AU98" s="178" t="s">
        <v>88</v>
      </c>
      <c r="AY98" s="18" t="s">
        <v>140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348</v>
      </c>
      <c r="BM98" s="178" t="s">
        <v>2539</v>
      </c>
    </row>
    <row r="99" spans="1:65" s="2" customFormat="1" ht="11.25">
      <c r="A99" s="36"/>
      <c r="B99" s="37"/>
      <c r="C99" s="38"/>
      <c r="D99" s="180" t="s">
        <v>146</v>
      </c>
      <c r="E99" s="38"/>
      <c r="F99" s="181" t="s">
        <v>2538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146</v>
      </c>
      <c r="AU99" s="18" t="s">
        <v>88</v>
      </c>
    </row>
    <row r="100" spans="1:65" s="2" customFormat="1" ht="29.25">
      <c r="A100" s="36"/>
      <c r="B100" s="37"/>
      <c r="C100" s="38"/>
      <c r="D100" s="180" t="s">
        <v>154</v>
      </c>
      <c r="E100" s="38"/>
      <c r="F100" s="185" t="s">
        <v>2540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154</v>
      </c>
      <c r="AU100" s="18" t="s">
        <v>88</v>
      </c>
    </row>
    <row r="101" spans="1:65" s="2" customFormat="1" ht="16.5" customHeight="1">
      <c r="A101" s="36"/>
      <c r="B101" s="37"/>
      <c r="C101" s="232" t="s">
        <v>160</v>
      </c>
      <c r="D101" s="232" t="s">
        <v>416</v>
      </c>
      <c r="E101" s="233" t="s">
        <v>2541</v>
      </c>
      <c r="F101" s="234" t="s">
        <v>2542</v>
      </c>
      <c r="G101" s="235" t="s">
        <v>1627</v>
      </c>
      <c r="H101" s="236">
        <v>1</v>
      </c>
      <c r="I101" s="237"/>
      <c r="J101" s="238">
        <f>ROUND(I101*H101,2)</f>
        <v>0</v>
      </c>
      <c r="K101" s="234" t="s">
        <v>32</v>
      </c>
      <c r="L101" s="239"/>
      <c r="M101" s="240" t="s">
        <v>32</v>
      </c>
      <c r="N101" s="241" t="s">
        <v>49</v>
      </c>
      <c r="O101" s="66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78" t="s">
        <v>483</v>
      </c>
      <c r="AT101" s="178" t="s">
        <v>416</v>
      </c>
      <c r="AU101" s="178" t="s">
        <v>88</v>
      </c>
      <c r="AY101" s="18" t="s">
        <v>140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18" t="s">
        <v>86</v>
      </c>
      <c r="BK101" s="179">
        <f>ROUND(I101*H101,2)</f>
        <v>0</v>
      </c>
      <c r="BL101" s="18" t="s">
        <v>348</v>
      </c>
      <c r="BM101" s="178" t="s">
        <v>2543</v>
      </c>
    </row>
    <row r="102" spans="1:65" s="2" customFormat="1" ht="11.25">
      <c r="A102" s="36"/>
      <c r="B102" s="37"/>
      <c r="C102" s="38"/>
      <c r="D102" s="180" t="s">
        <v>146</v>
      </c>
      <c r="E102" s="38"/>
      <c r="F102" s="181" t="s">
        <v>2542</v>
      </c>
      <c r="G102" s="38"/>
      <c r="H102" s="38"/>
      <c r="I102" s="182"/>
      <c r="J102" s="38"/>
      <c r="K102" s="38"/>
      <c r="L102" s="41"/>
      <c r="M102" s="183"/>
      <c r="N102" s="18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146</v>
      </c>
      <c r="AU102" s="18" t="s">
        <v>88</v>
      </c>
    </row>
    <row r="103" spans="1:65" s="2" customFormat="1" ht="29.25">
      <c r="A103" s="36"/>
      <c r="B103" s="37"/>
      <c r="C103" s="38"/>
      <c r="D103" s="180" t="s">
        <v>154</v>
      </c>
      <c r="E103" s="38"/>
      <c r="F103" s="185" t="s">
        <v>2544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154</v>
      </c>
      <c r="AU103" s="18" t="s">
        <v>88</v>
      </c>
    </row>
    <row r="104" spans="1:65" s="2" customFormat="1" ht="21.75" customHeight="1">
      <c r="A104" s="36"/>
      <c r="B104" s="37"/>
      <c r="C104" s="167" t="s">
        <v>165</v>
      </c>
      <c r="D104" s="167" t="s">
        <v>141</v>
      </c>
      <c r="E104" s="168" t="s">
        <v>2545</v>
      </c>
      <c r="F104" s="169" t="s">
        <v>2546</v>
      </c>
      <c r="G104" s="170" t="s">
        <v>351</v>
      </c>
      <c r="H104" s="171">
        <v>1</v>
      </c>
      <c r="I104" s="172"/>
      <c r="J104" s="173">
        <f>ROUND(I104*H104,2)</f>
        <v>0</v>
      </c>
      <c r="K104" s="169" t="s">
        <v>245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8.9999999999999998E-4</v>
      </c>
      <c r="R104" s="176">
        <f>Q104*H104</f>
        <v>8.9999999999999998E-4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348</v>
      </c>
      <c r="AT104" s="178" t="s">
        <v>141</v>
      </c>
      <c r="AU104" s="178" t="s">
        <v>88</v>
      </c>
      <c r="AY104" s="18" t="s">
        <v>140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348</v>
      </c>
      <c r="BM104" s="178" t="s">
        <v>2547</v>
      </c>
    </row>
    <row r="105" spans="1:65" s="2" customFormat="1" ht="11.25">
      <c r="A105" s="36"/>
      <c r="B105" s="37"/>
      <c r="C105" s="38"/>
      <c r="D105" s="180" t="s">
        <v>146</v>
      </c>
      <c r="E105" s="38"/>
      <c r="F105" s="181" t="s">
        <v>2548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146</v>
      </c>
      <c r="AU105" s="18" t="s">
        <v>88</v>
      </c>
    </row>
    <row r="106" spans="1:65" s="2" customFormat="1" ht="11.25">
      <c r="A106" s="36"/>
      <c r="B106" s="37"/>
      <c r="C106" s="38"/>
      <c r="D106" s="198" t="s">
        <v>191</v>
      </c>
      <c r="E106" s="38"/>
      <c r="F106" s="199" t="s">
        <v>2549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191</v>
      </c>
      <c r="AU106" s="18" t="s">
        <v>88</v>
      </c>
    </row>
    <row r="107" spans="1:65" s="2" customFormat="1" ht="16.5" customHeight="1">
      <c r="A107" s="36"/>
      <c r="B107" s="37"/>
      <c r="C107" s="167" t="s">
        <v>169</v>
      </c>
      <c r="D107" s="167" t="s">
        <v>141</v>
      </c>
      <c r="E107" s="168" t="s">
        <v>2550</v>
      </c>
      <c r="F107" s="169" t="s">
        <v>2551</v>
      </c>
      <c r="G107" s="170" t="s">
        <v>259</v>
      </c>
      <c r="H107" s="171">
        <v>4.1000000000000002E-2</v>
      </c>
      <c r="I107" s="172"/>
      <c r="J107" s="173">
        <f>ROUND(I107*H107,2)</f>
        <v>0</v>
      </c>
      <c r="K107" s="169" t="s">
        <v>245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348</v>
      </c>
      <c r="AT107" s="178" t="s">
        <v>141</v>
      </c>
      <c r="AU107" s="178" t="s">
        <v>88</v>
      </c>
      <c r="AY107" s="18" t="s">
        <v>140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348</v>
      </c>
      <c r="BM107" s="178" t="s">
        <v>2552</v>
      </c>
    </row>
    <row r="108" spans="1:65" s="2" customFormat="1" ht="19.5">
      <c r="A108" s="36"/>
      <c r="B108" s="37"/>
      <c r="C108" s="38"/>
      <c r="D108" s="180" t="s">
        <v>146</v>
      </c>
      <c r="E108" s="38"/>
      <c r="F108" s="181" t="s">
        <v>2553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146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191</v>
      </c>
      <c r="E109" s="38"/>
      <c r="F109" s="199" t="s">
        <v>2554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191</v>
      </c>
      <c r="AU109" s="18" t="s">
        <v>88</v>
      </c>
    </row>
    <row r="110" spans="1:65" s="11" customFormat="1" ht="22.9" customHeight="1">
      <c r="B110" s="153"/>
      <c r="C110" s="154"/>
      <c r="D110" s="155" t="s">
        <v>77</v>
      </c>
      <c r="E110" s="196" t="s">
        <v>2555</v>
      </c>
      <c r="F110" s="196" t="s">
        <v>2556</v>
      </c>
      <c r="G110" s="154"/>
      <c r="H110" s="154"/>
      <c r="I110" s="157"/>
      <c r="J110" s="197">
        <f>BK110</f>
        <v>0</v>
      </c>
      <c r="K110" s="154"/>
      <c r="L110" s="159"/>
      <c r="M110" s="160"/>
      <c r="N110" s="161"/>
      <c r="O110" s="161"/>
      <c r="P110" s="162">
        <f>SUM(P111:P125)</f>
        <v>0</v>
      </c>
      <c r="Q110" s="161"/>
      <c r="R110" s="162">
        <f>SUM(R111:R125)</f>
        <v>0.16546</v>
      </c>
      <c r="S110" s="161"/>
      <c r="T110" s="163">
        <f>SUM(T111:T125)</f>
        <v>0</v>
      </c>
      <c r="AR110" s="164" t="s">
        <v>88</v>
      </c>
      <c r="AT110" s="165" t="s">
        <v>77</v>
      </c>
      <c r="AU110" s="165" t="s">
        <v>86</v>
      </c>
      <c r="AY110" s="164" t="s">
        <v>140</v>
      </c>
      <c r="BK110" s="166">
        <f>SUM(BK111:BK125)</f>
        <v>0</v>
      </c>
    </row>
    <row r="111" spans="1:65" s="2" customFormat="1" ht="16.5" customHeight="1">
      <c r="A111" s="36"/>
      <c r="B111" s="37"/>
      <c r="C111" s="167" t="s">
        <v>173</v>
      </c>
      <c r="D111" s="167" t="s">
        <v>141</v>
      </c>
      <c r="E111" s="168" t="s">
        <v>2557</v>
      </c>
      <c r="F111" s="169" t="s">
        <v>2558</v>
      </c>
      <c r="G111" s="170" t="s">
        <v>351</v>
      </c>
      <c r="H111" s="171">
        <v>1</v>
      </c>
      <c r="I111" s="172"/>
      <c r="J111" s="173">
        <f>ROUND(I111*H111,2)</f>
        <v>0</v>
      </c>
      <c r="K111" s="169" t="s">
        <v>245</v>
      </c>
      <c r="L111" s="41"/>
      <c r="M111" s="174" t="s">
        <v>32</v>
      </c>
      <c r="N111" s="175" t="s">
        <v>49</v>
      </c>
      <c r="O111" s="66"/>
      <c r="P111" s="176">
        <f>O111*H111</f>
        <v>0</v>
      </c>
      <c r="Q111" s="176">
        <v>0.15307000000000001</v>
      </c>
      <c r="R111" s="176">
        <f>Q111*H111</f>
        <v>0.15307000000000001</v>
      </c>
      <c r="S111" s="176">
        <v>0</v>
      </c>
      <c r="T111" s="17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78" t="s">
        <v>348</v>
      </c>
      <c r="AT111" s="178" t="s">
        <v>141</v>
      </c>
      <c r="AU111" s="178" t="s">
        <v>88</v>
      </c>
      <c r="AY111" s="18" t="s">
        <v>140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86</v>
      </c>
      <c r="BK111" s="179">
        <f>ROUND(I111*H111,2)</f>
        <v>0</v>
      </c>
      <c r="BL111" s="18" t="s">
        <v>348</v>
      </c>
      <c r="BM111" s="178" t="s">
        <v>2559</v>
      </c>
    </row>
    <row r="112" spans="1:65" s="2" customFormat="1" ht="19.5">
      <c r="A112" s="36"/>
      <c r="B112" s="37"/>
      <c r="C112" s="38"/>
      <c r="D112" s="180" t="s">
        <v>146</v>
      </c>
      <c r="E112" s="38"/>
      <c r="F112" s="181" t="s">
        <v>2560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146</v>
      </c>
      <c r="AU112" s="18" t="s">
        <v>88</v>
      </c>
    </row>
    <row r="113" spans="1:65" s="2" customFormat="1" ht="11.25">
      <c r="A113" s="36"/>
      <c r="B113" s="37"/>
      <c r="C113" s="38"/>
      <c r="D113" s="198" t="s">
        <v>191</v>
      </c>
      <c r="E113" s="38"/>
      <c r="F113" s="199" t="s">
        <v>2561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191</v>
      </c>
      <c r="AU113" s="18" t="s">
        <v>88</v>
      </c>
    </row>
    <row r="114" spans="1:65" s="2" customFormat="1" ht="24.2" customHeight="1">
      <c r="A114" s="36"/>
      <c r="B114" s="37"/>
      <c r="C114" s="167" t="s">
        <v>295</v>
      </c>
      <c r="D114" s="167" t="s">
        <v>141</v>
      </c>
      <c r="E114" s="168" t="s">
        <v>2562</v>
      </c>
      <c r="F114" s="169" t="s">
        <v>2563</v>
      </c>
      <c r="G114" s="170" t="s">
        <v>351</v>
      </c>
      <c r="H114" s="171">
        <v>1</v>
      </c>
      <c r="I114" s="172"/>
      <c r="J114" s="173">
        <f>ROUND(I114*H114,2)</f>
        <v>0</v>
      </c>
      <c r="K114" s="169" t="s">
        <v>245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5.3200000000000001E-3</v>
      </c>
      <c r="R114" s="176">
        <f>Q114*H114</f>
        <v>5.3200000000000001E-3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348</v>
      </c>
      <c r="AT114" s="178" t="s">
        <v>141</v>
      </c>
      <c r="AU114" s="178" t="s">
        <v>88</v>
      </c>
      <c r="AY114" s="18" t="s">
        <v>140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348</v>
      </c>
      <c r="BM114" s="178" t="s">
        <v>2564</v>
      </c>
    </row>
    <row r="115" spans="1:65" s="2" customFormat="1" ht="19.5">
      <c r="A115" s="36"/>
      <c r="B115" s="37"/>
      <c r="C115" s="38"/>
      <c r="D115" s="180" t="s">
        <v>146</v>
      </c>
      <c r="E115" s="38"/>
      <c r="F115" s="181" t="s">
        <v>2565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146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191</v>
      </c>
      <c r="E116" s="38"/>
      <c r="F116" s="199" t="s">
        <v>2566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191</v>
      </c>
      <c r="AU116" s="18" t="s">
        <v>88</v>
      </c>
    </row>
    <row r="117" spans="1:65" s="2" customFormat="1" ht="21.75" customHeight="1">
      <c r="A117" s="36"/>
      <c r="B117" s="37"/>
      <c r="C117" s="167" t="s">
        <v>302</v>
      </c>
      <c r="D117" s="167" t="s">
        <v>141</v>
      </c>
      <c r="E117" s="168" t="s">
        <v>2567</v>
      </c>
      <c r="F117" s="169" t="s">
        <v>2568</v>
      </c>
      <c r="G117" s="170" t="s">
        <v>351</v>
      </c>
      <c r="H117" s="171">
        <v>1</v>
      </c>
      <c r="I117" s="172"/>
      <c r="J117" s="173">
        <f>ROUND(I117*H117,2)</f>
        <v>0</v>
      </c>
      <c r="K117" s="169" t="s">
        <v>245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3.2799999999999999E-3</v>
      </c>
      <c r="R117" s="176">
        <f>Q117*H117</f>
        <v>3.2799999999999999E-3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348</v>
      </c>
      <c r="AT117" s="178" t="s">
        <v>141</v>
      </c>
      <c r="AU117" s="178" t="s">
        <v>88</v>
      </c>
      <c r="AY117" s="18" t="s">
        <v>140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348</v>
      </c>
      <c r="BM117" s="178" t="s">
        <v>2569</v>
      </c>
    </row>
    <row r="118" spans="1:65" s="2" customFormat="1" ht="19.5">
      <c r="A118" s="36"/>
      <c r="B118" s="37"/>
      <c r="C118" s="38"/>
      <c r="D118" s="180" t="s">
        <v>146</v>
      </c>
      <c r="E118" s="38"/>
      <c r="F118" s="181" t="s">
        <v>2570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146</v>
      </c>
      <c r="AU118" s="18" t="s">
        <v>88</v>
      </c>
    </row>
    <row r="119" spans="1:65" s="2" customFormat="1" ht="11.25">
      <c r="A119" s="36"/>
      <c r="B119" s="37"/>
      <c r="C119" s="38"/>
      <c r="D119" s="198" t="s">
        <v>191</v>
      </c>
      <c r="E119" s="38"/>
      <c r="F119" s="199" t="s">
        <v>2571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191</v>
      </c>
      <c r="AU119" s="18" t="s">
        <v>88</v>
      </c>
    </row>
    <row r="120" spans="1:65" s="2" customFormat="1" ht="21.75" customHeight="1">
      <c r="A120" s="36"/>
      <c r="B120" s="37"/>
      <c r="C120" s="167" t="s">
        <v>309</v>
      </c>
      <c r="D120" s="167" t="s">
        <v>141</v>
      </c>
      <c r="E120" s="168" t="s">
        <v>2572</v>
      </c>
      <c r="F120" s="169" t="s">
        <v>2573</v>
      </c>
      <c r="G120" s="170" t="s">
        <v>351</v>
      </c>
      <c r="H120" s="171">
        <v>1</v>
      </c>
      <c r="I120" s="172"/>
      <c r="J120" s="173">
        <f>ROUND(I120*H120,2)</f>
        <v>0</v>
      </c>
      <c r="K120" s="169" t="s">
        <v>245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3.79E-3</v>
      </c>
      <c r="R120" s="176">
        <f>Q120*H120</f>
        <v>3.79E-3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348</v>
      </c>
      <c r="AT120" s="178" t="s">
        <v>141</v>
      </c>
      <c r="AU120" s="178" t="s">
        <v>88</v>
      </c>
      <c r="AY120" s="18" t="s">
        <v>140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348</v>
      </c>
      <c r="BM120" s="178" t="s">
        <v>2574</v>
      </c>
    </row>
    <row r="121" spans="1:65" s="2" customFormat="1" ht="19.5">
      <c r="A121" s="36"/>
      <c r="B121" s="37"/>
      <c r="C121" s="38"/>
      <c r="D121" s="180" t="s">
        <v>146</v>
      </c>
      <c r="E121" s="38"/>
      <c r="F121" s="181" t="s">
        <v>2575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146</v>
      </c>
      <c r="AU121" s="18" t="s">
        <v>88</v>
      </c>
    </row>
    <row r="122" spans="1:65" s="2" customFormat="1" ht="11.25">
      <c r="A122" s="36"/>
      <c r="B122" s="37"/>
      <c r="C122" s="38"/>
      <c r="D122" s="198" t="s">
        <v>191</v>
      </c>
      <c r="E122" s="38"/>
      <c r="F122" s="199" t="s">
        <v>2576</v>
      </c>
      <c r="G122" s="38"/>
      <c r="H122" s="38"/>
      <c r="I122" s="182"/>
      <c r="J122" s="38"/>
      <c r="K122" s="38"/>
      <c r="L122" s="41"/>
      <c r="M122" s="183"/>
      <c r="N122" s="18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191</v>
      </c>
      <c r="AU122" s="18" t="s">
        <v>88</v>
      </c>
    </row>
    <row r="123" spans="1:65" s="2" customFormat="1" ht="16.5" customHeight="1">
      <c r="A123" s="36"/>
      <c r="B123" s="37"/>
      <c r="C123" s="167" t="s">
        <v>316</v>
      </c>
      <c r="D123" s="167" t="s">
        <v>141</v>
      </c>
      <c r="E123" s="168" t="s">
        <v>2577</v>
      </c>
      <c r="F123" s="169" t="s">
        <v>2578</v>
      </c>
      <c r="G123" s="170" t="s">
        <v>259</v>
      </c>
      <c r="H123" s="171">
        <v>0.16500000000000001</v>
      </c>
      <c r="I123" s="172"/>
      <c r="J123" s="173">
        <f>ROUND(I123*H123,2)</f>
        <v>0</v>
      </c>
      <c r="K123" s="169" t="s">
        <v>245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348</v>
      </c>
      <c r="AT123" s="178" t="s">
        <v>141</v>
      </c>
      <c r="AU123" s="178" t="s">
        <v>88</v>
      </c>
      <c r="AY123" s="18" t="s">
        <v>140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348</v>
      </c>
      <c r="BM123" s="178" t="s">
        <v>2579</v>
      </c>
    </row>
    <row r="124" spans="1:65" s="2" customFormat="1" ht="19.5">
      <c r="A124" s="36"/>
      <c r="B124" s="37"/>
      <c r="C124" s="38"/>
      <c r="D124" s="180" t="s">
        <v>146</v>
      </c>
      <c r="E124" s="38"/>
      <c r="F124" s="181" t="s">
        <v>2580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146</v>
      </c>
      <c r="AU124" s="18" t="s">
        <v>88</v>
      </c>
    </row>
    <row r="125" spans="1:65" s="2" customFormat="1" ht="11.25">
      <c r="A125" s="36"/>
      <c r="B125" s="37"/>
      <c r="C125" s="38"/>
      <c r="D125" s="198" t="s">
        <v>191</v>
      </c>
      <c r="E125" s="38"/>
      <c r="F125" s="199" t="s">
        <v>2581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191</v>
      </c>
      <c r="AU125" s="18" t="s">
        <v>88</v>
      </c>
    </row>
    <row r="126" spans="1:65" s="11" customFormat="1" ht="22.9" customHeight="1">
      <c r="B126" s="153"/>
      <c r="C126" s="154"/>
      <c r="D126" s="155" t="s">
        <v>77</v>
      </c>
      <c r="E126" s="196" t="s">
        <v>2582</v>
      </c>
      <c r="F126" s="196" t="s">
        <v>2583</v>
      </c>
      <c r="G126" s="154"/>
      <c r="H126" s="154"/>
      <c r="I126" s="157"/>
      <c r="J126" s="197">
        <f>BK126</f>
        <v>0</v>
      </c>
      <c r="K126" s="154"/>
      <c r="L126" s="159"/>
      <c r="M126" s="160"/>
      <c r="N126" s="161"/>
      <c r="O126" s="161"/>
      <c r="P126" s="162">
        <f>SUM(P127:P166)</f>
        <v>0</v>
      </c>
      <c r="Q126" s="161"/>
      <c r="R126" s="162">
        <f>SUM(R127:R166)</f>
        <v>0.10697</v>
      </c>
      <c r="S126" s="161"/>
      <c r="T126" s="163">
        <f>SUM(T127:T166)</f>
        <v>0</v>
      </c>
      <c r="AR126" s="164" t="s">
        <v>88</v>
      </c>
      <c r="AT126" s="165" t="s">
        <v>77</v>
      </c>
      <c r="AU126" s="165" t="s">
        <v>86</v>
      </c>
      <c r="AY126" s="164" t="s">
        <v>140</v>
      </c>
      <c r="BK126" s="166">
        <f>SUM(BK127:BK166)</f>
        <v>0</v>
      </c>
    </row>
    <row r="127" spans="1:65" s="2" customFormat="1" ht="16.5" customHeight="1">
      <c r="A127" s="36"/>
      <c r="B127" s="37"/>
      <c r="C127" s="167" t="s">
        <v>323</v>
      </c>
      <c r="D127" s="167" t="s">
        <v>141</v>
      </c>
      <c r="E127" s="168" t="s">
        <v>2584</v>
      </c>
      <c r="F127" s="169" t="s">
        <v>2585</v>
      </c>
      <c r="G127" s="170" t="s">
        <v>358</v>
      </c>
      <c r="H127" s="171">
        <v>135</v>
      </c>
      <c r="I127" s="172"/>
      <c r="J127" s="173">
        <f>ROUND(I127*H127,2)</f>
        <v>0</v>
      </c>
      <c r="K127" s="169" t="s">
        <v>245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4.6000000000000001E-4</v>
      </c>
      <c r="R127" s="176">
        <f>Q127*H127</f>
        <v>6.2100000000000002E-2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348</v>
      </c>
      <c r="AT127" s="178" t="s">
        <v>141</v>
      </c>
      <c r="AU127" s="178" t="s">
        <v>88</v>
      </c>
      <c r="AY127" s="18" t="s">
        <v>140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348</v>
      </c>
      <c r="BM127" s="178" t="s">
        <v>2586</v>
      </c>
    </row>
    <row r="128" spans="1:65" s="2" customFormat="1" ht="11.25">
      <c r="A128" s="36"/>
      <c r="B128" s="37"/>
      <c r="C128" s="38"/>
      <c r="D128" s="180" t="s">
        <v>146</v>
      </c>
      <c r="E128" s="38"/>
      <c r="F128" s="181" t="s">
        <v>2587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146</v>
      </c>
      <c r="AU128" s="18" t="s">
        <v>88</v>
      </c>
    </row>
    <row r="129" spans="1:65" s="2" customFormat="1" ht="11.25">
      <c r="A129" s="36"/>
      <c r="B129" s="37"/>
      <c r="C129" s="38"/>
      <c r="D129" s="198" t="s">
        <v>191</v>
      </c>
      <c r="E129" s="38"/>
      <c r="F129" s="199" t="s">
        <v>2588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191</v>
      </c>
      <c r="AU129" s="18" t="s">
        <v>88</v>
      </c>
    </row>
    <row r="130" spans="1:65" s="14" customFormat="1" ht="11.25">
      <c r="B130" s="210"/>
      <c r="C130" s="211"/>
      <c r="D130" s="180" t="s">
        <v>249</v>
      </c>
      <c r="E130" s="212" t="s">
        <v>32</v>
      </c>
      <c r="F130" s="213" t="s">
        <v>2589</v>
      </c>
      <c r="G130" s="211"/>
      <c r="H130" s="214">
        <v>135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249</v>
      </c>
      <c r="AU130" s="220" t="s">
        <v>88</v>
      </c>
      <c r="AV130" s="14" t="s">
        <v>88</v>
      </c>
      <c r="AW130" s="14" t="s">
        <v>39</v>
      </c>
      <c r="AX130" s="14" t="s">
        <v>86</v>
      </c>
      <c r="AY130" s="220" t="s">
        <v>140</v>
      </c>
    </row>
    <row r="131" spans="1:65" s="2" customFormat="1" ht="16.5" customHeight="1">
      <c r="A131" s="36"/>
      <c r="B131" s="37"/>
      <c r="C131" s="167" t="s">
        <v>333</v>
      </c>
      <c r="D131" s="167" t="s">
        <v>141</v>
      </c>
      <c r="E131" s="168" t="s">
        <v>2590</v>
      </c>
      <c r="F131" s="169" t="s">
        <v>2591</v>
      </c>
      <c r="G131" s="170" t="s">
        <v>358</v>
      </c>
      <c r="H131" s="171">
        <v>16</v>
      </c>
      <c r="I131" s="172"/>
      <c r="J131" s="173">
        <f>ROUND(I131*H131,2)</f>
        <v>0</v>
      </c>
      <c r="K131" s="169" t="s">
        <v>245</v>
      </c>
      <c r="L131" s="41"/>
      <c r="M131" s="174" t="s">
        <v>32</v>
      </c>
      <c r="N131" s="175" t="s">
        <v>49</v>
      </c>
      <c r="O131" s="66"/>
      <c r="P131" s="176">
        <f>O131*H131</f>
        <v>0</v>
      </c>
      <c r="Q131" s="176">
        <v>5.5000000000000003E-4</v>
      </c>
      <c r="R131" s="176">
        <f>Q131*H131</f>
        <v>8.8000000000000005E-3</v>
      </c>
      <c r="S131" s="176">
        <v>0</v>
      </c>
      <c r="T131" s="17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8" t="s">
        <v>348</v>
      </c>
      <c r="AT131" s="178" t="s">
        <v>141</v>
      </c>
      <c r="AU131" s="178" t="s">
        <v>88</v>
      </c>
      <c r="AY131" s="18" t="s">
        <v>140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86</v>
      </c>
      <c r="BK131" s="179">
        <f>ROUND(I131*H131,2)</f>
        <v>0</v>
      </c>
      <c r="BL131" s="18" t="s">
        <v>348</v>
      </c>
      <c r="BM131" s="178" t="s">
        <v>2592</v>
      </c>
    </row>
    <row r="132" spans="1:65" s="2" customFormat="1" ht="11.25">
      <c r="A132" s="36"/>
      <c r="B132" s="37"/>
      <c r="C132" s="38"/>
      <c r="D132" s="180" t="s">
        <v>146</v>
      </c>
      <c r="E132" s="38"/>
      <c r="F132" s="181" t="s">
        <v>2593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146</v>
      </c>
      <c r="AU132" s="18" t="s">
        <v>88</v>
      </c>
    </row>
    <row r="133" spans="1:65" s="2" customFormat="1" ht="11.25">
      <c r="A133" s="36"/>
      <c r="B133" s="37"/>
      <c r="C133" s="38"/>
      <c r="D133" s="198" t="s">
        <v>191</v>
      </c>
      <c r="E133" s="38"/>
      <c r="F133" s="199" t="s">
        <v>2594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191</v>
      </c>
      <c r="AU133" s="18" t="s">
        <v>88</v>
      </c>
    </row>
    <row r="134" spans="1:65" s="14" customFormat="1" ht="11.25">
      <c r="B134" s="210"/>
      <c r="C134" s="211"/>
      <c r="D134" s="180" t="s">
        <v>249</v>
      </c>
      <c r="E134" s="212" t="s">
        <v>32</v>
      </c>
      <c r="F134" s="213" t="s">
        <v>2595</v>
      </c>
      <c r="G134" s="211"/>
      <c r="H134" s="214">
        <v>16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249</v>
      </c>
      <c r="AU134" s="220" t="s">
        <v>88</v>
      </c>
      <c r="AV134" s="14" t="s">
        <v>88</v>
      </c>
      <c r="AW134" s="14" t="s">
        <v>39</v>
      </c>
      <c r="AX134" s="14" t="s">
        <v>86</v>
      </c>
      <c r="AY134" s="220" t="s">
        <v>140</v>
      </c>
    </row>
    <row r="135" spans="1:65" s="2" customFormat="1" ht="16.5" customHeight="1">
      <c r="A135" s="36"/>
      <c r="B135" s="37"/>
      <c r="C135" s="167" t="s">
        <v>8</v>
      </c>
      <c r="D135" s="167" t="s">
        <v>141</v>
      </c>
      <c r="E135" s="168" t="s">
        <v>2596</v>
      </c>
      <c r="F135" s="169" t="s">
        <v>2597</v>
      </c>
      <c r="G135" s="170" t="s">
        <v>358</v>
      </c>
      <c r="H135" s="171">
        <v>16</v>
      </c>
      <c r="I135" s="172"/>
      <c r="J135" s="173">
        <f>ROUND(I135*H135,2)</f>
        <v>0</v>
      </c>
      <c r="K135" s="169" t="s">
        <v>245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7.1000000000000002E-4</v>
      </c>
      <c r="R135" s="176">
        <f>Q135*H135</f>
        <v>1.136E-2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348</v>
      </c>
      <c r="AT135" s="178" t="s">
        <v>141</v>
      </c>
      <c r="AU135" s="178" t="s">
        <v>88</v>
      </c>
      <c r="AY135" s="18" t="s">
        <v>140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348</v>
      </c>
      <c r="BM135" s="178" t="s">
        <v>2598</v>
      </c>
    </row>
    <row r="136" spans="1:65" s="2" customFormat="1" ht="11.25">
      <c r="A136" s="36"/>
      <c r="B136" s="37"/>
      <c r="C136" s="38"/>
      <c r="D136" s="180" t="s">
        <v>146</v>
      </c>
      <c r="E136" s="38"/>
      <c r="F136" s="181" t="s">
        <v>2599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146</v>
      </c>
      <c r="AU136" s="18" t="s">
        <v>88</v>
      </c>
    </row>
    <row r="137" spans="1:65" s="2" customFormat="1" ht="11.25">
      <c r="A137" s="36"/>
      <c r="B137" s="37"/>
      <c r="C137" s="38"/>
      <c r="D137" s="198" t="s">
        <v>191</v>
      </c>
      <c r="E137" s="38"/>
      <c r="F137" s="199" t="s">
        <v>2600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191</v>
      </c>
      <c r="AU137" s="18" t="s">
        <v>88</v>
      </c>
    </row>
    <row r="138" spans="1:65" s="14" customFormat="1" ht="11.25">
      <c r="B138" s="210"/>
      <c r="C138" s="211"/>
      <c r="D138" s="180" t="s">
        <v>249</v>
      </c>
      <c r="E138" s="212" t="s">
        <v>32</v>
      </c>
      <c r="F138" s="213" t="s">
        <v>2601</v>
      </c>
      <c r="G138" s="211"/>
      <c r="H138" s="214">
        <v>16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249</v>
      </c>
      <c r="AU138" s="220" t="s">
        <v>88</v>
      </c>
      <c r="AV138" s="14" t="s">
        <v>88</v>
      </c>
      <c r="AW138" s="14" t="s">
        <v>39</v>
      </c>
      <c r="AX138" s="14" t="s">
        <v>86</v>
      </c>
      <c r="AY138" s="220" t="s">
        <v>140</v>
      </c>
    </row>
    <row r="139" spans="1:65" s="2" customFormat="1" ht="16.5" customHeight="1">
      <c r="A139" s="36"/>
      <c r="B139" s="37"/>
      <c r="C139" s="167" t="s">
        <v>348</v>
      </c>
      <c r="D139" s="167" t="s">
        <v>141</v>
      </c>
      <c r="E139" s="168" t="s">
        <v>2602</v>
      </c>
      <c r="F139" s="169" t="s">
        <v>2603</v>
      </c>
      <c r="G139" s="170" t="s">
        <v>358</v>
      </c>
      <c r="H139" s="171">
        <v>8</v>
      </c>
      <c r="I139" s="172"/>
      <c r="J139" s="173">
        <f>ROUND(I139*H139,2)</f>
        <v>0</v>
      </c>
      <c r="K139" s="169" t="s">
        <v>245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1.25E-3</v>
      </c>
      <c r="R139" s="176">
        <f>Q139*H139</f>
        <v>0.01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348</v>
      </c>
      <c r="AT139" s="178" t="s">
        <v>141</v>
      </c>
      <c r="AU139" s="178" t="s">
        <v>88</v>
      </c>
      <c r="AY139" s="18" t="s">
        <v>140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348</v>
      </c>
      <c r="BM139" s="178" t="s">
        <v>2604</v>
      </c>
    </row>
    <row r="140" spans="1:65" s="2" customFormat="1" ht="11.25">
      <c r="A140" s="36"/>
      <c r="B140" s="37"/>
      <c r="C140" s="38"/>
      <c r="D140" s="180" t="s">
        <v>146</v>
      </c>
      <c r="E140" s="38"/>
      <c r="F140" s="181" t="s">
        <v>2605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146</v>
      </c>
      <c r="AU140" s="18" t="s">
        <v>88</v>
      </c>
    </row>
    <row r="141" spans="1:65" s="2" customFormat="1" ht="11.25">
      <c r="A141" s="36"/>
      <c r="B141" s="37"/>
      <c r="C141" s="38"/>
      <c r="D141" s="198" t="s">
        <v>191</v>
      </c>
      <c r="E141" s="38"/>
      <c r="F141" s="199" t="s">
        <v>2606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191</v>
      </c>
      <c r="AU141" s="18" t="s">
        <v>88</v>
      </c>
    </row>
    <row r="142" spans="1:65" s="14" customFormat="1" ht="11.25">
      <c r="B142" s="210"/>
      <c r="C142" s="211"/>
      <c r="D142" s="180" t="s">
        <v>249</v>
      </c>
      <c r="E142" s="212" t="s">
        <v>32</v>
      </c>
      <c r="F142" s="213" t="s">
        <v>2607</v>
      </c>
      <c r="G142" s="211"/>
      <c r="H142" s="214">
        <v>8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249</v>
      </c>
      <c r="AU142" s="220" t="s">
        <v>88</v>
      </c>
      <c r="AV142" s="14" t="s">
        <v>88</v>
      </c>
      <c r="AW142" s="14" t="s">
        <v>39</v>
      </c>
      <c r="AX142" s="14" t="s">
        <v>86</v>
      </c>
      <c r="AY142" s="220" t="s">
        <v>140</v>
      </c>
    </row>
    <row r="143" spans="1:65" s="2" customFormat="1" ht="16.5" customHeight="1">
      <c r="A143" s="36"/>
      <c r="B143" s="37"/>
      <c r="C143" s="167" t="s">
        <v>355</v>
      </c>
      <c r="D143" s="167" t="s">
        <v>141</v>
      </c>
      <c r="E143" s="168" t="s">
        <v>2608</v>
      </c>
      <c r="F143" s="169" t="s">
        <v>2609</v>
      </c>
      <c r="G143" s="170" t="s">
        <v>358</v>
      </c>
      <c r="H143" s="171">
        <v>3</v>
      </c>
      <c r="I143" s="172"/>
      <c r="J143" s="173">
        <f>ROUND(I143*H143,2)</f>
        <v>0</v>
      </c>
      <c r="K143" s="169" t="s">
        <v>245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1.6199999999999999E-3</v>
      </c>
      <c r="R143" s="176">
        <f>Q143*H143</f>
        <v>4.8599999999999997E-3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348</v>
      </c>
      <c r="AT143" s="178" t="s">
        <v>141</v>
      </c>
      <c r="AU143" s="178" t="s">
        <v>88</v>
      </c>
      <c r="AY143" s="18" t="s">
        <v>140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348</v>
      </c>
      <c r="BM143" s="178" t="s">
        <v>2610</v>
      </c>
    </row>
    <row r="144" spans="1:65" s="2" customFormat="1" ht="11.25">
      <c r="A144" s="36"/>
      <c r="B144" s="37"/>
      <c r="C144" s="38"/>
      <c r="D144" s="180" t="s">
        <v>146</v>
      </c>
      <c r="E144" s="38"/>
      <c r="F144" s="181" t="s">
        <v>2611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146</v>
      </c>
      <c r="AU144" s="18" t="s">
        <v>88</v>
      </c>
    </row>
    <row r="145" spans="1:65" s="2" customFormat="1" ht="11.25">
      <c r="A145" s="36"/>
      <c r="B145" s="37"/>
      <c r="C145" s="38"/>
      <c r="D145" s="198" t="s">
        <v>191</v>
      </c>
      <c r="E145" s="38"/>
      <c r="F145" s="199" t="s">
        <v>2612</v>
      </c>
      <c r="G145" s="38"/>
      <c r="H145" s="38"/>
      <c r="I145" s="182"/>
      <c r="J145" s="38"/>
      <c r="K145" s="38"/>
      <c r="L145" s="41"/>
      <c r="M145" s="183"/>
      <c r="N145" s="18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8" t="s">
        <v>191</v>
      </c>
      <c r="AU145" s="18" t="s">
        <v>88</v>
      </c>
    </row>
    <row r="146" spans="1:65" s="14" customFormat="1" ht="11.25">
      <c r="B146" s="210"/>
      <c r="C146" s="211"/>
      <c r="D146" s="180" t="s">
        <v>249</v>
      </c>
      <c r="E146" s="212" t="s">
        <v>32</v>
      </c>
      <c r="F146" s="213" t="s">
        <v>2613</v>
      </c>
      <c r="G146" s="211"/>
      <c r="H146" s="214">
        <v>3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249</v>
      </c>
      <c r="AU146" s="220" t="s">
        <v>88</v>
      </c>
      <c r="AV146" s="14" t="s">
        <v>88</v>
      </c>
      <c r="AW146" s="14" t="s">
        <v>39</v>
      </c>
      <c r="AX146" s="14" t="s">
        <v>86</v>
      </c>
      <c r="AY146" s="220" t="s">
        <v>140</v>
      </c>
    </row>
    <row r="147" spans="1:65" s="2" customFormat="1" ht="16.5" customHeight="1">
      <c r="A147" s="36"/>
      <c r="B147" s="37"/>
      <c r="C147" s="167" t="s">
        <v>363</v>
      </c>
      <c r="D147" s="167" t="s">
        <v>141</v>
      </c>
      <c r="E147" s="168" t="s">
        <v>2614</v>
      </c>
      <c r="F147" s="169" t="s">
        <v>2615</v>
      </c>
      <c r="G147" s="170" t="s">
        <v>358</v>
      </c>
      <c r="H147" s="171">
        <v>5</v>
      </c>
      <c r="I147" s="172"/>
      <c r="J147" s="173">
        <f>ROUND(I147*H147,2)</f>
        <v>0</v>
      </c>
      <c r="K147" s="169" t="s">
        <v>245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1.97E-3</v>
      </c>
      <c r="R147" s="176">
        <f>Q147*H147</f>
        <v>9.8499999999999994E-3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348</v>
      </c>
      <c r="AT147" s="178" t="s">
        <v>141</v>
      </c>
      <c r="AU147" s="178" t="s">
        <v>88</v>
      </c>
      <c r="AY147" s="18" t="s">
        <v>140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348</v>
      </c>
      <c r="BM147" s="178" t="s">
        <v>2616</v>
      </c>
    </row>
    <row r="148" spans="1:65" s="2" customFormat="1" ht="11.25">
      <c r="A148" s="36"/>
      <c r="B148" s="37"/>
      <c r="C148" s="38"/>
      <c r="D148" s="180" t="s">
        <v>146</v>
      </c>
      <c r="E148" s="38"/>
      <c r="F148" s="181" t="s">
        <v>2617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146</v>
      </c>
      <c r="AU148" s="18" t="s">
        <v>88</v>
      </c>
    </row>
    <row r="149" spans="1:65" s="2" customFormat="1" ht="11.25">
      <c r="A149" s="36"/>
      <c r="B149" s="37"/>
      <c r="C149" s="38"/>
      <c r="D149" s="198" t="s">
        <v>191</v>
      </c>
      <c r="E149" s="38"/>
      <c r="F149" s="199" t="s">
        <v>2618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191</v>
      </c>
      <c r="AU149" s="18" t="s">
        <v>88</v>
      </c>
    </row>
    <row r="150" spans="1:65" s="14" customFormat="1" ht="11.25">
      <c r="B150" s="210"/>
      <c r="C150" s="211"/>
      <c r="D150" s="180" t="s">
        <v>249</v>
      </c>
      <c r="E150" s="212" t="s">
        <v>32</v>
      </c>
      <c r="F150" s="213" t="s">
        <v>2619</v>
      </c>
      <c r="G150" s="211"/>
      <c r="H150" s="214">
        <v>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249</v>
      </c>
      <c r="AU150" s="220" t="s">
        <v>88</v>
      </c>
      <c r="AV150" s="14" t="s">
        <v>88</v>
      </c>
      <c r="AW150" s="14" t="s">
        <v>39</v>
      </c>
      <c r="AX150" s="14" t="s">
        <v>86</v>
      </c>
      <c r="AY150" s="220" t="s">
        <v>140</v>
      </c>
    </row>
    <row r="151" spans="1:65" s="2" customFormat="1" ht="16.5" customHeight="1">
      <c r="A151" s="36"/>
      <c r="B151" s="37"/>
      <c r="C151" s="167" t="s">
        <v>370</v>
      </c>
      <c r="D151" s="167" t="s">
        <v>141</v>
      </c>
      <c r="E151" s="168" t="s">
        <v>2620</v>
      </c>
      <c r="F151" s="169" t="s">
        <v>2621</v>
      </c>
      <c r="G151" s="170" t="s">
        <v>358</v>
      </c>
      <c r="H151" s="171">
        <v>178</v>
      </c>
      <c r="I151" s="172"/>
      <c r="J151" s="173">
        <f>ROUND(I151*H151,2)</f>
        <v>0</v>
      </c>
      <c r="K151" s="169" t="s">
        <v>245</v>
      </c>
      <c r="L151" s="41"/>
      <c r="M151" s="174" t="s">
        <v>32</v>
      </c>
      <c r="N151" s="175" t="s">
        <v>49</v>
      </c>
      <c r="O151" s="6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8" t="s">
        <v>348</v>
      </c>
      <c r="AT151" s="178" t="s">
        <v>141</v>
      </c>
      <c r="AU151" s="178" t="s">
        <v>88</v>
      </c>
      <c r="AY151" s="18" t="s">
        <v>140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86</v>
      </c>
      <c r="BK151" s="179">
        <f>ROUND(I151*H151,2)</f>
        <v>0</v>
      </c>
      <c r="BL151" s="18" t="s">
        <v>348</v>
      </c>
      <c r="BM151" s="178" t="s">
        <v>2622</v>
      </c>
    </row>
    <row r="152" spans="1:65" s="2" customFormat="1" ht="11.25">
      <c r="A152" s="36"/>
      <c r="B152" s="37"/>
      <c r="C152" s="38"/>
      <c r="D152" s="180" t="s">
        <v>146</v>
      </c>
      <c r="E152" s="38"/>
      <c r="F152" s="181" t="s">
        <v>2623</v>
      </c>
      <c r="G152" s="38"/>
      <c r="H152" s="38"/>
      <c r="I152" s="182"/>
      <c r="J152" s="38"/>
      <c r="K152" s="38"/>
      <c r="L152" s="41"/>
      <c r="M152" s="183"/>
      <c r="N152" s="18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146</v>
      </c>
      <c r="AU152" s="18" t="s">
        <v>88</v>
      </c>
    </row>
    <row r="153" spans="1:65" s="2" customFormat="1" ht="11.25">
      <c r="A153" s="36"/>
      <c r="B153" s="37"/>
      <c r="C153" s="38"/>
      <c r="D153" s="198" t="s">
        <v>191</v>
      </c>
      <c r="E153" s="38"/>
      <c r="F153" s="199" t="s">
        <v>2624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191</v>
      </c>
      <c r="AU153" s="18" t="s">
        <v>88</v>
      </c>
    </row>
    <row r="154" spans="1:65" s="14" customFormat="1" ht="11.25">
      <c r="B154" s="210"/>
      <c r="C154" s="211"/>
      <c r="D154" s="180" t="s">
        <v>249</v>
      </c>
      <c r="E154" s="212" t="s">
        <v>32</v>
      </c>
      <c r="F154" s="213" t="s">
        <v>2589</v>
      </c>
      <c r="G154" s="211"/>
      <c r="H154" s="214">
        <v>135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249</v>
      </c>
      <c r="AU154" s="220" t="s">
        <v>88</v>
      </c>
      <c r="AV154" s="14" t="s">
        <v>88</v>
      </c>
      <c r="AW154" s="14" t="s">
        <v>39</v>
      </c>
      <c r="AX154" s="14" t="s">
        <v>78</v>
      </c>
      <c r="AY154" s="220" t="s">
        <v>140</v>
      </c>
    </row>
    <row r="155" spans="1:65" s="14" customFormat="1" ht="11.25">
      <c r="B155" s="210"/>
      <c r="C155" s="211"/>
      <c r="D155" s="180" t="s">
        <v>249</v>
      </c>
      <c r="E155" s="212" t="s">
        <v>32</v>
      </c>
      <c r="F155" s="213" t="s">
        <v>2595</v>
      </c>
      <c r="G155" s="211"/>
      <c r="H155" s="214">
        <v>16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249</v>
      </c>
      <c r="AU155" s="220" t="s">
        <v>88</v>
      </c>
      <c r="AV155" s="14" t="s">
        <v>88</v>
      </c>
      <c r="AW155" s="14" t="s">
        <v>39</v>
      </c>
      <c r="AX155" s="14" t="s">
        <v>78</v>
      </c>
      <c r="AY155" s="220" t="s">
        <v>140</v>
      </c>
    </row>
    <row r="156" spans="1:65" s="14" customFormat="1" ht="11.25">
      <c r="B156" s="210"/>
      <c r="C156" s="211"/>
      <c r="D156" s="180" t="s">
        <v>249</v>
      </c>
      <c r="E156" s="212" t="s">
        <v>32</v>
      </c>
      <c r="F156" s="213" t="s">
        <v>2601</v>
      </c>
      <c r="G156" s="211"/>
      <c r="H156" s="214">
        <v>16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249</v>
      </c>
      <c r="AU156" s="220" t="s">
        <v>88</v>
      </c>
      <c r="AV156" s="14" t="s">
        <v>88</v>
      </c>
      <c r="AW156" s="14" t="s">
        <v>39</v>
      </c>
      <c r="AX156" s="14" t="s">
        <v>78</v>
      </c>
      <c r="AY156" s="220" t="s">
        <v>140</v>
      </c>
    </row>
    <row r="157" spans="1:65" s="14" customFormat="1" ht="11.25">
      <c r="B157" s="210"/>
      <c r="C157" s="211"/>
      <c r="D157" s="180" t="s">
        <v>249</v>
      </c>
      <c r="E157" s="212" t="s">
        <v>32</v>
      </c>
      <c r="F157" s="213" t="s">
        <v>2607</v>
      </c>
      <c r="G157" s="211"/>
      <c r="H157" s="214">
        <v>8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249</v>
      </c>
      <c r="AU157" s="220" t="s">
        <v>88</v>
      </c>
      <c r="AV157" s="14" t="s">
        <v>88</v>
      </c>
      <c r="AW157" s="14" t="s">
        <v>39</v>
      </c>
      <c r="AX157" s="14" t="s">
        <v>78</v>
      </c>
      <c r="AY157" s="220" t="s">
        <v>140</v>
      </c>
    </row>
    <row r="158" spans="1:65" s="14" customFormat="1" ht="11.25">
      <c r="B158" s="210"/>
      <c r="C158" s="211"/>
      <c r="D158" s="180" t="s">
        <v>249</v>
      </c>
      <c r="E158" s="212" t="s">
        <v>32</v>
      </c>
      <c r="F158" s="213" t="s">
        <v>2613</v>
      </c>
      <c r="G158" s="211"/>
      <c r="H158" s="214">
        <v>3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249</v>
      </c>
      <c r="AU158" s="220" t="s">
        <v>88</v>
      </c>
      <c r="AV158" s="14" t="s">
        <v>88</v>
      </c>
      <c r="AW158" s="14" t="s">
        <v>39</v>
      </c>
      <c r="AX158" s="14" t="s">
        <v>78</v>
      </c>
      <c r="AY158" s="220" t="s">
        <v>140</v>
      </c>
    </row>
    <row r="159" spans="1:65" s="15" customFormat="1" ht="11.25">
      <c r="B159" s="221"/>
      <c r="C159" s="222"/>
      <c r="D159" s="180" t="s">
        <v>249</v>
      </c>
      <c r="E159" s="223" t="s">
        <v>32</v>
      </c>
      <c r="F159" s="224" t="s">
        <v>384</v>
      </c>
      <c r="G159" s="222"/>
      <c r="H159" s="225">
        <v>178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249</v>
      </c>
      <c r="AU159" s="231" t="s">
        <v>88</v>
      </c>
      <c r="AV159" s="15" t="s">
        <v>139</v>
      </c>
      <c r="AW159" s="15" t="s">
        <v>39</v>
      </c>
      <c r="AX159" s="15" t="s">
        <v>86</v>
      </c>
      <c r="AY159" s="231" t="s">
        <v>140</v>
      </c>
    </row>
    <row r="160" spans="1:65" s="2" customFormat="1" ht="16.5" customHeight="1">
      <c r="A160" s="36"/>
      <c r="B160" s="37"/>
      <c r="C160" s="167" t="s">
        <v>376</v>
      </c>
      <c r="D160" s="167" t="s">
        <v>141</v>
      </c>
      <c r="E160" s="168" t="s">
        <v>2625</v>
      </c>
      <c r="F160" s="169" t="s">
        <v>2626</v>
      </c>
      <c r="G160" s="170" t="s">
        <v>358</v>
      </c>
      <c r="H160" s="171">
        <v>5</v>
      </c>
      <c r="I160" s="172"/>
      <c r="J160" s="173">
        <f>ROUND(I160*H160,2)</f>
        <v>0</v>
      </c>
      <c r="K160" s="169" t="s">
        <v>245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348</v>
      </c>
      <c r="AT160" s="178" t="s">
        <v>141</v>
      </c>
      <c r="AU160" s="178" t="s">
        <v>88</v>
      </c>
      <c r="AY160" s="18" t="s">
        <v>140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348</v>
      </c>
      <c r="BM160" s="178" t="s">
        <v>2627</v>
      </c>
    </row>
    <row r="161" spans="1:65" s="2" customFormat="1" ht="11.25">
      <c r="A161" s="36"/>
      <c r="B161" s="37"/>
      <c r="C161" s="38"/>
      <c r="D161" s="180" t="s">
        <v>146</v>
      </c>
      <c r="E161" s="38"/>
      <c r="F161" s="181" t="s">
        <v>2628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146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191</v>
      </c>
      <c r="E162" s="38"/>
      <c r="F162" s="199" t="s">
        <v>2629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191</v>
      </c>
      <c r="AU162" s="18" t="s">
        <v>88</v>
      </c>
    </row>
    <row r="163" spans="1:65" s="14" customFormat="1" ht="11.25">
      <c r="B163" s="210"/>
      <c r="C163" s="211"/>
      <c r="D163" s="180" t="s">
        <v>249</v>
      </c>
      <c r="E163" s="212" t="s">
        <v>32</v>
      </c>
      <c r="F163" s="213" t="s">
        <v>2619</v>
      </c>
      <c r="G163" s="211"/>
      <c r="H163" s="214">
        <v>5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249</v>
      </c>
      <c r="AU163" s="220" t="s">
        <v>88</v>
      </c>
      <c r="AV163" s="14" t="s">
        <v>88</v>
      </c>
      <c r="AW163" s="14" t="s">
        <v>39</v>
      </c>
      <c r="AX163" s="14" t="s">
        <v>86</v>
      </c>
      <c r="AY163" s="220" t="s">
        <v>140</v>
      </c>
    </row>
    <row r="164" spans="1:65" s="2" customFormat="1" ht="16.5" customHeight="1">
      <c r="A164" s="36"/>
      <c r="B164" s="37"/>
      <c r="C164" s="167" t="s">
        <v>7</v>
      </c>
      <c r="D164" s="167" t="s">
        <v>141</v>
      </c>
      <c r="E164" s="168" t="s">
        <v>2630</v>
      </c>
      <c r="F164" s="169" t="s">
        <v>2631</v>
      </c>
      <c r="G164" s="170" t="s">
        <v>259</v>
      </c>
      <c r="H164" s="171">
        <v>0.107</v>
      </c>
      <c r="I164" s="172"/>
      <c r="J164" s="173">
        <f>ROUND(I164*H164,2)</f>
        <v>0</v>
      </c>
      <c r="K164" s="169" t="s">
        <v>245</v>
      </c>
      <c r="L164" s="41"/>
      <c r="M164" s="174" t="s">
        <v>32</v>
      </c>
      <c r="N164" s="175" t="s">
        <v>49</v>
      </c>
      <c r="O164" s="66"/>
      <c r="P164" s="176">
        <f>O164*H164</f>
        <v>0</v>
      </c>
      <c r="Q164" s="176">
        <v>0</v>
      </c>
      <c r="R164" s="176">
        <f>Q164*H164</f>
        <v>0</v>
      </c>
      <c r="S164" s="176">
        <v>0</v>
      </c>
      <c r="T164" s="17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8" t="s">
        <v>348</v>
      </c>
      <c r="AT164" s="178" t="s">
        <v>141</v>
      </c>
      <c r="AU164" s="178" t="s">
        <v>88</v>
      </c>
      <c r="AY164" s="18" t="s">
        <v>140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86</v>
      </c>
      <c r="BK164" s="179">
        <f>ROUND(I164*H164,2)</f>
        <v>0</v>
      </c>
      <c r="BL164" s="18" t="s">
        <v>348</v>
      </c>
      <c r="BM164" s="178" t="s">
        <v>2632</v>
      </c>
    </row>
    <row r="165" spans="1:65" s="2" customFormat="1" ht="19.5">
      <c r="A165" s="36"/>
      <c r="B165" s="37"/>
      <c r="C165" s="38"/>
      <c r="D165" s="180" t="s">
        <v>146</v>
      </c>
      <c r="E165" s="38"/>
      <c r="F165" s="181" t="s">
        <v>2633</v>
      </c>
      <c r="G165" s="38"/>
      <c r="H165" s="38"/>
      <c r="I165" s="182"/>
      <c r="J165" s="38"/>
      <c r="K165" s="38"/>
      <c r="L165" s="41"/>
      <c r="M165" s="183"/>
      <c r="N165" s="18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146</v>
      </c>
      <c r="AU165" s="18" t="s">
        <v>88</v>
      </c>
    </row>
    <row r="166" spans="1:65" s="2" customFormat="1" ht="11.25">
      <c r="A166" s="36"/>
      <c r="B166" s="37"/>
      <c r="C166" s="38"/>
      <c r="D166" s="198" t="s">
        <v>191</v>
      </c>
      <c r="E166" s="38"/>
      <c r="F166" s="199" t="s">
        <v>2634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191</v>
      </c>
      <c r="AU166" s="18" t="s">
        <v>88</v>
      </c>
    </row>
    <row r="167" spans="1:65" s="11" customFormat="1" ht="22.9" customHeight="1">
      <c r="B167" s="153"/>
      <c r="C167" s="154"/>
      <c r="D167" s="155" t="s">
        <v>77</v>
      </c>
      <c r="E167" s="196" t="s">
        <v>2635</v>
      </c>
      <c r="F167" s="196" t="s">
        <v>2636</v>
      </c>
      <c r="G167" s="154"/>
      <c r="H167" s="154"/>
      <c r="I167" s="157"/>
      <c r="J167" s="197">
        <f>BK167</f>
        <v>0</v>
      </c>
      <c r="K167" s="154"/>
      <c r="L167" s="159"/>
      <c r="M167" s="160"/>
      <c r="N167" s="161"/>
      <c r="O167" s="161"/>
      <c r="P167" s="162">
        <f>SUM(P168:P227)</f>
        <v>0</v>
      </c>
      <c r="Q167" s="161"/>
      <c r="R167" s="162">
        <f>SUM(R168:R227)</f>
        <v>2.5030000000000004E-2</v>
      </c>
      <c r="S167" s="161"/>
      <c r="T167" s="163">
        <f>SUM(T168:T227)</f>
        <v>0</v>
      </c>
      <c r="AR167" s="164" t="s">
        <v>88</v>
      </c>
      <c r="AT167" s="165" t="s">
        <v>77</v>
      </c>
      <c r="AU167" s="165" t="s">
        <v>86</v>
      </c>
      <c r="AY167" s="164" t="s">
        <v>140</v>
      </c>
      <c r="BK167" s="166">
        <f>SUM(BK168:BK227)</f>
        <v>0</v>
      </c>
    </row>
    <row r="168" spans="1:65" s="2" customFormat="1" ht="16.5" customHeight="1">
      <c r="A168" s="36"/>
      <c r="B168" s="37"/>
      <c r="C168" s="167" t="s">
        <v>392</v>
      </c>
      <c r="D168" s="167" t="s">
        <v>141</v>
      </c>
      <c r="E168" s="168" t="s">
        <v>2637</v>
      </c>
      <c r="F168" s="169" t="s">
        <v>2638</v>
      </c>
      <c r="G168" s="170" t="s">
        <v>366</v>
      </c>
      <c r="H168" s="171">
        <v>4</v>
      </c>
      <c r="I168" s="172"/>
      <c r="J168" s="173">
        <f>ROUND(I168*H168,2)</f>
        <v>0</v>
      </c>
      <c r="K168" s="169" t="s">
        <v>245</v>
      </c>
      <c r="L168" s="41"/>
      <c r="M168" s="174" t="s">
        <v>32</v>
      </c>
      <c r="N168" s="175" t="s">
        <v>49</v>
      </c>
      <c r="O168" s="66"/>
      <c r="P168" s="176">
        <f>O168*H168</f>
        <v>0</v>
      </c>
      <c r="Q168" s="176">
        <v>2.4000000000000001E-4</v>
      </c>
      <c r="R168" s="176">
        <f>Q168*H168</f>
        <v>9.6000000000000002E-4</v>
      </c>
      <c r="S168" s="176">
        <v>0</v>
      </c>
      <c r="T168" s="17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8" t="s">
        <v>348</v>
      </c>
      <c r="AT168" s="178" t="s">
        <v>141</v>
      </c>
      <c r="AU168" s="178" t="s">
        <v>88</v>
      </c>
      <c r="AY168" s="18" t="s">
        <v>140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86</v>
      </c>
      <c r="BK168" s="179">
        <f>ROUND(I168*H168,2)</f>
        <v>0</v>
      </c>
      <c r="BL168" s="18" t="s">
        <v>348</v>
      </c>
      <c r="BM168" s="178" t="s">
        <v>2639</v>
      </c>
    </row>
    <row r="169" spans="1:65" s="2" customFormat="1" ht="11.25">
      <c r="A169" s="36"/>
      <c r="B169" s="37"/>
      <c r="C169" s="38"/>
      <c r="D169" s="180" t="s">
        <v>146</v>
      </c>
      <c r="E169" s="38"/>
      <c r="F169" s="181" t="s">
        <v>2640</v>
      </c>
      <c r="G169" s="38"/>
      <c r="H169" s="38"/>
      <c r="I169" s="182"/>
      <c r="J169" s="38"/>
      <c r="K169" s="38"/>
      <c r="L169" s="41"/>
      <c r="M169" s="183"/>
      <c r="N169" s="18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8" t="s">
        <v>146</v>
      </c>
      <c r="AU169" s="18" t="s">
        <v>88</v>
      </c>
    </row>
    <row r="170" spans="1:65" s="2" customFormat="1" ht="11.25">
      <c r="A170" s="36"/>
      <c r="B170" s="37"/>
      <c r="C170" s="38"/>
      <c r="D170" s="198" t="s">
        <v>191</v>
      </c>
      <c r="E170" s="38"/>
      <c r="F170" s="199" t="s">
        <v>2641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191</v>
      </c>
      <c r="AU170" s="18" t="s">
        <v>88</v>
      </c>
    </row>
    <row r="171" spans="1:65" s="2" customFormat="1" ht="19.5">
      <c r="A171" s="36"/>
      <c r="B171" s="37"/>
      <c r="C171" s="38"/>
      <c r="D171" s="180" t="s">
        <v>154</v>
      </c>
      <c r="E171" s="38"/>
      <c r="F171" s="185" t="s">
        <v>2642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154</v>
      </c>
      <c r="AU171" s="18" t="s">
        <v>88</v>
      </c>
    </row>
    <row r="172" spans="1:65" s="2" customFormat="1" ht="16.5" customHeight="1">
      <c r="A172" s="36"/>
      <c r="B172" s="37"/>
      <c r="C172" s="167" t="s">
        <v>399</v>
      </c>
      <c r="D172" s="167" t="s">
        <v>141</v>
      </c>
      <c r="E172" s="168" t="s">
        <v>2643</v>
      </c>
      <c r="F172" s="169" t="s">
        <v>2644</v>
      </c>
      <c r="G172" s="170" t="s">
        <v>366</v>
      </c>
      <c r="H172" s="171">
        <v>15</v>
      </c>
      <c r="I172" s="172"/>
      <c r="J172" s="173">
        <f>ROUND(I172*H172,2)</f>
        <v>0</v>
      </c>
      <c r="K172" s="169" t="s">
        <v>245</v>
      </c>
      <c r="L172" s="41"/>
      <c r="M172" s="174" t="s">
        <v>32</v>
      </c>
      <c r="N172" s="175" t="s">
        <v>49</v>
      </c>
      <c r="O172" s="66"/>
      <c r="P172" s="176">
        <f>O172*H172</f>
        <v>0</v>
      </c>
      <c r="Q172" s="176">
        <v>2.5999999999999998E-4</v>
      </c>
      <c r="R172" s="176">
        <f>Q172*H172</f>
        <v>3.8999999999999998E-3</v>
      </c>
      <c r="S172" s="176">
        <v>0</v>
      </c>
      <c r="T172" s="177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8" t="s">
        <v>348</v>
      </c>
      <c r="AT172" s="178" t="s">
        <v>141</v>
      </c>
      <c r="AU172" s="178" t="s">
        <v>88</v>
      </c>
      <c r="AY172" s="18" t="s">
        <v>140</v>
      </c>
      <c r="BE172" s="179">
        <f>IF(N172="základní",J172,0)</f>
        <v>0</v>
      </c>
      <c r="BF172" s="179">
        <f>IF(N172="snížená",J172,0)</f>
        <v>0</v>
      </c>
      <c r="BG172" s="179">
        <f>IF(N172="zákl. přenesená",J172,0)</f>
        <v>0</v>
      </c>
      <c r="BH172" s="179">
        <f>IF(N172="sníž. přenesená",J172,0)</f>
        <v>0</v>
      </c>
      <c r="BI172" s="179">
        <f>IF(N172="nulová",J172,0)</f>
        <v>0</v>
      </c>
      <c r="BJ172" s="18" t="s">
        <v>86</v>
      </c>
      <c r="BK172" s="179">
        <f>ROUND(I172*H172,2)</f>
        <v>0</v>
      </c>
      <c r="BL172" s="18" t="s">
        <v>348</v>
      </c>
      <c r="BM172" s="178" t="s">
        <v>2645</v>
      </c>
    </row>
    <row r="173" spans="1:65" s="2" customFormat="1" ht="11.25">
      <c r="A173" s="36"/>
      <c r="B173" s="37"/>
      <c r="C173" s="38"/>
      <c r="D173" s="180" t="s">
        <v>146</v>
      </c>
      <c r="E173" s="38"/>
      <c r="F173" s="181" t="s">
        <v>2646</v>
      </c>
      <c r="G173" s="38"/>
      <c r="H173" s="38"/>
      <c r="I173" s="182"/>
      <c r="J173" s="38"/>
      <c r="K173" s="38"/>
      <c r="L173" s="41"/>
      <c r="M173" s="183"/>
      <c r="N173" s="184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8" t="s">
        <v>146</v>
      </c>
      <c r="AU173" s="18" t="s">
        <v>88</v>
      </c>
    </row>
    <row r="174" spans="1:65" s="2" customFormat="1" ht="11.25">
      <c r="A174" s="36"/>
      <c r="B174" s="37"/>
      <c r="C174" s="38"/>
      <c r="D174" s="198" t="s">
        <v>191</v>
      </c>
      <c r="E174" s="38"/>
      <c r="F174" s="199" t="s">
        <v>2647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191</v>
      </c>
      <c r="AU174" s="18" t="s">
        <v>88</v>
      </c>
    </row>
    <row r="175" spans="1:65" s="2" customFormat="1" ht="16.5" customHeight="1">
      <c r="A175" s="36"/>
      <c r="B175" s="37"/>
      <c r="C175" s="167" t="s">
        <v>406</v>
      </c>
      <c r="D175" s="167" t="s">
        <v>141</v>
      </c>
      <c r="E175" s="168" t="s">
        <v>2648</v>
      </c>
      <c r="F175" s="169" t="s">
        <v>2649</v>
      </c>
      <c r="G175" s="170" t="s">
        <v>366</v>
      </c>
      <c r="H175" s="171">
        <v>1</v>
      </c>
      <c r="I175" s="172"/>
      <c r="J175" s="173">
        <f>ROUND(I175*H175,2)</f>
        <v>0</v>
      </c>
      <c r="K175" s="169" t="s">
        <v>245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5.2999999999999998E-4</v>
      </c>
      <c r="R175" s="176">
        <f>Q175*H175</f>
        <v>5.2999999999999998E-4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348</v>
      </c>
      <c r="AT175" s="178" t="s">
        <v>141</v>
      </c>
      <c r="AU175" s="178" t="s">
        <v>88</v>
      </c>
      <c r="AY175" s="18" t="s">
        <v>140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348</v>
      </c>
      <c r="BM175" s="178" t="s">
        <v>2650</v>
      </c>
    </row>
    <row r="176" spans="1:65" s="2" customFormat="1" ht="11.25">
      <c r="A176" s="36"/>
      <c r="B176" s="37"/>
      <c r="C176" s="38"/>
      <c r="D176" s="180" t="s">
        <v>146</v>
      </c>
      <c r="E176" s="38"/>
      <c r="F176" s="181" t="s">
        <v>2651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146</v>
      </c>
      <c r="AU176" s="18" t="s">
        <v>88</v>
      </c>
    </row>
    <row r="177" spans="1:65" s="2" customFormat="1" ht="11.25">
      <c r="A177" s="36"/>
      <c r="B177" s="37"/>
      <c r="C177" s="38"/>
      <c r="D177" s="198" t="s">
        <v>191</v>
      </c>
      <c r="E177" s="38"/>
      <c r="F177" s="199" t="s">
        <v>2652</v>
      </c>
      <c r="G177" s="38"/>
      <c r="H177" s="38"/>
      <c r="I177" s="182"/>
      <c r="J177" s="38"/>
      <c r="K177" s="38"/>
      <c r="L177" s="41"/>
      <c r="M177" s="183"/>
      <c r="N177" s="18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191</v>
      </c>
      <c r="AU177" s="18" t="s">
        <v>88</v>
      </c>
    </row>
    <row r="178" spans="1:65" s="2" customFormat="1" ht="16.5" customHeight="1">
      <c r="A178" s="36"/>
      <c r="B178" s="37"/>
      <c r="C178" s="167" t="s">
        <v>415</v>
      </c>
      <c r="D178" s="167" t="s">
        <v>141</v>
      </c>
      <c r="E178" s="168" t="s">
        <v>2653</v>
      </c>
      <c r="F178" s="169" t="s">
        <v>2654</v>
      </c>
      <c r="G178" s="170" t="s">
        <v>366</v>
      </c>
      <c r="H178" s="171">
        <v>1</v>
      </c>
      <c r="I178" s="172"/>
      <c r="J178" s="173">
        <f>ROUND(I178*H178,2)</f>
        <v>0</v>
      </c>
      <c r="K178" s="169" t="s">
        <v>245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8.4000000000000003E-4</v>
      </c>
      <c r="R178" s="176">
        <f>Q178*H178</f>
        <v>8.4000000000000003E-4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348</v>
      </c>
      <c r="AT178" s="178" t="s">
        <v>141</v>
      </c>
      <c r="AU178" s="178" t="s">
        <v>88</v>
      </c>
      <c r="AY178" s="18" t="s">
        <v>140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348</v>
      </c>
      <c r="BM178" s="178" t="s">
        <v>2655</v>
      </c>
    </row>
    <row r="179" spans="1:65" s="2" customFormat="1" ht="11.25">
      <c r="A179" s="36"/>
      <c r="B179" s="37"/>
      <c r="C179" s="38"/>
      <c r="D179" s="180" t="s">
        <v>146</v>
      </c>
      <c r="E179" s="38"/>
      <c r="F179" s="181" t="s">
        <v>2656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146</v>
      </c>
      <c r="AU179" s="18" t="s">
        <v>88</v>
      </c>
    </row>
    <row r="180" spans="1:65" s="2" customFormat="1" ht="11.25">
      <c r="A180" s="36"/>
      <c r="B180" s="37"/>
      <c r="C180" s="38"/>
      <c r="D180" s="198" t="s">
        <v>191</v>
      </c>
      <c r="E180" s="38"/>
      <c r="F180" s="199" t="s">
        <v>2657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191</v>
      </c>
      <c r="AU180" s="18" t="s">
        <v>88</v>
      </c>
    </row>
    <row r="181" spans="1:65" s="2" customFormat="1" ht="16.5" customHeight="1">
      <c r="A181" s="36"/>
      <c r="B181" s="37"/>
      <c r="C181" s="167" t="s">
        <v>421</v>
      </c>
      <c r="D181" s="167" t="s">
        <v>141</v>
      </c>
      <c r="E181" s="168" t="s">
        <v>2658</v>
      </c>
      <c r="F181" s="169" t="s">
        <v>2659</v>
      </c>
      <c r="G181" s="170" t="s">
        <v>366</v>
      </c>
      <c r="H181" s="171">
        <v>1</v>
      </c>
      <c r="I181" s="172"/>
      <c r="J181" s="173">
        <f>ROUND(I181*H181,2)</f>
        <v>0</v>
      </c>
      <c r="K181" s="169" t="s">
        <v>245</v>
      </c>
      <c r="L181" s="41"/>
      <c r="M181" s="174" t="s">
        <v>32</v>
      </c>
      <c r="N181" s="175" t="s">
        <v>49</v>
      </c>
      <c r="O181" s="66"/>
      <c r="P181" s="176">
        <f>O181*H181</f>
        <v>0</v>
      </c>
      <c r="Q181" s="176">
        <v>5.1999999999999995E-4</v>
      </c>
      <c r="R181" s="176">
        <f>Q181*H181</f>
        <v>5.1999999999999995E-4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348</v>
      </c>
      <c r="AT181" s="178" t="s">
        <v>141</v>
      </c>
      <c r="AU181" s="178" t="s">
        <v>88</v>
      </c>
      <c r="AY181" s="18" t="s">
        <v>140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348</v>
      </c>
      <c r="BM181" s="178" t="s">
        <v>2660</v>
      </c>
    </row>
    <row r="182" spans="1:65" s="2" customFormat="1" ht="11.25">
      <c r="A182" s="36"/>
      <c r="B182" s="37"/>
      <c r="C182" s="38"/>
      <c r="D182" s="180" t="s">
        <v>146</v>
      </c>
      <c r="E182" s="38"/>
      <c r="F182" s="181" t="s">
        <v>2661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146</v>
      </c>
      <c r="AU182" s="18" t="s">
        <v>88</v>
      </c>
    </row>
    <row r="183" spans="1:65" s="2" customFormat="1" ht="11.25">
      <c r="A183" s="36"/>
      <c r="B183" s="37"/>
      <c r="C183" s="38"/>
      <c r="D183" s="198" t="s">
        <v>191</v>
      </c>
      <c r="E183" s="38"/>
      <c r="F183" s="199" t="s">
        <v>2662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191</v>
      </c>
      <c r="AU183" s="18" t="s">
        <v>88</v>
      </c>
    </row>
    <row r="184" spans="1:65" s="2" customFormat="1" ht="16.5" customHeight="1">
      <c r="A184" s="36"/>
      <c r="B184" s="37"/>
      <c r="C184" s="167" t="s">
        <v>430</v>
      </c>
      <c r="D184" s="167" t="s">
        <v>141</v>
      </c>
      <c r="E184" s="168" t="s">
        <v>2663</v>
      </c>
      <c r="F184" s="169" t="s">
        <v>2664</v>
      </c>
      <c r="G184" s="170" t="s">
        <v>366</v>
      </c>
      <c r="H184" s="171">
        <v>15</v>
      </c>
      <c r="I184" s="172"/>
      <c r="J184" s="173">
        <f>ROUND(I184*H184,2)</f>
        <v>0</v>
      </c>
      <c r="K184" s="169" t="s">
        <v>245</v>
      </c>
      <c r="L184" s="41"/>
      <c r="M184" s="174" t="s">
        <v>32</v>
      </c>
      <c r="N184" s="175" t="s">
        <v>49</v>
      </c>
      <c r="O184" s="66"/>
      <c r="P184" s="176">
        <f>O184*H184</f>
        <v>0</v>
      </c>
      <c r="Q184" s="176">
        <v>6.9999999999999999E-4</v>
      </c>
      <c r="R184" s="176">
        <f>Q184*H184</f>
        <v>1.0500000000000001E-2</v>
      </c>
      <c r="S184" s="176">
        <v>0</v>
      </c>
      <c r="T184" s="17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8" t="s">
        <v>348</v>
      </c>
      <c r="AT184" s="178" t="s">
        <v>141</v>
      </c>
      <c r="AU184" s="178" t="s">
        <v>88</v>
      </c>
      <c r="AY184" s="18" t="s">
        <v>140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86</v>
      </c>
      <c r="BK184" s="179">
        <f>ROUND(I184*H184,2)</f>
        <v>0</v>
      </c>
      <c r="BL184" s="18" t="s">
        <v>348</v>
      </c>
      <c r="BM184" s="178" t="s">
        <v>2665</v>
      </c>
    </row>
    <row r="185" spans="1:65" s="2" customFormat="1" ht="11.25">
      <c r="A185" s="36"/>
      <c r="B185" s="37"/>
      <c r="C185" s="38"/>
      <c r="D185" s="180" t="s">
        <v>146</v>
      </c>
      <c r="E185" s="38"/>
      <c r="F185" s="181" t="s">
        <v>2666</v>
      </c>
      <c r="G185" s="38"/>
      <c r="H185" s="38"/>
      <c r="I185" s="182"/>
      <c r="J185" s="38"/>
      <c r="K185" s="38"/>
      <c r="L185" s="41"/>
      <c r="M185" s="183"/>
      <c r="N185" s="18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146</v>
      </c>
      <c r="AU185" s="18" t="s">
        <v>88</v>
      </c>
    </row>
    <row r="186" spans="1:65" s="2" customFormat="1" ht="11.25">
      <c r="A186" s="36"/>
      <c r="B186" s="37"/>
      <c r="C186" s="38"/>
      <c r="D186" s="198" t="s">
        <v>191</v>
      </c>
      <c r="E186" s="38"/>
      <c r="F186" s="199" t="s">
        <v>2667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191</v>
      </c>
      <c r="AU186" s="18" t="s">
        <v>88</v>
      </c>
    </row>
    <row r="187" spans="1:65" s="2" customFormat="1" ht="16.5" customHeight="1">
      <c r="A187" s="36"/>
      <c r="B187" s="37"/>
      <c r="C187" s="167" t="s">
        <v>435</v>
      </c>
      <c r="D187" s="167" t="s">
        <v>141</v>
      </c>
      <c r="E187" s="168" t="s">
        <v>2668</v>
      </c>
      <c r="F187" s="169" t="s">
        <v>2669</v>
      </c>
      <c r="G187" s="170" t="s">
        <v>366</v>
      </c>
      <c r="H187" s="171">
        <v>1</v>
      </c>
      <c r="I187" s="172"/>
      <c r="J187" s="173">
        <f>ROUND(I187*H187,2)</f>
        <v>0</v>
      </c>
      <c r="K187" s="169" t="s">
        <v>245</v>
      </c>
      <c r="L187" s="41"/>
      <c r="M187" s="174" t="s">
        <v>32</v>
      </c>
      <c r="N187" s="175" t="s">
        <v>49</v>
      </c>
      <c r="O187" s="66"/>
      <c r="P187" s="176">
        <f>O187*H187</f>
        <v>0</v>
      </c>
      <c r="Q187" s="176">
        <v>5.6999999999999998E-4</v>
      </c>
      <c r="R187" s="176">
        <f>Q187*H187</f>
        <v>5.6999999999999998E-4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348</v>
      </c>
      <c r="AT187" s="178" t="s">
        <v>141</v>
      </c>
      <c r="AU187" s="178" t="s">
        <v>88</v>
      </c>
      <c r="AY187" s="18" t="s">
        <v>140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348</v>
      </c>
      <c r="BM187" s="178" t="s">
        <v>2670</v>
      </c>
    </row>
    <row r="188" spans="1:65" s="2" customFormat="1" ht="11.25">
      <c r="A188" s="36"/>
      <c r="B188" s="37"/>
      <c r="C188" s="38"/>
      <c r="D188" s="180" t="s">
        <v>146</v>
      </c>
      <c r="E188" s="38"/>
      <c r="F188" s="181" t="s">
        <v>2671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146</v>
      </c>
      <c r="AU188" s="18" t="s">
        <v>88</v>
      </c>
    </row>
    <row r="189" spans="1:65" s="2" customFormat="1" ht="11.25">
      <c r="A189" s="36"/>
      <c r="B189" s="37"/>
      <c r="C189" s="38"/>
      <c r="D189" s="198" t="s">
        <v>191</v>
      </c>
      <c r="E189" s="38"/>
      <c r="F189" s="199" t="s">
        <v>2672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191</v>
      </c>
      <c r="AU189" s="18" t="s">
        <v>88</v>
      </c>
    </row>
    <row r="190" spans="1:65" s="2" customFormat="1" ht="16.5" customHeight="1">
      <c r="A190" s="36"/>
      <c r="B190" s="37"/>
      <c r="C190" s="167" t="s">
        <v>458</v>
      </c>
      <c r="D190" s="167" t="s">
        <v>141</v>
      </c>
      <c r="E190" s="168" t="s">
        <v>2673</v>
      </c>
      <c r="F190" s="169" t="s">
        <v>2674</v>
      </c>
      <c r="G190" s="170" t="s">
        <v>366</v>
      </c>
      <c r="H190" s="171">
        <v>4</v>
      </c>
      <c r="I190" s="172"/>
      <c r="J190" s="173">
        <f>ROUND(I190*H190,2)</f>
        <v>0</v>
      </c>
      <c r="K190" s="169" t="s">
        <v>245</v>
      </c>
      <c r="L190" s="41"/>
      <c r="M190" s="174" t="s">
        <v>32</v>
      </c>
      <c r="N190" s="175" t="s">
        <v>49</v>
      </c>
      <c r="O190" s="66"/>
      <c r="P190" s="176">
        <f>O190*H190</f>
        <v>0</v>
      </c>
      <c r="Q190" s="176">
        <v>5.0000000000000001E-4</v>
      </c>
      <c r="R190" s="176">
        <f>Q190*H190</f>
        <v>2E-3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348</v>
      </c>
      <c r="AT190" s="178" t="s">
        <v>141</v>
      </c>
      <c r="AU190" s="178" t="s">
        <v>88</v>
      </c>
      <c r="AY190" s="18" t="s">
        <v>140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348</v>
      </c>
      <c r="BM190" s="178" t="s">
        <v>2675</v>
      </c>
    </row>
    <row r="191" spans="1:65" s="2" customFormat="1" ht="11.25">
      <c r="A191" s="36"/>
      <c r="B191" s="37"/>
      <c r="C191" s="38"/>
      <c r="D191" s="180" t="s">
        <v>146</v>
      </c>
      <c r="E191" s="38"/>
      <c r="F191" s="181" t="s">
        <v>2676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146</v>
      </c>
      <c r="AU191" s="18" t="s">
        <v>88</v>
      </c>
    </row>
    <row r="192" spans="1:65" s="2" customFormat="1" ht="11.25">
      <c r="A192" s="36"/>
      <c r="B192" s="37"/>
      <c r="C192" s="38"/>
      <c r="D192" s="198" t="s">
        <v>191</v>
      </c>
      <c r="E192" s="38"/>
      <c r="F192" s="199" t="s">
        <v>2677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191</v>
      </c>
      <c r="AU192" s="18" t="s">
        <v>88</v>
      </c>
    </row>
    <row r="193" spans="1:65" s="2" customFormat="1" ht="16.5" customHeight="1">
      <c r="A193" s="36"/>
      <c r="B193" s="37"/>
      <c r="C193" s="167" t="s">
        <v>463</v>
      </c>
      <c r="D193" s="167" t="s">
        <v>141</v>
      </c>
      <c r="E193" s="168" t="s">
        <v>2678</v>
      </c>
      <c r="F193" s="169" t="s">
        <v>2679</v>
      </c>
      <c r="G193" s="170" t="s">
        <v>366</v>
      </c>
      <c r="H193" s="171">
        <v>2</v>
      </c>
      <c r="I193" s="172"/>
      <c r="J193" s="173">
        <f>ROUND(I193*H193,2)</f>
        <v>0</v>
      </c>
      <c r="K193" s="169" t="s">
        <v>245</v>
      </c>
      <c r="L193" s="41"/>
      <c r="M193" s="174" t="s">
        <v>32</v>
      </c>
      <c r="N193" s="175" t="s">
        <v>49</v>
      </c>
      <c r="O193" s="66"/>
      <c r="P193" s="176">
        <f>O193*H193</f>
        <v>0</v>
      </c>
      <c r="Q193" s="176">
        <v>6.9999999999999999E-4</v>
      </c>
      <c r="R193" s="176">
        <f>Q193*H193</f>
        <v>1.4E-3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348</v>
      </c>
      <c r="AT193" s="178" t="s">
        <v>141</v>
      </c>
      <c r="AU193" s="178" t="s">
        <v>88</v>
      </c>
      <c r="AY193" s="18" t="s">
        <v>140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348</v>
      </c>
      <c r="BM193" s="178" t="s">
        <v>2680</v>
      </c>
    </row>
    <row r="194" spans="1:65" s="2" customFormat="1" ht="11.25">
      <c r="A194" s="36"/>
      <c r="B194" s="37"/>
      <c r="C194" s="38"/>
      <c r="D194" s="180" t="s">
        <v>146</v>
      </c>
      <c r="E194" s="38"/>
      <c r="F194" s="181" t="s">
        <v>2681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146</v>
      </c>
      <c r="AU194" s="18" t="s">
        <v>88</v>
      </c>
    </row>
    <row r="195" spans="1:65" s="2" customFormat="1" ht="11.25">
      <c r="A195" s="36"/>
      <c r="B195" s="37"/>
      <c r="C195" s="38"/>
      <c r="D195" s="198" t="s">
        <v>191</v>
      </c>
      <c r="E195" s="38"/>
      <c r="F195" s="199" t="s">
        <v>2682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191</v>
      </c>
      <c r="AU195" s="18" t="s">
        <v>88</v>
      </c>
    </row>
    <row r="196" spans="1:65" s="2" customFormat="1" ht="16.5" customHeight="1">
      <c r="A196" s="36"/>
      <c r="B196" s="37"/>
      <c r="C196" s="167" t="s">
        <v>473</v>
      </c>
      <c r="D196" s="167" t="s">
        <v>141</v>
      </c>
      <c r="E196" s="168" t="s">
        <v>2683</v>
      </c>
      <c r="F196" s="169" t="s">
        <v>2684</v>
      </c>
      <c r="G196" s="170" t="s">
        <v>366</v>
      </c>
      <c r="H196" s="171">
        <v>1</v>
      </c>
      <c r="I196" s="172"/>
      <c r="J196" s="173">
        <f>ROUND(I196*H196,2)</f>
        <v>0</v>
      </c>
      <c r="K196" s="169" t="s">
        <v>245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1.07E-3</v>
      </c>
      <c r="R196" s="176">
        <f>Q196*H196</f>
        <v>1.07E-3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348</v>
      </c>
      <c r="AT196" s="178" t="s">
        <v>141</v>
      </c>
      <c r="AU196" s="178" t="s">
        <v>88</v>
      </c>
      <c r="AY196" s="18" t="s">
        <v>140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348</v>
      </c>
      <c r="BM196" s="178" t="s">
        <v>2685</v>
      </c>
    </row>
    <row r="197" spans="1:65" s="2" customFormat="1" ht="11.25">
      <c r="A197" s="36"/>
      <c r="B197" s="37"/>
      <c r="C197" s="38"/>
      <c r="D197" s="180" t="s">
        <v>146</v>
      </c>
      <c r="E197" s="38"/>
      <c r="F197" s="181" t="s">
        <v>2686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146</v>
      </c>
      <c r="AU197" s="18" t="s">
        <v>88</v>
      </c>
    </row>
    <row r="198" spans="1:65" s="2" customFormat="1" ht="11.25">
      <c r="A198" s="36"/>
      <c r="B198" s="37"/>
      <c r="C198" s="38"/>
      <c r="D198" s="198" t="s">
        <v>191</v>
      </c>
      <c r="E198" s="38"/>
      <c r="F198" s="199" t="s">
        <v>2687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191</v>
      </c>
      <c r="AU198" s="18" t="s">
        <v>88</v>
      </c>
    </row>
    <row r="199" spans="1:65" s="2" customFormat="1" ht="16.5" customHeight="1">
      <c r="A199" s="36"/>
      <c r="B199" s="37"/>
      <c r="C199" s="167" t="s">
        <v>483</v>
      </c>
      <c r="D199" s="167" t="s">
        <v>141</v>
      </c>
      <c r="E199" s="168" t="s">
        <v>2688</v>
      </c>
      <c r="F199" s="169" t="s">
        <v>2689</v>
      </c>
      <c r="G199" s="170" t="s">
        <v>366</v>
      </c>
      <c r="H199" s="171">
        <v>1</v>
      </c>
      <c r="I199" s="172"/>
      <c r="J199" s="173">
        <f>ROUND(I199*H199,2)</f>
        <v>0</v>
      </c>
      <c r="K199" s="169" t="s">
        <v>245</v>
      </c>
      <c r="L199" s="41"/>
      <c r="M199" s="174" t="s">
        <v>32</v>
      </c>
      <c r="N199" s="175" t="s">
        <v>49</v>
      </c>
      <c r="O199" s="66"/>
      <c r="P199" s="176">
        <f>O199*H199</f>
        <v>0</v>
      </c>
      <c r="Q199" s="176">
        <v>4.0000000000000002E-4</v>
      </c>
      <c r="R199" s="176">
        <f>Q199*H199</f>
        <v>4.0000000000000002E-4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348</v>
      </c>
      <c r="AT199" s="178" t="s">
        <v>141</v>
      </c>
      <c r="AU199" s="178" t="s">
        <v>88</v>
      </c>
      <c r="AY199" s="18" t="s">
        <v>140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348</v>
      </c>
      <c r="BM199" s="178" t="s">
        <v>2690</v>
      </c>
    </row>
    <row r="200" spans="1:65" s="2" customFormat="1" ht="11.25">
      <c r="A200" s="36"/>
      <c r="B200" s="37"/>
      <c r="C200" s="38"/>
      <c r="D200" s="180" t="s">
        <v>146</v>
      </c>
      <c r="E200" s="38"/>
      <c r="F200" s="181" t="s">
        <v>2691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146</v>
      </c>
      <c r="AU200" s="18" t="s">
        <v>88</v>
      </c>
    </row>
    <row r="201" spans="1:65" s="2" customFormat="1" ht="11.25">
      <c r="A201" s="36"/>
      <c r="B201" s="37"/>
      <c r="C201" s="38"/>
      <c r="D201" s="198" t="s">
        <v>191</v>
      </c>
      <c r="E201" s="38"/>
      <c r="F201" s="199" t="s">
        <v>2692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191</v>
      </c>
      <c r="AU201" s="18" t="s">
        <v>88</v>
      </c>
    </row>
    <row r="202" spans="1:65" s="2" customFormat="1" ht="16.5" customHeight="1">
      <c r="A202" s="36"/>
      <c r="B202" s="37"/>
      <c r="C202" s="167" t="s">
        <v>491</v>
      </c>
      <c r="D202" s="167" t="s">
        <v>141</v>
      </c>
      <c r="E202" s="168" t="s">
        <v>2693</v>
      </c>
      <c r="F202" s="169" t="s">
        <v>2694</v>
      </c>
      <c r="G202" s="170" t="s">
        <v>366</v>
      </c>
      <c r="H202" s="171">
        <v>1</v>
      </c>
      <c r="I202" s="172"/>
      <c r="J202" s="173">
        <f>ROUND(I202*H202,2)</f>
        <v>0</v>
      </c>
      <c r="K202" s="169" t="s">
        <v>245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1.4599999999999999E-3</v>
      </c>
      <c r="R202" s="176">
        <f>Q202*H202</f>
        <v>1.4599999999999999E-3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348</v>
      </c>
      <c r="AT202" s="178" t="s">
        <v>141</v>
      </c>
      <c r="AU202" s="178" t="s">
        <v>88</v>
      </c>
      <c r="AY202" s="18" t="s">
        <v>140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348</v>
      </c>
      <c r="BM202" s="178" t="s">
        <v>2695</v>
      </c>
    </row>
    <row r="203" spans="1:65" s="2" customFormat="1" ht="11.25">
      <c r="A203" s="36"/>
      <c r="B203" s="37"/>
      <c r="C203" s="38"/>
      <c r="D203" s="180" t="s">
        <v>146</v>
      </c>
      <c r="E203" s="38"/>
      <c r="F203" s="181" t="s">
        <v>2696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146</v>
      </c>
      <c r="AU203" s="18" t="s">
        <v>88</v>
      </c>
    </row>
    <row r="204" spans="1:65" s="2" customFormat="1" ht="11.25">
      <c r="A204" s="36"/>
      <c r="B204" s="37"/>
      <c r="C204" s="38"/>
      <c r="D204" s="198" t="s">
        <v>191</v>
      </c>
      <c r="E204" s="38"/>
      <c r="F204" s="199" t="s">
        <v>2697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191</v>
      </c>
      <c r="AU204" s="18" t="s">
        <v>88</v>
      </c>
    </row>
    <row r="205" spans="1:65" s="2" customFormat="1" ht="16.5" customHeight="1">
      <c r="A205" s="36"/>
      <c r="B205" s="37"/>
      <c r="C205" s="167" t="s">
        <v>499</v>
      </c>
      <c r="D205" s="167" t="s">
        <v>141</v>
      </c>
      <c r="E205" s="168" t="s">
        <v>2698</v>
      </c>
      <c r="F205" s="169" t="s">
        <v>2699</v>
      </c>
      <c r="G205" s="170" t="s">
        <v>1627</v>
      </c>
      <c r="H205" s="171">
        <v>1</v>
      </c>
      <c r="I205" s="172"/>
      <c r="J205" s="173">
        <f>ROUND(I205*H205,2)</f>
        <v>0</v>
      </c>
      <c r="K205" s="169" t="s">
        <v>32</v>
      </c>
      <c r="L205" s="41"/>
      <c r="M205" s="174" t="s">
        <v>32</v>
      </c>
      <c r="N205" s="175" t="s">
        <v>49</v>
      </c>
      <c r="O205" s="66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8" t="s">
        <v>348</v>
      </c>
      <c r="AT205" s="178" t="s">
        <v>141</v>
      </c>
      <c r="AU205" s="178" t="s">
        <v>88</v>
      </c>
      <c r="AY205" s="18" t="s">
        <v>140</v>
      </c>
      <c r="BE205" s="179">
        <f>IF(N205="základní",J205,0)</f>
        <v>0</v>
      </c>
      <c r="BF205" s="179">
        <f>IF(N205="snížená",J205,0)</f>
        <v>0</v>
      </c>
      <c r="BG205" s="179">
        <f>IF(N205="zákl. přenesená",J205,0)</f>
        <v>0</v>
      </c>
      <c r="BH205" s="179">
        <f>IF(N205="sníž. přenesená",J205,0)</f>
        <v>0</v>
      </c>
      <c r="BI205" s="179">
        <f>IF(N205="nulová",J205,0)</f>
        <v>0</v>
      </c>
      <c r="BJ205" s="18" t="s">
        <v>86</v>
      </c>
      <c r="BK205" s="179">
        <f>ROUND(I205*H205,2)</f>
        <v>0</v>
      </c>
      <c r="BL205" s="18" t="s">
        <v>348</v>
      </c>
      <c r="BM205" s="178" t="s">
        <v>2700</v>
      </c>
    </row>
    <row r="206" spans="1:65" s="2" customFormat="1" ht="11.25">
      <c r="A206" s="36"/>
      <c r="B206" s="37"/>
      <c r="C206" s="38"/>
      <c r="D206" s="180" t="s">
        <v>146</v>
      </c>
      <c r="E206" s="38"/>
      <c r="F206" s="181" t="s">
        <v>2699</v>
      </c>
      <c r="G206" s="38"/>
      <c r="H206" s="38"/>
      <c r="I206" s="182"/>
      <c r="J206" s="38"/>
      <c r="K206" s="38"/>
      <c r="L206" s="41"/>
      <c r="M206" s="183"/>
      <c r="N206" s="18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146</v>
      </c>
      <c r="AU206" s="18" t="s">
        <v>88</v>
      </c>
    </row>
    <row r="207" spans="1:65" s="2" customFormat="1" ht="16.5" customHeight="1">
      <c r="A207" s="36"/>
      <c r="B207" s="37"/>
      <c r="C207" s="232" t="s">
        <v>506</v>
      </c>
      <c r="D207" s="232" t="s">
        <v>416</v>
      </c>
      <c r="E207" s="233" t="s">
        <v>2701</v>
      </c>
      <c r="F207" s="234" t="s">
        <v>2702</v>
      </c>
      <c r="G207" s="235" t="s">
        <v>366</v>
      </c>
      <c r="H207" s="236">
        <v>1</v>
      </c>
      <c r="I207" s="237"/>
      <c r="J207" s="238">
        <f>ROUND(I207*H207,2)</f>
        <v>0</v>
      </c>
      <c r="K207" s="234" t="s">
        <v>32</v>
      </c>
      <c r="L207" s="239"/>
      <c r="M207" s="240" t="s">
        <v>32</v>
      </c>
      <c r="N207" s="241" t="s">
        <v>49</v>
      </c>
      <c r="O207" s="66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8" t="s">
        <v>483</v>
      </c>
      <c r="AT207" s="178" t="s">
        <v>416</v>
      </c>
      <c r="AU207" s="178" t="s">
        <v>88</v>
      </c>
      <c r="AY207" s="18" t="s">
        <v>140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18" t="s">
        <v>86</v>
      </c>
      <c r="BK207" s="179">
        <f>ROUND(I207*H207,2)</f>
        <v>0</v>
      </c>
      <c r="BL207" s="18" t="s">
        <v>348</v>
      </c>
      <c r="BM207" s="178" t="s">
        <v>2703</v>
      </c>
    </row>
    <row r="208" spans="1:65" s="2" customFormat="1" ht="11.25">
      <c r="A208" s="36"/>
      <c r="B208" s="37"/>
      <c r="C208" s="38"/>
      <c r="D208" s="180" t="s">
        <v>146</v>
      </c>
      <c r="E208" s="38"/>
      <c r="F208" s="181" t="s">
        <v>2702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146</v>
      </c>
      <c r="AU208" s="18" t="s">
        <v>88</v>
      </c>
    </row>
    <row r="209" spans="1:65" s="2" customFormat="1" ht="19.5">
      <c r="A209" s="36"/>
      <c r="B209" s="37"/>
      <c r="C209" s="38"/>
      <c r="D209" s="180" t="s">
        <v>154</v>
      </c>
      <c r="E209" s="38"/>
      <c r="F209" s="185" t="s">
        <v>2704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154</v>
      </c>
      <c r="AU209" s="18" t="s">
        <v>88</v>
      </c>
    </row>
    <row r="210" spans="1:65" s="2" customFormat="1" ht="16.5" customHeight="1">
      <c r="A210" s="36"/>
      <c r="B210" s="37"/>
      <c r="C210" s="167" t="s">
        <v>391</v>
      </c>
      <c r="D210" s="167" t="s">
        <v>141</v>
      </c>
      <c r="E210" s="168" t="s">
        <v>2705</v>
      </c>
      <c r="F210" s="169" t="s">
        <v>2706</v>
      </c>
      <c r="G210" s="170" t="s">
        <v>1627</v>
      </c>
      <c r="H210" s="171">
        <v>1</v>
      </c>
      <c r="I210" s="172"/>
      <c r="J210" s="173">
        <f>ROUND(I210*H210,2)</f>
        <v>0</v>
      </c>
      <c r="K210" s="169" t="s">
        <v>32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348</v>
      </c>
      <c r="AT210" s="178" t="s">
        <v>141</v>
      </c>
      <c r="AU210" s="178" t="s">
        <v>88</v>
      </c>
      <c r="AY210" s="18" t="s">
        <v>140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348</v>
      </c>
      <c r="BM210" s="178" t="s">
        <v>2707</v>
      </c>
    </row>
    <row r="211" spans="1:65" s="2" customFormat="1" ht="11.25">
      <c r="A211" s="36"/>
      <c r="B211" s="37"/>
      <c r="C211" s="38"/>
      <c r="D211" s="180" t="s">
        <v>146</v>
      </c>
      <c r="E211" s="38"/>
      <c r="F211" s="181" t="s">
        <v>2706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146</v>
      </c>
      <c r="AU211" s="18" t="s">
        <v>88</v>
      </c>
    </row>
    <row r="212" spans="1:65" s="2" customFormat="1" ht="16.5" customHeight="1">
      <c r="A212" s="36"/>
      <c r="B212" s="37"/>
      <c r="C212" s="232" t="s">
        <v>522</v>
      </c>
      <c r="D212" s="232" t="s">
        <v>416</v>
      </c>
      <c r="E212" s="233" t="s">
        <v>2708</v>
      </c>
      <c r="F212" s="234" t="s">
        <v>2709</v>
      </c>
      <c r="G212" s="235" t="s">
        <v>366</v>
      </c>
      <c r="H212" s="236">
        <v>1</v>
      </c>
      <c r="I212" s="237"/>
      <c r="J212" s="238">
        <f>ROUND(I212*H212,2)</f>
        <v>0</v>
      </c>
      <c r="K212" s="234" t="s">
        <v>32</v>
      </c>
      <c r="L212" s="239"/>
      <c r="M212" s="240" t="s">
        <v>32</v>
      </c>
      <c r="N212" s="241" t="s">
        <v>49</v>
      </c>
      <c r="O212" s="6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483</v>
      </c>
      <c r="AT212" s="178" t="s">
        <v>416</v>
      </c>
      <c r="AU212" s="178" t="s">
        <v>88</v>
      </c>
      <c r="AY212" s="18" t="s">
        <v>140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348</v>
      </c>
      <c r="BM212" s="178" t="s">
        <v>2710</v>
      </c>
    </row>
    <row r="213" spans="1:65" s="2" customFormat="1" ht="11.25">
      <c r="A213" s="36"/>
      <c r="B213" s="37"/>
      <c r="C213" s="38"/>
      <c r="D213" s="180" t="s">
        <v>146</v>
      </c>
      <c r="E213" s="38"/>
      <c r="F213" s="181" t="s">
        <v>2709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146</v>
      </c>
      <c r="AU213" s="18" t="s">
        <v>88</v>
      </c>
    </row>
    <row r="214" spans="1:65" s="2" customFormat="1" ht="19.5">
      <c r="A214" s="36"/>
      <c r="B214" s="37"/>
      <c r="C214" s="38"/>
      <c r="D214" s="180" t="s">
        <v>154</v>
      </c>
      <c r="E214" s="38"/>
      <c r="F214" s="185" t="s">
        <v>2704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154</v>
      </c>
      <c r="AU214" s="18" t="s">
        <v>88</v>
      </c>
    </row>
    <row r="215" spans="1:65" s="2" customFormat="1" ht="16.5" customHeight="1">
      <c r="A215" s="36"/>
      <c r="B215" s="37"/>
      <c r="C215" s="167" t="s">
        <v>530</v>
      </c>
      <c r="D215" s="167" t="s">
        <v>141</v>
      </c>
      <c r="E215" s="168" t="s">
        <v>2711</v>
      </c>
      <c r="F215" s="169" t="s">
        <v>2712</v>
      </c>
      <c r="G215" s="170" t="s">
        <v>366</v>
      </c>
      <c r="H215" s="171">
        <v>1</v>
      </c>
      <c r="I215" s="172"/>
      <c r="J215" s="173">
        <f>ROUND(I215*H215,2)</f>
        <v>0</v>
      </c>
      <c r="K215" s="169" t="s">
        <v>245</v>
      </c>
      <c r="L215" s="41"/>
      <c r="M215" s="174" t="s">
        <v>32</v>
      </c>
      <c r="N215" s="175" t="s">
        <v>49</v>
      </c>
      <c r="O215" s="66"/>
      <c r="P215" s="176">
        <f>O215*H215</f>
        <v>0</v>
      </c>
      <c r="Q215" s="176">
        <v>0</v>
      </c>
      <c r="R215" s="176">
        <f>Q215*H215</f>
        <v>0</v>
      </c>
      <c r="S215" s="176">
        <v>0</v>
      </c>
      <c r="T215" s="17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8" t="s">
        <v>731</v>
      </c>
      <c r="AT215" s="178" t="s">
        <v>141</v>
      </c>
      <c r="AU215" s="178" t="s">
        <v>88</v>
      </c>
      <c r="AY215" s="18" t="s">
        <v>140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86</v>
      </c>
      <c r="BK215" s="179">
        <f>ROUND(I215*H215,2)</f>
        <v>0</v>
      </c>
      <c r="BL215" s="18" t="s">
        <v>731</v>
      </c>
      <c r="BM215" s="178" t="s">
        <v>2713</v>
      </c>
    </row>
    <row r="216" spans="1:65" s="2" customFormat="1" ht="11.25">
      <c r="A216" s="36"/>
      <c r="B216" s="37"/>
      <c r="C216" s="38"/>
      <c r="D216" s="180" t="s">
        <v>146</v>
      </c>
      <c r="E216" s="38"/>
      <c r="F216" s="181" t="s">
        <v>2714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146</v>
      </c>
      <c r="AU216" s="18" t="s">
        <v>88</v>
      </c>
    </row>
    <row r="217" spans="1:65" s="2" customFormat="1" ht="11.25">
      <c r="A217" s="36"/>
      <c r="B217" s="37"/>
      <c r="C217" s="38"/>
      <c r="D217" s="198" t="s">
        <v>191</v>
      </c>
      <c r="E217" s="38"/>
      <c r="F217" s="199" t="s">
        <v>2715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191</v>
      </c>
      <c r="AU217" s="18" t="s">
        <v>88</v>
      </c>
    </row>
    <row r="218" spans="1:65" s="2" customFormat="1" ht="16.5" customHeight="1">
      <c r="A218" s="36"/>
      <c r="B218" s="37"/>
      <c r="C218" s="232" t="s">
        <v>538</v>
      </c>
      <c r="D218" s="232" t="s">
        <v>416</v>
      </c>
      <c r="E218" s="233" t="s">
        <v>2716</v>
      </c>
      <c r="F218" s="234" t="s">
        <v>2717</v>
      </c>
      <c r="G218" s="235" t="s">
        <v>366</v>
      </c>
      <c r="H218" s="236">
        <v>1</v>
      </c>
      <c r="I218" s="237"/>
      <c r="J218" s="238">
        <f>ROUND(I218*H218,2)</f>
        <v>0</v>
      </c>
      <c r="K218" s="234" t="s">
        <v>32</v>
      </c>
      <c r="L218" s="239"/>
      <c r="M218" s="240" t="s">
        <v>32</v>
      </c>
      <c r="N218" s="241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1939</v>
      </c>
      <c r="AT218" s="178" t="s">
        <v>416</v>
      </c>
      <c r="AU218" s="178" t="s">
        <v>88</v>
      </c>
      <c r="AY218" s="18" t="s">
        <v>140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731</v>
      </c>
      <c r="BM218" s="178" t="s">
        <v>2718</v>
      </c>
    </row>
    <row r="219" spans="1:65" s="2" customFormat="1" ht="11.25">
      <c r="A219" s="36"/>
      <c r="B219" s="37"/>
      <c r="C219" s="38"/>
      <c r="D219" s="180" t="s">
        <v>146</v>
      </c>
      <c r="E219" s="38"/>
      <c r="F219" s="181" t="s">
        <v>2717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146</v>
      </c>
      <c r="AU219" s="18" t="s">
        <v>88</v>
      </c>
    </row>
    <row r="220" spans="1:65" s="2" customFormat="1" ht="29.25">
      <c r="A220" s="36"/>
      <c r="B220" s="37"/>
      <c r="C220" s="38"/>
      <c r="D220" s="180" t="s">
        <v>154</v>
      </c>
      <c r="E220" s="38"/>
      <c r="F220" s="185" t="s">
        <v>2719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154</v>
      </c>
      <c r="AU220" s="18" t="s">
        <v>88</v>
      </c>
    </row>
    <row r="221" spans="1:65" s="2" customFormat="1" ht="16.5" customHeight="1">
      <c r="A221" s="36"/>
      <c r="B221" s="37"/>
      <c r="C221" s="167" t="s">
        <v>546</v>
      </c>
      <c r="D221" s="167" t="s">
        <v>141</v>
      </c>
      <c r="E221" s="168" t="s">
        <v>2720</v>
      </c>
      <c r="F221" s="169" t="s">
        <v>2721</v>
      </c>
      <c r="G221" s="170" t="s">
        <v>366</v>
      </c>
      <c r="H221" s="171">
        <v>4</v>
      </c>
      <c r="I221" s="172"/>
      <c r="J221" s="173">
        <f>ROUND(I221*H221,2)</f>
        <v>0</v>
      </c>
      <c r="K221" s="169" t="s">
        <v>245</v>
      </c>
      <c r="L221" s="41"/>
      <c r="M221" s="174" t="s">
        <v>32</v>
      </c>
      <c r="N221" s="175" t="s">
        <v>49</v>
      </c>
      <c r="O221" s="66"/>
      <c r="P221" s="176">
        <f>O221*H221</f>
        <v>0</v>
      </c>
      <c r="Q221" s="176">
        <v>2.2000000000000001E-4</v>
      </c>
      <c r="R221" s="176">
        <f>Q221*H221</f>
        <v>8.8000000000000003E-4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348</v>
      </c>
      <c r="AT221" s="178" t="s">
        <v>141</v>
      </c>
      <c r="AU221" s="178" t="s">
        <v>88</v>
      </c>
      <c r="AY221" s="18" t="s">
        <v>140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348</v>
      </c>
      <c r="BM221" s="178" t="s">
        <v>2722</v>
      </c>
    </row>
    <row r="222" spans="1:65" s="2" customFormat="1" ht="11.25">
      <c r="A222" s="36"/>
      <c r="B222" s="37"/>
      <c r="C222" s="38"/>
      <c r="D222" s="180" t="s">
        <v>146</v>
      </c>
      <c r="E222" s="38"/>
      <c r="F222" s="181" t="s">
        <v>2723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146</v>
      </c>
      <c r="AU222" s="18" t="s">
        <v>88</v>
      </c>
    </row>
    <row r="223" spans="1:65" s="2" customFormat="1" ht="11.25">
      <c r="A223" s="36"/>
      <c r="B223" s="37"/>
      <c r="C223" s="38"/>
      <c r="D223" s="198" t="s">
        <v>191</v>
      </c>
      <c r="E223" s="38"/>
      <c r="F223" s="199" t="s">
        <v>2724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191</v>
      </c>
      <c r="AU223" s="18" t="s">
        <v>88</v>
      </c>
    </row>
    <row r="224" spans="1:65" s="2" customFormat="1" ht="19.5">
      <c r="A224" s="36"/>
      <c r="B224" s="37"/>
      <c r="C224" s="38"/>
      <c r="D224" s="180" t="s">
        <v>154</v>
      </c>
      <c r="E224" s="38"/>
      <c r="F224" s="185" t="s">
        <v>2642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154</v>
      </c>
      <c r="AU224" s="18" t="s">
        <v>88</v>
      </c>
    </row>
    <row r="225" spans="1:65" s="2" customFormat="1" ht="16.5" customHeight="1">
      <c r="A225" s="36"/>
      <c r="B225" s="37"/>
      <c r="C225" s="167" t="s">
        <v>276</v>
      </c>
      <c r="D225" s="167" t="s">
        <v>141</v>
      </c>
      <c r="E225" s="168" t="s">
        <v>2725</v>
      </c>
      <c r="F225" s="169" t="s">
        <v>2726</v>
      </c>
      <c r="G225" s="170" t="s">
        <v>259</v>
      </c>
      <c r="H225" s="171">
        <v>2.5000000000000001E-2</v>
      </c>
      <c r="I225" s="172"/>
      <c r="J225" s="173">
        <f>ROUND(I225*H225,2)</f>
        <v>0</v>
      </c>
      <c r="K225" s="169" t="s">
        <v>245</v>
      </c>
      <c r="L225" s="41"/>
      <c r="M225" s="174" t="s">
        <v>32</v>
      </c>
      <c r="N225" s="175" t="s">
        <v>49</v>
      </c>
      <c r="O225" s="66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348</v>
      </c>
      <c r="AT225" s="178" t="s">
        <v>141</v>
      </c>
      <c r="AU225" s="178" t="s">
        <v>88</v>
      </c>
      <c r="AY225" s="18" t="s">
        <v>140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348</v>
      </c>
      <c r="BM225" s="178" t="s">
        <v>2727</v>
      </c>
    </row>
    <row r="226" spans="1:65" s="2" customFormat="1" ht="19.5">
      <c r="A226" s="36"/>
      <c r="B226" s="37"/>
      <c r="C226" s="38"/>
      <c r="D226" s="180" t="s">
        <v>146</v>
      </c>
      <c r="E226" s="38"/>
      <c r="F226" s="181" t="s">
        <v>2728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146</v>
      </c>
      <c r="AU226" s="18" t="s">
        <v>88</v>
      </c>
    </row>
    <row r="227" spans="1:65" s="2" customFormat="1" ht="11.25">
      <c r="A227" s="36"/>
      <c r="B227" s="37"/>
      <c r="C227" s="38"/>
      <c r="D227" s="198" t="s">
        <v>191</v>
      </c>
      <c r="E227" s="38"/>
      <c r="F227" s="199" t="s">
        <v>2729</v>
      </c>
      <c r="G227" s="38"/>
      <c r="H227" s="38"/>
      <c r="I227" s="182"/>
      <c r="J227" s="38"/>
      <c r="K227" s="38"/>
      <c r="L227" s="41"/>
      <c r="M227" s="183"/>
      <c r="N227" s="18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8" t="s">
        <v>191</v>
      </c>
      <c r="AU227" s="18" t="s">
        <v>88</v>
      </c>
    </row>
    <row r="228" spans="1:65" s="11" customFormat="1" ht="22.9" customHeight="1">
      <c r="B228" s="153"/>
      <c r="C228" s="154"/>
      <c r="D228" s="155" t="s">
        <v>77</v>
      </c>
      <c r="E228" s="196" t="s">
        <v>2730</v>
      </c>
      <c r="F228" s="196" t="s">
        <v>2731</v>
      </c>
      <c r="G228" s="154"/>
      <c r="H228" s="154"/>
      <c r="I228" s="157"/>
      <c r="J228" s="197">
        <f>BK228</f>
        <v>0</v>
      </c>
      <c r="K228" s="154"/>
      <c r="L228" s="159"/>
      <c r="M228" s="160"/>
      <c r="N228" s="161"/>
      <c r="O228" s="161"/>
      <c r="P228" s="162">
        <f>SUM(P229:P261)</f>
        <v>0</v>
      </c>
      <c r="Q228" s="161"/>
      <c r="R228" s="162">
        <f>SUM(R229:R261)</f>
        <v>0.46397000000000005</v>
      </c>
      <c r="S228" s="161"/>
      <c r="T228" s="163">
        <f>SUM(T229:T261)</f>
        <v>0</v>
      </c>
      <c r="AR228" s="164" t="s">
        <v>88</v>
      </c>
      <c r="AT228" s="165" t="s">
        <v>77</v>
      </c>
      <c r="AU228" s="165" t="s">
        <v>86</v>
      </c>
      <c r="AY228" s="164" t="s">
        <v>140</v>
      </c>
      <c r="BK228" s="166">
        <f>SUM(BK229:BK261)</f>
        <v>0</v>
      </c>
    </row>
    <row r="229" spans="1:65" s="2" customFormat="1" ht="21.75" customHeight="1">
      <c r="A229" s="36"/>
      <c r="B229" s="37"/>
      <c r="C229" s="167" t="s">
        <v>560</v>
      </c>
      <c r="D229" s="167" t="s">
        <v>141</v>
      </c>
      <c r="E229" s="168" t="s">
        <v>2732</v>
      </c>
      <c r="F229" s="169" t="s">
        <v>2733</v>
      </c>
      <c r="G229" s="170" t="s">
        <v>366</v>
      </c>
      <c r="H229" s="171">
        <v>1</v>
      </c>
      <c r="I229" s="172"/>
      <c r="J229" s="173">
        <f>ROUND(I229*H229,2)</f>
        <v>0</v>
      </c>
      <c r="K229" s="169" t="s">
        <v>245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1.34E-2</v>
      </c>
      <c r="R229" s="176">
        <f>Q229*H229</f>
        <v>1.34E-2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348</v>
      </c>
      <c r="AT229" s="178" t="s">
        <v>141</v>
      </c>
      <c r="AU229" s="178" t="s">
        <v>88</v>
      </c>
      <c r="AY229" s="18" t="s">
        <v>140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348</v>
      </c>
      <c r="BM229" s="178" t="s">
        <v>2734</v>
      </c>
    </row>
    <row r="230" spans="1:65" s="2" customFormat="1" ht="19.5">
      <c r="A230" s="36"/>
      <c r="B230" s="37"/>
      <c r="C230" s="38"/>
      <c r="D230" s="180" t="s">
        <v>146</v>
      </c>
      <c r="E230" s="38"/>
      <c r="F230" s="181" t="s">
        <v>2735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146</v>
      </c>
      <c r="AU230" s="18" t="s">
        <v>88</v>
      </c>
    </row>
    <row r="231" spans="1:65" s="2" customFormat="1" ht="11.25">
      <c r="A231" s="36"/>
      <c r="B231" s="37"/>
      <c r="C231" s="38"/>
      <c r="D231" s="198" t="s">
        <v>191</v>
      </c>
      <c r="E231" s="38"/>
      <c r="F231" s="199" t="s">
        <v>2736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191</v>
      </c>
      <c r="AU231" s="18" t="s">
        <v>88</v>
      </c>
    </row>
    <row r="232" spans="1:65" s="2" customFormat="1" ht="21.75" customHeight="1">
      <c r="A232" s="36"/>
      <c r="B232" s="37"/>
      <c r="C232" s="167" t="s">
        <v>567</v>
      </c>
      <c r="D232" s="167" t="s">
        <v>141</v>
      </c>
      <c r="E232" s="168" t="s">
        <v>2737</v>
      </c>
      <c r="F232" s="169" t="s">
        <v>2738</v>
      </c>
      <c r="G232" s="170" t="s">
        <v>366</v>
      </c>
      <c r="H232" s="171">
        <v>2</v>
      </c>
      <c r="I232" s="172"/>
      <c r="J232" s="173">
        <f>ROUND(I232*H232,2)</f>
        <v>0</v>
      </c>
      <c r="K232" s="169" t="s">
        <v>245</v>
      </c>
      <c r="L232" s="41"/>
      <c r="M232" s="174" t="s">
        <v>32</v>
      </c>
      <c r="N232" s="175" t="s">
        <v>49</v>
      </c>
      <c r="O232" s="66"/>
      <c r="P232" s="176">
        <f>O232*H232</f>
        <v>0</v>
      </c>
      <c r="Q232" s="176">
        <v>1.6549999999999999E-2</v>
      </c>
      <c r="R232" s="176">
        <f>Q232*H232</f>
        <v>3.3099999999999997E-2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348</v>
      </c>
      <c r="AT232" s="178" t="s">
        <v>141</v>
      </c>
      <c r="AU232" s="178" t="s">
        <v>88</v>
      </c>
      <c r="AY232" s="18" t="s">
        <v>140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348</v>
      </c>
      <c r="BM232" s="178" t="s">
        <v>2739</v>
      </c>
    </row>
    <row r="233" spans="1:65" s="2" customFormat="1" ht="19.5">
      <c r="A233" s="36"/>
      <c r="B233" s="37"/>
      <c r="C233" s="38"/>
      <c r="D233" s="180" t="s">
        <v>146</v>
      </c>
      <c r="E233" s="38"/>
      <c r="F233" s="181" t="s">
        <v>2740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146</v>
      </c>
      <c r="AU233" s="18" t="s">
        <v>88</v>
      </c>
    </row>
    <row r="234" spans="1:65" s="2" customFormat="1" ht="11.25">
      <c r="A234" s="36"/>
      <c r="B234" s="37"/>
      <c r="C234" s="38"/>
      <c r="D234" s="198" t="s">
        <v>191</v>
      </c>
      <c r="E234" s="38"/>
      <c r="F234" s="199" t="s">
        <v>2741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191</v>
      </c>
      <c r="AU234" s="18" t="s">
        <v>88</v>
      </c>
    </row>
    <row r="235" spans="1:65" s="2" customFormat="1" ht="21.75" customHeight="1">
      <c r="A235" s="36"/>
      <c r="B235" s="37"/>
      <c r="C235" s="167" t="s">
        <v>573</v>
      </c>
      <c r="D235" s="167" t="s">
        <v>141</v>
      </c>
      <c r="E235" s="168" t="s">
        <v>2742</v>
      </c>
      <c r="F235" s="169" t="s">
        <v>2743</v>
      </c>
      <c r="G235" s="170" t="s">
        <v>366</v>
      </c>
      <c r="H235" s="171">
        <v>2</v>
      </c>
      <c r="I235" s="172"/>
      <c r="J235" s="173">
        <f>ROUND(I235*H235,2)</f>
        <v>0</v>
      </c>
      <c r="K235" s="169" t="s">
        <v>245</v>
      </c>
      <c r="L235" s="41"/>
      <c r="M235" s="174" t="s">
        <v>32</v>
      </c>
      <c r="N235" s="175" t="s">
        <v>49</v>
      </c>
      <c r="O235" s="66"/>
      <c r="P235" s="176">
        <f>O235*H235</f>
        <v>0</v>
      </c>
      <c r="Q235" s="176">
        <v>1.942E-2</v>
      </c>
      <c r="R235" s="176">
        <f>Q235*H235</f>
        <v>3.884E-2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348</v>
      </c>
      <c r="AT235" s="178" t="s">
        <v>141</v>
      </c>
      <c r="AU235" s="178" t="s">
        <v>88</v>
      </c>
      <c r="AY235" s="18" t="s">
        <v>140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348</v>
      </c>
      <c r="BM235" s="178" t="s">
        <v>2744</v>
      </c>
    </row>
    <row r="236" spans="1:65" s="2" customFormat="1" ht="19.5">
      <c r="A236" s="36"/>
      <c r="B236" s="37"/>
      <c r="C236" s="38"/>
      <c r="D236" s="180" t="s">
        <v>146</v>
      </c>
      <c r="E236" s="38"/>
      <c r="F236" s="181" t="s">
        <v>2745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146</v>
      </c>
      <c r="AU236" s="18" t="s">
        <v>88</v>
      </c>
    </row>
    <row r="237" spans="1:65" s="2" customFormat="1" ht="11.25">
      <c r="A237" s="36"/>
      <c r="B237" s="37"/>
      <c r="C237" s="38"/>
      <c r="D237" s="198" t="s">
        <v>191</v>
      </c>
      <c r="E237" s="38"/>
      <c r="F237" s="199" t="s">
        <v>2746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191</v>
      </c>
      <c r="AU237" s="18" t="s">
        <v>88</v>
      </c>
    </row>
    <row r="238" spans="1:65" s="2" customFormat="1" ht="21.75" customHeight="1">
      <c r="A238" s="36"/>
      <c r="B238" s="37"/>
      <c r="C238" s="167" t="s">
        <v>586</v>
      </c>
      <c r="D238" s="167" t="s">
        <v>141</v>
      </c>
      <c r="E238" s="168" t="s">
        <v>2747</v>
      </c>
      <c r="F238" s="169" t="s">
        <v>2748</v>
      </c>
      <c r="G238" s="170" t="s">
        <v>366</v>
      </c>
      <c r="H238" s="171">
        <v>2</v>
      </c>
      <c r="I238" s="172"/>
      <c r="J238" s="173">
        <f>ROUND(I238*H238,2)</f>
        <v>0</v>
      </c>
      <c r="K238" s="169" t="s">
        <v>245</v>
      </c>
      <c r="L238" s="41"/>
      <c r="M238" s="174" t="s">
        <v>32</v>
      </c>
      <c r="N238" s="175" t="s">
        <v>49</v>
      </c>
      <c r="O238" s="66"/>
      <c r="P238" s="176">
        <f>O238*H238</f>
        <v>0</v>
      </c>
      <c r="Q238" s="176">
        <v>2.2290000000000001E-2</v>
      </c>
      <c r="R238" s="176">
        <f>Q238*H238</f>
        <v>4.4580000000000002E-2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348</v>
      </c>
      <c r="AT238" s="178" t="s">
        <v>141</v>
      </c>
      <c r="AU238" s="178" t="s">
        <v>88</v>
      </c>
      <c r="AY238" s="18" t="s">
        <v>140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348</v>
      </c>
      <c r="BM238" s="178" t="s">
        <v>2749</v>
      </c>
    </row>
    <row r="239" spans="1:65" s="2" customFormat="1" ht="19.5">
      <c r="A239" s="36"/>
      <c r="B239" s="37"/>
      <c r="C239" s="38"/>
      <c r="D239" s="180" t="s">
        <v>146</v>
      </c>
      <c r="E239" s="38"/>
      <c r="F239" s="181" t="s">
        <v>2750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146</v>
      </c>
      <c r="AU239" s="18" t="s">
        <v>88</v>
      </c>
    </row>
    <row r="240" spans="1:65" s="2" customFormat="1" ht="11.25">
      <c r="A240" s="36"/>
      <c r="B240" s="37"/>
      <c r="C240" s="38"/>
      <c r="D240" s="198" t="s">
        <v>191</v>
      </c>
      <c r="E240" s="38"/>
      <c r="F240" s="199" t="s">
        <v>2751</v>
      </c>
      <c r="G240" s="38"/>
      <c r="H240" s="38"/>
      <c r="I240" s="182"/>
      <c r="J240" s="38"/>
      <c r="K240" s="38"/>
      <c r="L240" s="41"/>
      <c r="M240" s="183"/>
      <c r="N240" s="18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8" t="s">
        <v>191</v>
      </c>
      <c r="AU240" s="18" t="s">
        <v>88</v>
      </c>
    </row>
    <row r="241" spans="1:65" s="2" customFormat="1" ht="21.75" customHeight="1">
      <c r="A241" s="36"/>
      <c r="B241" s="37"/>
      <c r="C241" s="167" t="s">
        <v>592</v>
      </c>
      <c r="D241" s="167" t="s">
        <v>141</v>
      </c>
      <c r="E241" s="168" t="s">
        <v>2752</v>
      </c>
      <c r="F241" s="169" t="s">
        <v>2753</v>
      </c>
      <c r="G241" s="170" t="s">
        <v>366</v>
      </c>
      <c r="H241" s="171">
        <v>7</v>
      </c>
      <c r="I241" s="172"/>
      <c r="J241" s="173">
        <f>ROUND(I241*H241,2)</f>
        <v>0</v>
      </c>
      <c r="K241" s="169" t="s">
        <v>245</v>
      </c>
      <c r="L241" s="41"/>
      <c r="M241" s="174" t="s">
        <v>32</v>
      </c>
      <c r="N241" s="175" t="s">
        <v>49</v>
      </c>
      <c r="O241" s="66"/>
      <c r="P241" s="176">
        <f>O241*H241</f>
        <v>0</v>
      </c>
      <c r="Q241" s="176">
        <v>2.8029999999999999E-2</v>
      </c>
      <c r="R241" s="176">
        <f>Q241*H241</f>
        <v>0.19621</v>
      </c>
      <c r="S241" s="176">
        <v>0</v>
      </c>
      <c r="T241" s="17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8" t="s">
        <v>348</v>
      </c>
      <c r="AT241" s="178" t="s">
        <v>141</v>
      </c>
      <c r="AU241" s="178" t="s">
        <v>88</v>
      </c>
      <c r="AY241" s="18" t="s">
        <v>140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86</v>
      </c>
      <c r="BK241" s="179">
        <f>ROUND(I241*H241,2)</f>
        <v>0</v>
      </c>
      <c r="BL241" s="18" t="s">
        <v>348</v>
      </c>
      <c r="BM241" s="178" t="s">
        <v>2754</v>
      </c>
    </row>
    <row r="242" spans="1:65" s="2" customFormat="1" ht="19.5">
      <c r="A242" s="36"/>
      <c r="B242" s="37"/>
      <c r="C242" s="38"/>
      <c r="D242" s="180" t="s">
        <v>146</v>
      </c>
      <c r="E242" s="38"/>
      <c r="F242" s="181" t="s">
        <v>2755</v>
      </c>
      <c r="G242" s="38"/>
      <c r="H242" s="38"/>
      <c r="I242" s="182"/>
      <c r="J242" s="38"/>
      <c r="K242" s="38"/>
      <c r="L242" s="41"/>
      <c r="M242" s="183"/>
      <c r="N242" s="18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146</v>
      </c>
      <c r="AU242" s="18" t="s">
        <v>88</v>
      </c>
    </row>
    <row r="243" spans="1:65" s="2" customFormat="1" ht="11.25">
      <c r="A243" s="36"/>
      <c r="B243" s="37"/>
      <c r="C243" s="38"/>
      <c r="D243" s="198" t="s">
        <v>191</v>
      </c>
      <c r="E243" s="38"/>
      <c r="F243" s="199" t="s">
        <v>2756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191</v>
      </c>
      <c r="AU243" s="18" t="s">
        <v>88</v>
      </c>
    </row>
    <row r="244" spans="1:65" s="2" customFormat="1" ht="21.75" customHeight="1">
      <c r="A244" s="36"/>
      <c r="B244" s="37"/>
      <c r="C244" s="167" t="s">
        <v>603</v>
      </c>
      <c r="D244" s="167" t="s">
        <v>141</v>
      </c>
      <c r="E244" s="168" t="s">
        <v>2757</v>
      </c>
      <c r="F244" s="169" t="s">
        <v>2758</v>
      </c>
      <c r="G244" s="170" t="s">
        <v>366</v>
      </c>
      <c r="H244" s="171">
        <v>1</v>
      </c>
      <c r="I244" s="172"/>
      <c r="J244" s="173">
        <f>ROUND(I244*H244,2)</f>
        <v>0</v>
      </c>
      <c r="K244" s="169" t="s">
        <v>245</v>
      </c>
      <c r="L244" s="41"/>
      <c r="M244" s="174" t="s">
        <v>32</v>
      </c>
      <c r="N244" s="175" t="s">
        <v>49</v>
      </c>
      <c r="O244" s="66"/>
      <c r="P244" s="176">
        <f>O244*H244</f>
        <v>0</v>
      </c>
      <c r="Q244" s="176">
        <v>3.6639999999999999E-2</v>
      </c>
      <c r="R244" s="176">
        <f>Q244*H244</f>
        <v>3.6639999999999999E-2</v>
      </c>
      <c r="S244" s="176">
        <v>0</v>
      </c>
      <c r="T244" s="17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8" t="s">
        <v>348</v>
      </c>
      <c r="AT244" s="178" t="s">
        <v>141</v>
      </c>
      <c r="AU244" s="178" t="s">
        <v>88</v>
      </c>
      <c r="AY244" s="18" t="s">
        <v>140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86</v>
      </c>
      <c r="BK244" s="179">
        <f>ROUND(I244*H244,2)</f>
        <v>0</v>
      </c>
      <c r="BL244" s="18" t="s">
        <v>348</v>
      </c>
      <c r="BM244" s="178" t="s">
        <v>2759</v>
      </c>
    </row>
    <row r="245" spans="1:65" s="2" customFormat="1" ht="19.5">
      <c r="A245" s="36"/>
      <c r="B245" s="37"/>
      <c r="C245" s="38"/>
      <c r="D245" s="180" t="s">
        <v>146</v>
      </c>
      <c r="E245" s="38"/>
      <c r="F245" s="181" t="s">
        <v>2760</v>
      </c>
      <c r="G245" s="38"/>
      <c r="H245" s="38"/>
      <c r="I245" s="182"/>
      <c r="J245" s="38"/>
      <c r="K245" s="38"/>
      <c r="L245" s="41"/>
      <c r="M245" s="183"/>
      <c r="N245" s="18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8" t="s">
        <v>146</v>
      </c>
      <c r="AU245" s="18" t="s">
        <v>88</v>
      </c>
    </row>
    <row r="246" spans="1:65" s="2" customFormat="1" ht="11.25">
      <c r="A246" s="36"/>
      <c r="B246" s="37"/>
      <c r="C246" s="38"/>
      <c r="D246" s="198" t="s">
        <v>191</v>
      </c>
      <c r="E246" s="38"/>
      <c r="F246" s="199" t="s">
        <v>2761</v>
      </c>
      <c r="G246" s="38"/>
      <c r="H246" s="38"/>
      <c r="I246" s="182"/>
      <c r="J246" s="38"/>
      <c r="K246" s="38"/>
      <c r="L246" s="41"/>
      <c r="M246" s="183"/>
      <c r="N246" s="18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8" t="s">
        <v>191</v>
      </c>
      <c r="AU246" s="18" t="s">
        <v>88</v>
      </c>
    </row>
    <row r="247" spans="1:65" s="2" customFormat="1" ht="16.5" customHeight="1">
      <c r="A247" s="36"/>
      <c r="B247" s="37"/>
      <c r="C247" s="167" t="s">
        <v>611</v>
      </c>
      <c r="D247" s="167" t="s">
        <v>141</v>
      </c>
      <c r="E247" s="168" t="s">
        <v>2762</v>
      </c>
      <c r="F247" s="169" t="s">
        <v>2763</v>
      </c>
      <c r="G247" s="170" t="s">
        <v>366</v>
      </c>
      <c r="H247" s="171">
        <v>2</v>
      </c>
      <c r="I247" s="172"/>
      <c r="J247" s="173">
        <f>ROUND(I247*H247,2)</f>
        <v>0</v>
      </c>
      <c r="K247" s="169" t="s">
        <v>245</v>
      </c>
      <c r="L247" s="41"/>
      <c r="M247" s="174" t="s">
        <v>32</v>
      </c>
      <c r="N247" s="175" t="s">
        <v>49</v>
      </c>
      <c r="O247" s="66"/>
      <c r="P247" s="176">
        <f>O247*H247</f>
        <v>0</v>
      </c>
      <c r="Q247" s="176">
        <v>1.5599999999999999E-2</v>
      </c>
      <c r="R247" s="176">
        <f>Q247*H247</f>
        <v>3.1199999999999999E-2</v>
      </c>
      <c r="S247" s="176">
        <v>0</v>
      </c>
      <c r="T247" s="17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78" t="s">
        <v>348</v>
      </c>
      <c r="AT247" s="178" t="s">
        <v>141</v>
      </c>
      <c r="AU247" s="178" t="s">
        <v>88</v>
      </c>
      <c r="AY247" s="18" t="s">
        <v>140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18" t="s">
        <v>86</v>
      </c>
      <c r="BK247" s="179">
        <f>ROUND(I247*H247,2)</f>
        <v>0</v>
      </c>
      <c r="BL247" s="18" t="s">
        <v>348</v>
      </c>
      <c r="BM247" s="178" t="s">
        <v>2764</v>
      </c>
    </row>
    <row r="248" spans="1:65" s="2" customFormat="1" ht="11.25">
      <c r="A248" s="36"/>
      <c r="B248" s="37"/>
      <c r="C248" s="38"/>
      <c r="D248" s="180" t="s">
        <v>146</v>
      </c>
      <c r="E248" s="38"/>
      <c r="F248" s="181" t="s">
        <v>2765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146</v>
      </c>
      <c r="AU248" s="18" t="s">
        <v>88</v>
      </c>
    </row>
    <row r="249" spans="1:65" s="2" customFormat="1" ht="11.25">
      <c r="A249" s="36"/>
      <c r="B249" s="37"/>
      <c r="C249" s="38"/>
      <c r="D249" s="198" t="s">
        <v>191</v>
      </c>
      <c r="E249" s="38"/>
      <c r="F249" s="199" t="s">
        <v>2766</v>
      </c>
      <c r="G249" s="38"/>
      <c r="H249" s="38"/>
      <c r="I249" s="182"/>
      <c r="J249" s="38"/>
      <c r="K249" s="38"/>
      <c r="L249" s="41"/>
      <c r="M249" s="183"/>
      <c r="N249" s="18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8" t="s">
        <v>191</v>
      </c>
      <c r="AU249" s="18" t="s">
        <v>88</v>
      </c>
    </row>
    <row r="250" spans="1:65" s="2" customFormat="1" ht="16.5" customHeight="1">
      <c r="A250" s="36"/>
      <c r="B250" s="37"/>
      <c r="C250" s="167" t="s">
        <v>616</v>
      </c>
      <c r="D250" s="167" t="s">
        <v>141</v>
      </c>
      <c r="E250" s="168" t="s">
        <v>2767</v>
      </c>
      <c r="F250" s="169" t="s">
        <v>2768</v>
      </c>
      <c r="G250" s="170" t="s">
        <v>366</v>
      </c>
      <c r="H250" s="171">
        <v>1</v>
      </c>
      <c r="I250" s="172"/>
      <c r="J250" s="173">
        <f>ROUND(I250*H250,2)</f>
        <v>0</v>
      </c>
      <c r="K250" s="169" t="s">
        <v>245</v>
      </c>
      <c r="L250" s="41"/>
      <c r="M250" s="174" t="s">
        <v>32</v>
      </c>
      <c r="N250" s="175" t="s">
        <v>49</v>
      </c>
      <c r="O250" s="66"/>
      <c r="P250" s="176">
        <f>O250*H250</f>
        <v>0</v>
      </c>
      <c r="Q250" s="176">
        <v>1.9099999999999999E-2</v>
      </c>
      <c r="R250" s="176">
        <f>Q250*H250</f>
        <v>1.9099999999999999E-2</v>
      </c>
      <c r="S250" s="176">
        <v>0</v>
      </c>
      <c r="T250" s="17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8" t="s">
        <v>348</v>
      </c>
      <c r="AT250" s="178" t="s">
        <v>141</v>
      </c>
      <c r="AU250" s="178" t="s">
        <v>88</v>
      </c>
      <c r="AY250" s="18" t="s">
        <v>140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86</v>
      </c>
      <c r="BK250" s="179">
        <f>ROUND(I250*H250,2)</f>
        <v>0</v>
      </c>
      <c r="BL250" s="18" t="s">
        <v>348</v>
      </c>
      <c r="BM250" s="178" t="s">
        <v>2769</v>
      </c>
    </row>
    <row r="251" spans="1:65" s="2" customFormat="1" ht="11.25">
      <c r="A251" s="36"/>
      <c r="B251" s="37"/>
      <c r="C251" s="38"/>
      <c r="D251" s="180" t="s">
        <v>146</v>
      </c>
      <c r="E251" s="38"/>
      <c r="F251" s="181" t="s">
        <v>2770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146</v>
      </c>
      <c r="AU251" s="18" t="s">
        <v>88</v>
      </c>
    </row>
    <row r="252" spans="1:65" s="2" customFormat="1" ht="11.25">
      <c r="A252" s="36"/>
      <c r="B252" s="37"/>
      <c r="C252" s="38"/>
      <c r="D252" s="198" t="s">
        <v>191</v>
      </c>
      <c r="E252" s="38"/>
      <c r="F252" s="199" t="s">
        <v>2771</v>
      </c>
      <c r="G252" s="38"/>
      <c r="H252" s="38"/>
      <c r="I252" s="182"/>
      <c r="J252" s="38"/>
      <c r="K252" s="38"/>
      <c r="L252" s="41"/>
      <c r="M252" s="183"/>
      <c r="N252" s="184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8" t="s">
        <v>191</v>
      </c>
      <c r="AU252" s="18" t="s">
        <v>88</v>
      </c>
    </row>
    <row r="253" spans="1:65" s="2" customFormat="1" ht="16.5" customHeight="1">
      <c r="A253" s="36"/>
      <c r="B253" s="37"/>
      <c r="C253" s="167" t="s">
        <v>623</v>
      </c>
      <c r="D253" s="167" t="s">
        <v>141</v>
      </c>
      <c r="E253" s="168" t="s">
        <v>2772</v>
      </c>
      <c r="F253" s="169" t="s">
        <v>2773</v>
      </c>
      <c r="G253" s="170" t="s">
        <v>366</v>
      </c>
      <c r="H253" s="171">
        <v>1</v>
      </c>
      <c r="I253" s="172"/>
      <c r="J253" s="173">
        <f>ROUND(I253*H253,2)</f>
        <v>0</v>
      </c>
      <c r="K253" s="169" t="s">
        <v>245</v>
      </c>
      <c r="L253" s="41"/>
      <c r="M253" s="174" t="s">
        <v>32</v>
      </c>
      <c r="N253" s="175" t="s">
        <v>49</v>
      </c>
      <c r="O253" s="66"/>
      <c r="P253" s="176">
        <f>O253*H253</f>
        <v>0</v>
      </c>
      <c r="Q253" s="176">
        <v>2.58E-2</v>
      </c>
      <c r="R253" s="176">
        <f>Q253*H253</f>
        <v>2.58E-2</v>
      </c>
      <c r="S253" s="176">
        <v>0</v>
      </c>
      <c r="T253" s="177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8" t="s">
        <v>348</v>
      </c>
      <c r="AT253" s="178" t="s">
        <v>141</v>
      </c>
      <c r="AU253" s="178" t="s">
        <v>88</v>
      </c>
      <c r="AY253" s="18" t="s">
        <v>140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18" t="s">
        <v>86</v>
      </c>
      <c r="BK253" s="179">
        <f>ROUND(I253*H253,2)</f>
        <v>0</v>
      </c>
      <c r="BL253" s="18" t="s">
        <v>348</v>
      </c>
      <c r="BM253" s="178" t="s">
        <v>2774</v>
      </c>
    </row>
    <row r="254" spans="1:65" s="2" customFormat="1" ht="11.25">
      <c r="A254" s="36"/>
      <c r="B254" s="37"/>
      <c r="C254" s="38"/>
      <c r="D254" s="180" t="s">
        <v>146</v>
      </c>
      <c r="E254" s="38"/>
      <c r="F254" s="181" t="s">
        <v>2775</v>
      </c>
      <c r="G254" s="38"/>
      <c r="H254" s="38"/>
      <c r="I254" s="182"/>
      <c r="J254" s="38"/>
      <c r="K254" s="38"/>
      <c r="L254" s="41"/>
      <c r="M254" s="183"/>
      <c r="N254" s="18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146</v>
      </c>
      <c r="AU254" s="18" t="s">
        <v>88</v>
      </c>
    </row>
    <row r="255" spans="1:65" s="2" customFormat="1" ht="11.25">
      <c r="A255" s="36"/>
      <c r="B255" s="37"/>
      <c r="C255" s="38"/>
      <c r="D255" s="198" t="s">
        <v>191</v>
      </c>
      <c r="E255" s="38"/>
      <c r="F255" s="199" t="s">
        <v>2776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191</v>
      </c>
      <c r="AU255" s="18" t="s">
        <v>88</v>
      </c>
    </row>
    <row r="256" spans="1:65" s="2" customFormat="1" ht="16.5" customHeight="1">
      <c r="A256" s="36"/>
      <c r="B256" s="37"/>
      <c r="C256" s="167" t="s">
        <v>628</v>
      </c>
      <c r="D256" s="167" t="s">
        <v>141</v>
      </c>
      <c r="E256" s="168" t="s">
        <v>2777</v>
      </c>
      <c r="F256" s="169" t="s">
        <v>2778</v>
      </c>
      <c r="G256" s="170" t="s">
        <v>366</v>
      </c>
      <c r="H256" s="171">
        <v>1</v>
      </c>
      <c r="I256" s="172"/>
      <c r="J256" s="173">
        <f>ROUND(I256*H256,2)</f>
        <v>0</v>
      </c>
      <c r="K256" s="169" t="s">
        <v>245</v>
      </c>
      <c r="L256" s="41"/>
      <c r="M256" s="174" t="s">
        <v>32</v>
      </c>
      <c r="N256" s="175" t="s">
        <v>49</v>
      </c>
      <c r="O256" s="66"/>
      <c r="P256" s="176">
        <f>O256*H256</f>
        <v>0</v>
      </c>
      <c r="Q256" s="176">
        <v>2.5100000000000001E-2</v>
      </c>
      <c r="R256" s="176">
        <f>Q256*H256</f>
        <v>2.5100000000000001E-2</v>
      </c>
      <c r="S256" s="176">
        <v>0</v>
      </c>
      <c r="T256" s="177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78" t="s">
        <v>348</v>
      </c>
      <c r="AT256" s="178" t="s">
        <v>141</v>
      </c>
      <c r="AU256" s="178" t="s">
        <v>88</v>
      </c>
      <c r="AY256" s="18" t="s">
        <v>140</v>
      </c>
      <c r="BE256" s="179">
        <f>IF(N256="základní",J256,0)</f>
        <v>0</v>
      </c>
      <c r="BF256" s="179">
        <f>IF(N256="snížená",J256,0)</f>
        <v>0</v>
      </c>
      <c r="BG256" s="179">
        <f>IF(N256="zákl. přenesená",J256,0)</f>
        <v>0</v>
      </c>
      <c r="BH256" s="179">
        <f>IF(N256="sníž. přenesená",J256,0)</f>
        <v>0</v>
      </c>
      <c r="BI256" s="179">
        <f>IF(N256="nulová",J256,0)</f>
        <v>0</v>
      </c>
      <c r="BJ256" s="18" t="s">
        <v>86</v>
      </c>
      <c r="BK256" s="179">
        <f>ROUND(I256*H256,2)</f>
        <v>0</v>
      </c>
      <c r="BL256" s="18" t="s">
        <v>348</v>
      </c>
      <c r="BM256" s="178" t="s">
        <v>2779</v>
      </c>
    </row>
    <row r="257" spans="1:65" s="2" customFormat="1" ht="11.25">
      <c r="A257" s="36"/>
      <c r="B257" s="37"/>
      <c r="C257" s="38"/>
      <c r="D257" s="180" t="s">
        <v>146</v>
      </c>
      <c r="E257" s="38"/>
      <c r="F257" s="181" t="s">
        <v>2780</v>
      </c>
      <c r="G257" s="38"/>
      <c r="H257" s="38"/>
      <c r="I257" s="182"/>
      <c r="J257" s="38"/>
      <c r="K257" s="38"/>
      <c r="L257" s="41"/>
      <c r="M257" s="183"/>
      <c r="N257" s="184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8" t="s">
        <v>146</v>
      </c>
      <c r="AU257" s="18" t="s">
        <v>88</v>
      </c>
    </row>
    <row r="258" spans="1:65" s="2" customFormat="1" ht="11.25">
      <c r="A258" s="36"/>
      <c r="B258" s="37"/>
      <c r="C258" s="38"/>
      <c r="D258" s="198" t="s">
        <v>191</v>
      </c>
      <c r="E258" s="38"/>
      <c r="F258" s="199" t="s">
        <v>2781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191</v>
      </c>
      <c r="AU258" s="18" t="s">
        <v>88</v>
      </c>
    </row>
    <row r="259" spans="1:65" s="2" customFormat="1" ht="16.5" customHeight="1">
      <c r="A259" s="36"/>
      <c r="B259" s="37"/>
      <c r="C259" s="167" t="s">
        <v>633</v>
      </c>
      <c r="D259" s="167" t="s">
        <v>141</v>
      </c>
      <c r="E259" s="168" t="s">
        <v>2782</v>
      </c>
      <c r="F259" s="169" t="s">
        <v>2783</v>
      </c>
      <c r="G259" s="170" t="s">
        <v>259</v>
      </c>
      <c r="H259" s="171">
        <v>0.46400000000000002</v>
      </c>
      <c r="I259" s="172"/>
      <c r="J259" s="173">
        <f>ROUND(I259*H259,2)</f>
        <v>0</v>
      </c>
      <c r="K259" s="169" t="s">
        <v>245</v>
      </c>
      <c r="L259" s="41"/>
      <c r="M259" s="174" t="s">
        <v>32</v>
      </c>
      <c r="N259" s="175" t="s">
        <v>49</v>
      </c>
      <c r="O259" s="66"/>
      <c r="P259" s="176">
        <f>O259*H259</f>
        <v>0</v>
      </c>
      <c r="Q259" s="176">
        <v>0</v>
      </c>
      <c r="R259" s="176">
        <f>Q259*H259</f>
        <v>0</v>
      </c>
      <c r="S259" s="176">
        <v>0</v>
      </c>
      <c r="T259" s="177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8" t="s">
        <v>348</v>
      </c>
      <c r="AT259" s="178" t="s">
        <v>141</v>
      </c>
      <c r="AU259" s="178" t="s">
        <v>88</v>
      </c>
      <c r="AY259" s="18" t="s">
        <v>140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86</v>
      </c>
      <c r="BK259" s="179">
        <f>ROUND(I259*H259,2)</f>
        <v>0</v>
      </c>
      <c r="BL259" s="18" t="s">
        <v>348</v>
      </c>
      <c r="BM259" s="178" t="s">
        <v>2784</v>
      </c>
    </row>
    <row r="260" spans="1:65" s="2" customFormat="1" ht="19.5">
      <c r="A260" s="36"/>
      <c r="B260" s="37"/>
      <c r="C260" s="38"/>
      <c r="D260" s="180" t="s">
        <v>146</v>
      </c>
      <c r="E260" s="38"/>
      <c r="F260" s="181" t="s">
        <v>2785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146</v>
      </c>
      <c r="AU260" s="18" t="s">
        <v>88</v>
      </c>
    </row>
    <row r="261" spans="1:65" s="2" customFormat="1" ht="11.25">
      <c r="A261" s="36"/>
      <c r="B261" s="37"/>
      <c r="C261" s="38"/>
      <c r="D261" s="198" t="s">
        <v>191</v>
      </c>
      <c r="E261" s="38"/>
      <c r="F261" s="199" t="s">
        <v>2786</v>
      </c>
      <c r="G261" s="38"/>
      <c r="H261" s="38"/>
      <c r="I261" s="182"/>
      <c r="J261" s="38"/>
      <c r="K261" s="38"/>
      <c r="L261" s="41"/>
      <c r="M261" s="183"/>
      <c r="N261" s="18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8" t="s">
        <v>191</v>
      </c>
      <c r="AU261" s="18" t="s">
        <v>88</v>
      </c>
    </row>
    <row r="262" spans="1:65" s="11" customFormat="1" ht="25.9" customHeight="1">
      <c r="B262" s="153"/>
      <c r="C262" s="154"/>
      <c r="D262" s="155" t="s">
        <v>77</v>
      </c>
      <c r="E262" s="156" t="s">
        <v>1524</v>
      </c>
      <c r="F262" s="156" t="s">
        <v>1525</v>
      </c>
      <c r="G262" s="154"/>
      <c r="H262" s="154"/>
      <c r="I262" s="157"/>
      <c r="J262" s="158">
        <f>BK262</f>
        <v>0</v>
      </c>
      <c r="K262" s="154"/>
      <c r="L262" s="159"/>
      <c r="M262" s="160"/>
      <c r="N262" s="161"/>
      <c r="O262" s="161"/>
      <c r="P262" s="162">
        <f>SUM(P263:P268)</f>
        <v>0</v>
      </c>
      <c r="Q262" s="161"/>
      <c r="R262" s="162">
        <f>SUM(R263:R268)</f>
        <v>0</v>
      </c>
      <c r="S262" s="161"/>
      <c r="T262" s="163">
        <f>SUM(T263:T268)</f>
        <v>0</v>
      </c>
      <c r="AR262" s="164" t="s">
        <v>139</v>
      </c>
      <c r="AT262" s="165" t="s">
        <v>77</v>
      </c>
      <c r="AU262" s="165" t="s">
        <v>78</v>
      </c>
      <c r="AY262" s="164" t="s">
        <v>140</v>
      </c>
      <c r="BK262" s="166">
        <f>SUM(BK263:BK268)</f>
        <v>0</v>
      </c>
    </row>
    <row r="263" spans="1:65" s="2" customFormat="1" ht="16.5" customHeight="1">
      <c r="A263" s="36"/>
      <c r="B263" s="37"/>
      <c r="C263" s="167" t="s">
        <v>638</v>
      </c>
      <c r="D263" s="167" t="s">
        <v>141</v>
      </c>
      <c r="E263" s="168" t="s">
        <v>1527</v>
      </c>
      <c r="F263" s="169" t="s">
        <v>1528</v>
      </c>
      <c r="G263" s="170" t="s">
        <v>1529</v>
      </c>
      <c r="H263" s="171">
        <v>17</v>
      </c>
      <c r="I263" s="172"/>
      <c r="J263" s="173">
        <f>ROUND(I263*H263,2)</f>
        <v>0</v>
      </c>
      <c r="K263" s="169" t="s">
        <v>245</v>
      </c>
      <c r="L263" s="41"/>
      <c r="M263" s="174" t="s">
        <v>32</v>
      </c>
      <c r="N263" s="175" t="s">
        <v>49</v>
      </c>
      <c r="O263" s="6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8" t="s">
        <v>144</v>
      </c>
      <c r="AT263" s="178" t="s">
        <v>141</v>
      </c>
      <c r="AU263" s="178" t="s">
        <v>86</v>
      </c>
      <c r="AY263" s="18" t="s">
        <v>140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86</v>
      </c>
      <c r="BK263" s="179">
        <f>ROUND(I263*H263,2)</f>
        <v>0</v>
      </c>
      <c r="BL263" s="18" t="s">
        <v>144</v>
      </c>
      <c r="BM263" s="178" t="s">
        <v>2787</v>
      </c>
    </row>
    <row r="264" spans="1:65" s="2" customFormat="1" ht="11.25">
      <c r="A264" s="36"/>
      <c r="B264" s="37"/>
      <c r="C264" s="38"/>
      <c r="D264" s="180" t="s">
        <v>146</v>
      </c>
      <c r="E264" s="38"/>
      <c r="F264" s="181" t="s">
        <v>1531</v>
      </c>
      <c r="G264" s="38"/>
      <c r="H264" s="38"/>
      <c r="I264" s="182"/>
      <c r="J264" s="38"/>
      <c r="K264" s="38"/>
      <c r="L264" s="41"/>
      <c r="M264" s="183"/>
      <c r="N264" s="18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8" t="s">
        <v>146</v>
      </c>
      <c r="AU264" s="18" t="s">
        <v>86</v>
      </c>
    </row>
    <row r="265" spans="1:65" s="2" customFormat="1" ht="11.25">
      <c r="A265" s="36"/>
      <c r="B265" s="37"/>
      <c r="C265" s="38"/>
      <c r="D265" s="198" t="s">
        <v>191</v>
      </c>
      <c r="E265" s="38"/>
      <c r="F265" s="199" t="s">
        <v>1532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191</v>
      </c>
      <c r="AU265" s="18" t="s">
        <v>86</v>
      </c>
    </row>
    <row r="266" spans="1:65" s="13" customFormat="1" ht="11.25">
      <c r="B266" s="200"/>
      <c r="C266" s="201"/>
      <c r="D266" s="180" t="s">
        <v>249</v>
      </c>
      <c r="E266" s="202" t="s">
        <v>32</v>
      </c>
      <c r="F266" s="203" t="s">
        <v>2788</v>
      </c>
      <c r="G266" s="201"/>
      <c r="H266" s="202" t="s">
        <v>32</v>
      </c>
      <c r="I266" s="204"/>
      <c r="J266" s="201"/>
      <c r="K266" s="201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249</v>
      </c>
      <c r="AU266" s="209" t="s">
        <v>86</v>
      </c>
      <c r="AV266" s="13" t="s">
        <v>86</v>
      </c>
      <c r="AW266" s="13" t="s">
        <v>39</v>
      </c>
      <c r="AX266" s="13" t="s">
        <v>78</v>
      </c>
      <c r="AY266" s="209" t="s">
        <v>140</v>
      </c>
    </row>
    <row r="267" spans="1:65" s="13" customFormat="1" ht="11.25">
      <c r="B267" s="200"/>
      <c r="C267" s="201"/>
      <c r="D267" s="180" t="s">
        <v>249</v>
      </c>
      <c r="E267" s="202" t="s">
        <v>32</v>
      </c>
      <c r="F267" s="203" t="s">
        <v>2789</v>
      </c>
      <c r="G267" s="201"/>
      <c r="H267" s="202" t="s">
        <v>32</v>
      </c>
      <c r="I267" s="204"/>
      <c r="J267" s="201"/>
      <c r="K267" s="201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249</v>
      </c>
      <c r="AU267" s="209" t="s">
        <v>86</v>
      </c>
      <c r="AV267" s="13" t="s">
        <v>86</v>
      </c>
      <c r="AW267" s="13" t="s">
        <v>39</v>
      </c>
      <c r="AX267" s="13" t="s">
        <v>78</v>
      </c>
      <c r="AY267" s="209" t="s">
        <v>140</v>
      </c>
    </row>
    <row r="268" spans="1:65" s="14" customFormat="1" ht="11.25">
      <c r="B268" s="210"/>
      <c r="C268" s="211"/>
      <c r="D268" s="180" t="s">
        <v>249</v>
      </c>
      <c r="E268" s="212" t="s">
        <v>32</v>
      </c>
      <c r="F268" s="213" t="s">
        <v>2790</v>
      </c>
      <c r="G268" s="211"/>
      <c r="H268" s="214">
        <v>17</v>
      </c>
      <c r="I268" s="215"/>
      <c r="J268" s="211"/>
      <c r="K268" s="211"/>
      <c r="L268" s="216"/>
      <c r="M268" s="242"/>
      <c r="N268" s="243"/>
      <c r="O268" s="243"/>
      <c r="P268" s="243"/>
      <c r="Q268" s="243"/>
      <c r="R268" s="243"/>
      <c r="S268" s="243"/>
      <c r="T268" s="244"/>
      <c r="AT268" s="220" t="s">
        <v>249</v>
      </c>
      <c r="AU268" s="220" t="s">
        <v>86</v>
      </c>
      <c r="AV268" s="14" t="s">
        <v>88</v>
      </c>
      <c r="AW268" s="14" t="s">
        <v>39</v>
      </c>
      <c r="AX268" s="14" t="s">
        <v>86</v>
      </c>
      <c r="AY268" s="220" t="s">
        <v>140</v>
      </c>
    </row>
    <row r="269" spans="1:65" s="2" customFormat="1" ht="6.95" customHeight="1">
      <c r="A269" s="36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41"/>
      <c r="M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</row>
  </sheetData>
  <sheetProtection algorithmName="SHA-512" hashValue="X1OQ63V3/eYRTl4fan98rih4opiQzITOlq3DVK6U8zpD2ShOItb3ZXnFCnDPD3V7RuGKnYcL13g5No7J3dVcBg==" saltValue="pZUT9CnopRm4HzNcgjLisdzfdkUWUn0d0duH9weG18m6uTptcZpEPFnJ5fhNNlgD8OoCKhUfwqNbZ4HXMWOf8w==" spinCount="100000" sheet="1" objects="1" scenarios="1" formatColumns="0" formatRows="0" autoFilter="0"/>
  <autoFilter ref="C85:K268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106" r:id="rId2"/>
    <hyperlink ref="F109" r:id="rId3"/>
    <hyperlink ref="F113" r:id="rId4"/>
    <hyperlink ref="F116" r:id="rId5"/>
    <hyperlink ref="F119" r:id="rId6"/>
    <hyperlink ref="F122" r:id="rId7"/>
    <hyperlink ref="F125" r:id="rId8"/>
    <hyperlink ref="F129" r:id="rId9"/>
    <hyperlink ref="F133" r:id="rId10"/>
    <hyperlink ref="F137" r:id="rId11"/>
    <hyperlink ref="F141" r:id="rId12"/>
    <hyperlink ref="F145" r:id="rId13"/>
    <hyperlink ref="F149" r:id="rId14"/>
    <hyperlink ref="F153" r:id="rId15"/>
    <hyperlink ref="F162" r:id="rId16"/>
    <hyperlink ref="F166" r:id="rId17"/>
    <hyperlink ref="F170" r:id="rId18"/>
    <hyperlink ref="F174" r:id="rId19"/>
    <hyperlink ref="F177" r:id="rId20"/>
    <hyperlink ref="F180" r:id="rId21"/>
    <hyperlink ref="F183" r:id="rId22"/>
    <hyperlink ref="F186" r:id="rId23"/>
    <hyperlink ref="F189" r:id="rId24"/>
    <hyperlink ref="F192" r:id="rId25"/>
    <hyperlink ref="F195" r:id="rId26"/>
    <hyperlink ref="F198" r:id="rId27"/>
    <hyperlink ref="F201" r:id="rId28"/>
    <hyperlink ref="F204" r:id="rId29"/>
    <hyperlink ref="F217" r:id="rId30"/>
    <hyperlink ref="F223" r:id="rId31"/>
    <hyperlink ref="F227" r:id="rId32"/>
    <hyperlink ref="F231" r:id="rId33"/>
    <hyperlink ref="F234" r:id="rId34"/>
    <hyperlink ref="F237" r:id="rId35"/>
    <hyperlink ref="F240" r:id="rId36"/>
    <hyperlink ref="F243" r:id="rId37"/>
    <hyperlink ref="F246" r:id="rId38"/>
    <hyperlink ref="F249" r:id="rId39"/>
    <hyperlink ref="F252" r:id="rId40"/>
    <hyperlink ref="F255" r:id="rId41"/>
    <hyperlink ref="F258" r:id="rId42"/>
    <hyperlink ref="F261" r:id="rId43"/>
    <hyperlink ref="F265" r:id="rId4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Rekapitulace stavby</vt:lpstr>
      <vt:lpstr>00 - Pokyny pro zpracován...</vt:lpstr>
      <vt:lpstr>01 - Vedlejší rozpočtové ...</vt:lpstr>
      <vt:lpstr>02 - D1.1. - D.1.3. - Sta...</vt:lpstr>
      <vt:lpstr>EI_venk - Elektroinstalac...</vt:lpstr>
      <vt:lpstr>EI_vn - Elektroinstalace ...</vt:lpstr>
      <vt:lpstr>PLYN_01 - Plynovodní příp...</vt:lpstr>
      <vt:lpstr>PLYN_02 - Vnitřní rozvod ...</vt:lpstr>
      <vt:lpstr>UT - Vytápění</vt:lpstr>
      <vt:lpstr>ZTI - Stavební rozpočet</vt:lpstr>
      <vt:lpstr>INT - Vnitřní vybavení</vt:lpstr>
      <vt:lpstr>Seznam figur</vt:lpstr>
      <vt:lpstr>Pokyny pro vyplnění</vt:lpstr>
      <vt:lpstr>'00 - Pokyny pro zpracován...'!Názvy_tisku</vt:lpstr>
      <vt:lpstr>'01 - Vedlejší rozpočtové ...'!Názvy_tisku</vt:lpstr>
      <vt:lpstr>'02 - D1.1. - D.1.3. - Sta...'!Názvy_tisku</vt:lpstr>
      <vt:lpstr>'EI_venk - Elektroinstalac...'!Názvy_tisku</vt:lpstr>
      <vt:lpstr>'EI_vn - Elektroinstalace ...'!Názvy_tisku</vt:lpstr>
      <vt:lpstr>'INT - Vnitřní vybavení'!Názvy_tisku</vt:lpstr>
      <vt:lpstr>'PLYN_01 - Plynovodní příp...'!Názvy_tisku</vt:lpstr>
      <vt:lpstr>'PLYN_02 - Vnitřní rozvod ...'!Názvy_tisku</vt:lpstr>
      <vt:lpstr>'Rekapitulace stavby'!Názvy_tisku</vt:lpstr>
      <vt:lpstr>'Seznam figur'!Názvy_tisku</vt:lpstr>
      <vt:lpstr>'UT - Vytápění'!Názvy_tisku</vt:lpstr>
      <vt:lpstr>'ZTI - Stavební rozpočet'!Názvy_tisku</vt:lpstr>
      <vt:lpstr>'00 - Pokyny pro zpracován...'!Oblast_tisku</vt:lpstr>
      <vt:lpstr>'01 - Vedlejší rozpočtové ...'!Oblast_tisku</vt:lpstr>
      <vt:lpstr>'02 - D1.1. - D.1.3. - Sta...'!Oblast_tisku</vt:lpstr>
      <vt:lpstr>'EI_venk - Elektroinstalac...'!Oblast_tisku</vt:lpstr>
      <vt:lpstr>'EI_vn - Elektroinstalace ...'!Oblast_tisku</vt:lpstr>
      <vt:lpstr>'INT - Vnitřní vybavení'!Oblast_tisku</vt:lpstr>
      <vt:lpstr>'PLYN_01 - Plynovodní příp...'!Oblast_tisku</vt:lpstr>
      <vt:lpstr>'PLYN_02 - Vnitřní rozvod ...'!Oblast_tisku</vt:lpstr>
      <vt:lpstr>'Pokyny pro vyplnění'!Oblast_tisku</vt:lpstr>
      <vt:lpstr>'Rekapitulace stavby'!Oblast_tisku</vt:lpstr>
      <vt:lpstr>'Seznam figur'!Oblast_tisku</vt:lpstr>
      <vt:lpstr>'UT - Vytápění'!Oblast_tisku</vt:lpstr>
      <vt:lpstr>'ZTI - Stavební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Vilingr</dc:creator>
  <cp:lastModifiedBy>ALBL Zdeněk</cp:lastModifiedBy>
  <dcterms:created xsi:type="dcterms:W3CDTF">2022-03-28T07:28:40Z</dcterms:created>
  <dcterms:modified xsi:type="dcterms:W3CDTF">2022-03-30T10:44:10Z</dcterms:modified>
</cp:coreProperties>
</file>